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updateLinks="never" codeName="ThisWorkbook" defaultThemeVersion="124226"/>
  <mc:AlternateContent xmlns:mc="http://schemas.openxmlformats.org/markup-compatibility/2006">
    <mc:Choice Requires="x15">
      <x15ac:absPath xmlns:x15ac="http://schemas.microsoft.com/office/spreadsheetml/2010/11/ac" url="G:\Alerts Infos Meeting Documents\2020 Mailings and Meetings\Alerts\02 February\"/>
    </mc:Choice>
  </mc:AlternateContent>
  <xr:revisionPtr revIDLastSave="0" documentId="8_{2C78CFED-4C68-4158-90DD-2D8F907542BF}" xr6:coauthVersionLast="45" xr6:coauthVersionMax="45" xr10:uidLastSave="{00000000-0000-0000-0000-000000000000}"/>
  <workbookProtection workbookAlgorithmName="SHA-512" workbookHashValue="4TrLXLCU6/xFJ9hD0gAnjULYZPPdA9vHxnxVKmwZ5qnhJl91aXDVYA9R9PcX28zekIIxtBOlWKthV4n6AbKh9Q==" workbookSaltValue="liJVfCJ/JLA/tRjzBPfZFw==" workbookSpinCount="100000" lockStructure="1"/>
  <bookViews>
    <workbookView xWindow="-120" yWindow="-120" windowWidth="25440" windowHeight="15390" tabRatio="942" firstSheet="4"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 r:id="rId19"/>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Dropdowns!$C$2:$C$7</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40" l="1"/>
  <c r="D37" i="40"/>
  <c r="D36" i="40"/>
  <c r="D35" i="40"/>
  <c r="E35" i="40"/>
  <c r="H38" i="37" l="1"/>
  <c r="G38" i="37"/>
  <c r="F38" i="37"/>
  <c r="E38" i="37"/>
  <c r="H37" i="37"/>
  <c r="G37" i="37"/>
  <c r="F37" i="37"/>
  <c r="E37" i="37"/>
  <c r="H36" i="37"/>
  <c r="G36" i="37"/>
  <c r="F36" i="37"/>
  <c r="E36" i="37"/>
  <c r="H35" i="37"/>
  <c r="G35" i="37"/>
  <c r="F35" i="37"/>
  <c r="E35" i="37"/>
  <c r="B192" i="10" l="1"/>
  <c r="B193" i="10"/>
  <c r="B194" i="10"/>
  <c r="B195" i="10"/>
  <c r="B196" i="10"/>
  <c r="B197" i="10"/>
  <c r="B198" i="10"/>
  <c r="B199" i="10"/>
  <c r="B191" i="10"/>
  <c r="B195" i="45" l="1"/>
  <c r="C195" i="45"/>
  <c r="C176" i="45"/>
  <c r="B176" i="45"/>
  <c r="C175" i="45"/>
  <c r="B175" i="45"/>
  <c r="C174" i="45"/>
  <c r="B174" i="10"/>
  <c r="B174" i="45" s="1"/>
  <c r="B27" i="35" l="1"/>
  <c r="B31" i="34"/>
  <c r="B31" i="33"/>
  <c r="B82" i="38"/>
  <c r="B34" i="38"/>
  <c r="B85" i="37"/>
  <c r="B38" i="37"/>
  <c r="B83" i="36"/>
  <c r="B34" i="36"/>
  <c r="B38" i="40"/>
  <c r="B83" i="39"/>
  <c r="B34" i="39"/>
  <c r="B43" i="32"/>
  <c r="B44" i="32"/>
  <c r="B45" i="32"/>
  <c r="N45" i="21"/>
  <c r="L45" i="21"/>
  <c r="N39" i="21" l="1"/>
  <c r="L39" i="21"/>
  <c r="AG10" i="29" l="1"/>
  <c r="X58" i="37" l="1"/>
  <c r="Y58" i="37"/>
  <c r="Z58" i="37"/>
  <c r="AA58" i="37"/>
  <c r="AB58" i="37"/>
  <c r="AC58" i="37"/>
  <c r="B60" i="36" l="1"/>
  <c r="B61" i="36"/>
  <c r="B62" i="36"/>
  <c r="B63" i="36"/>
  <c r="AD147" i="45" l="1"/>
  <c r="AE147" i="45"/>
  <c r="AF147" i="45"/>
  <c r="AG147" i="45"/>
  <c r="AH147" i="45"/>
  <c r="C246" i="45"/>
  <c r="C247" i="45"/>
  <c r="C248" i="45"/>
  <c r="C249" i="45"/>
  <c r="C250" i="45"/>
  <c r="C251" i="45"/>
  <c r="C252" i="45"/>
  <c r="C253" i="45"/>
  <c r="C254" i="45"/>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97" i="39"/>
  <c r="AE97" i="39"/>
  <c r="AF97" i="39"/>
  <c r="AG97" i="39"/>
  <c r="AH97" i="39"/>
  <c r="AD98" i="39"/>
  <c r="AE98" i="39"/>
  <c r="AF98" i="39"/>
  <c r="AG98" i="39"/>
  <c r="AH98"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D50" i="39"/>
  <c r="AE50" i="39"/>
  <c r="AF50" i="39"/>
  <c r="AG50" i="39"/>
  <c r="AH50" i="39"/>
  <c r="AF51" i="39" l="1"/>
  <c r="AG51" i="39"/>
  <c r="AE51" i="39"/>
  <c r="AH51" i="39"/>
  <c r="AD51" i="39"/>
  <c r="AB406" i="30" l="1"/>
  <c r="AC406" i="30"/>
  <c r="AD406" i="30"/>
  <c r="AE406" i="30"/>
  <c r="AF406" i="30"/>
  <c r="AB306" i="30"/>
  <c r="AC306" i="30"/>
  <c r="AD306" i="30"/>
  <c r="AE306" i="30"/>
  <c r="AF306" i="30"/>
  <c r="AB205" i="30"/>
  <c r="AC205" i="30"/>
  <c r="AD205" i="30"/>
  <c r="AE205" i="30"/>
  <c r="AF205" i="30"/>
  <c r="AG405" i="30"/>
  <c r="AH405" i="30" s="1"/>
  <c r="AG404" i="30"/>
  <c r="AH404" i="30" s="1"/>
  <c r="AG403" i="30"/>
  <c r="AH403" i="30" s="1"/>
  <c r="AG402" i="30"/>
  <c r="AH402" i="30" s="1"/>
  <c r="AG401" i="30"/>
  <c r="AH401" i="30" s="1"/>
  <c r="AG305" i="30"/>
  <c r="AH305" i="30" s="1"/>
  <c r="AG304" i="30"/>
  <c r="AH304" i="30" s="1"/>
  <c r="AG303" i="30"/>
  <c r="AH303" i="30" s="1"/>
  <c r="AG302" i="30"/>
  <c r="AH302" i="30" s="1"/>
  <c r="AG301" i="30"/>
  <c r="AH301" i="30" s="1"/>
  <c r="AG204" i="30"/>
  <c r="AH204" i="30" s="1"/>
  <c r="AG203" i="30"/>
  <c r="AH203" i="30" s="1"/>
  <c r="AG202" i="30"/>
  <c r="AH202" i="30" s="1"/>
  <c r="AG201" i="30"/>
  <c r="AH201" i="30" s="1"/>
  <c r="AG102" i="30"/>
  <c r="AH102" i="30" s="1"/>
  <c r="AG103" i="30"/>
  <c r="AH103" i="30" s="1"/>
  <c r="AG104" i="30"/>
  <c r="AH104" i="30" s="1"/>
  <c r="AG101" i="30"/>
  <c r="AH101" i="30" s="1"/>
  <c r="AG54" i="32"/>
  <c r="AF54" i="32"/>
  <c r="AE54" i="32"/>
  <c r="AD54" i="32"/>
  <c r="AC54" i="32"/>
  <c r="AG39" i="32"/>
  <c r="AF39" i="32"/>
  <c r="AE39" i="32"/>
  <c r="AD39" i="32"/>
  <c r="AC39" i="32"/>
  <c r="AC7" i="32"/>
  <c r="AD7" i="32"/>
  <c r="AE7" i="32"/>
  <c r="AF7" i="32"/>
  <c r="AG7" i="32"/>
  <c r="AB54" i="32"/>
  <c r="AA54" i="32"/>
  <c r="Z54" i="32"/>
  <c r="Y54" i="32"/>
  <c r="X54" i="32"/>
  <c r="W54" i="32"/>
  <c r="V54" i="32"/>
  <c r="U54" i="32"/>
  <c r="T54" i="32"/>
  <c r="S54" i="32"/>
  <c r="R54" i="32"/>
  <c r="Q54" i="32"/>
  <c r="P54" i="32"/>
  <c r="O54" i="32"/>
  <c r="N54" i="32"/>
  <c r="M54" i="32"/>
  <c r="L54" i="32"/>
  <c r="K54" i="32"/>
  <c r="J54" i="32"/>
  <c r="I54" i="32"/>
  <c r="H54" i="32"/>
  <c r="G54" i="32"/>
  <c r="F54" i="32"/>
  <c r="E54" i="32"/>
  <c r="D54"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D105" i="30"/>
  <c r="C105" i="30"/>
  <c r="B105" i="30"/>
  <c r="E105" i="30"/>
  <c r="F105" i="30"/>
  <c r="G105" i="30"/>
  <c r="H105" i="30"/>
  <c r="I105" i="30"/>
  <c r="J105" i="30"/>
  <c r="K105" i="30"/>
  <c r="L105" i="30"/>
  <c r="M105" i="30"/>
  <c r="N105" i="30"/>
  <c r="O105" i="30"/>
  <c r="P105" i="30"/>
  <c r="Q105" i="30"/>
  <c r="R105" i="30"/>
  <c r="S105" i="30"/>
  <c r="T105" i="30"/>
  <c r="U105" i="30"/>
  <c r="V105" i="30"/>
  <c r="W105" i="30"/>
  <c r="X105" i="30"/>
  <c r="Y105" i="30"/>
  <c r="Z105" i="30"/>
  <c r="AA105" i="30"/>
  <c r="AB105" i="30"/>
  <c r="AC105" i="30"/>
  <c r="AD105" i="30"/>
  <c r="AE105" i="30"/>
  <c r="AF105" i="30"/>
  <c r="AG105" i="30"/>
  <c r="AH105" i="30"/>
  <c r="AD265" i="45" l="1"/>
  <c r="AE265" i="45"/>
  <c r="AF265" i="45"/>
  <c r="AG265" i="45"/>
  <c r="AH265" i="45"/>
  <c r="AD263" i="45"/>
  <c r="AE263" i="45"/>
  <c r="AF263" i="45"/>
  <c r="AG263" i="45"/>
  <c r="AH263" i="45"/>
  <c r="AD246" i="45"/>
  <c r="AE246" i="45"/>
  <c r="AF246" i="45"/>
  <c r="AG246" i="45"/>
  <c r="AH246" i="45"/>
  <c r="AD221" i="45"/>
  <c r="AE221" i="45"/>
  <c r="AF221" i="45"/>
  <c r="AG221" i="45"/>
  <c r="AH221" i="45"/>
  <c r="AD209" i="45"/>
  <c r="AE209" i="45"/>
  <c r="AF209" i="45"/>
  <c r="AG209" i="45"/>
  <c r="AH209" i="45"/>
  <c r="AD207" i="45"/>
  <c r="AE207" i="45"/>
  <c r="AF207" i="45"/>
  <c r="AG207" i="45"/>
  <c r="AH207" i="45"/>
  <c r="AD200" i="45"/>
  <c r="AE200" i="45"/>
  <c r="AF200" i="45"/>
  <c r="AG200" i="45"/>
  <c r="AH200" i="45"/>
  <c r="AD189" i="45"/>
  <c r="AE189" i="45"/>
  <c r="AF189" i="45"/>
  <c r="AG189" i="45"/>
  <c r="AH189"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6" i="45"/>
  <c r="B257" i="45"/>
  <c r="B258" i="45"/>
  <c r="B259" i="45"/>
  <c r="B260" i="45"/>
  <c r="B261" i="45"/>
  <c r="B262" i="45"/>
  <c r="B263" i="45"/>
  <c r="B264" i="45"/>
  <c r="B265" i="45"/>
  <c r="B241" i="45"/>
  <c r="B242" i="45"/>
  <c r="B243" i="45"/>
  <c r="B244" i="45"/>
  <c r="B245" i="45"/>
  <c r="B246" i="45"/>
  <c r="B247" i="45"/>
  <c r="B213" i="45"/>
  <c r="B214" i="45"/>
  <c r="B215" i="45"/>
  <c r="B216" i="45"/>
  <c r="B217" i="45"/>
  <c r="B218" i="45"/>
  <c r="B219" i="45"/>
  <c r="B220" i="45"/>
  <c r="B221" i="45"/>
  <c r="B222" i="45"/>
  <c r="B200" i="45"/>
  <c r="B201" i="45"/>
  <c r="B202" i="45"/>
  <c r="B203" i="45"/>
  <c r="B204" i="45"/>
  <c r="B205" i="45"/>
  <c r="B206" i="45"/>
  <c r="B207" i="45"/>
  <c r="B208" i="45"/>
  <c r="B209" i="45"/>
  <c r="B210" i="45"/>
  <c r="B211" i="45"/>
  <c r="B212" i="45"/>
  <c r="B184" i="45"/>
  <c r="B185" i="45"/>
  <c r="B186" i="45"/>
  <c r="B187" i="45"/>
  <c r="B188" i="45"/>
  <c r="B189" i="45"/>
  <c r="B190"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63" i="10"/>
  <c r="AE263" i="10"/>
  <c r="AF263" i="10"/>
  <c r="AG263" i="10"/>
  <c r="AH263" i="10"/>
  <c r="AD246" i="10"/>
  <c r="AE246" i="10"/>
  <c r="AF246" i="10"/>
  <c r="AG246" i="10"/>
  <c r="AH246" i="10"/>
  <c r="AD221" i="10"/>
  <c r="AE221" i="10"/>
  <c r="AF221" i="10"/>
  <c r="AG221" i="10"/>
  <c r="AH221" i="10"/>
  <c r="AD207" i="10"/>
  <c r="AE207" i="10"/>
  <c r="AF207" i="10"/>
  <c r="AG207" i="10"/>
  <c r="AH207" i="10"/>
  <c r="AD189" i="10"/>
  <c r="AE189" i="10"/>
  <c r="AF189" i="10"/>
  <c r="AG189" i="10"/>
  <c r="AH189"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5" i="38"/>
  <c r="AD55" i="38"/>
  <c r="AE55" i="38"/>
  <c r="AF55" i="38"/>
  <c r="AG55" i="38"/>
  <c r="AC7" i="38"/>
  <c r="AD7" i="38"/>
  <c r="AE7" i="38"/>
  <c r="AF7" i="38"/>
  <c r="AG7" i="38"/>
  <c r="AD58" i="37"/>
  <c r="AE58" i="37"/>
  <c r="AF58" i="37"/>
  <c r="AG58" i="37"/>
  <c r="AC11" i="37"/>
  <c r="AD11" i="37"/>
  <c r="AE11" i="37"/>
  <c r="AF11" i="37"/>
  <c r="AG11" i="37"/>
  <c r="AC56" i="36"/>
  <c r="AD56" i="36"/>
  <c r="AE56" i="36"/>
  <c r="AF56" i="36"/>
  <c r="AG56" i="36"/>
  <c r="AC7" i="36"/>
  <c r="AD7" i="36"/>
  <c r="AE7" i="36"/>
  <c r="AF7" i="36"/>
  <c r="AG7" i="36"/>
  <c r="AC11" i="40"/>
  <c r="AD11" i="40"/>
  <c r="AE11" i="40"/>
  <c r="AF11" i="40"/>
  <c r="AG11" i="40"/>
  <c r="AD99" i="39"/>
  <c r="AE99" i="39"/>
  <c r="AF99" i="39"/>
  <c r="AG99" i="39"/>
  <c r="AH99" i="39"/>
  <c r="AD57" i="39"/>
  <c r="AE57" i="39"/>
  <c r="AF57" i="39"/>
  <c r="AG57" i="39"/>
  <c r="AH57" i="39"/>
  <c r="AD8" i="39"/>
  <c r="AE8" i="39"/>
  <c r="AF8" i="39"/>
  <c r="AG8" i="39"/>
  <c r="AH8" i="39"/>
  <c r="AG8" i="29"/>
  <c r="AB7" i="29"/>
  <c r="AC7" i="29"/>
  <c r="AD7" i="29"/>
  <c r="AE7" i="29"/>
  <c r="AF7" i="29"/>
  <c r="L60" i="21"/>
  <c r="L59" i="21"/>
  <c r="L58" i="21"/>
  <c r="L55" i="21"/>
  <c r="L54" i="21"/>
  <c r="L53" i="21"/>
  <c r="L50" i="21"/>
  <c r="L49" i="21"/>
  <c r="L48" i="21"/>
  <c r="L44" i="21"/>
  <c r="L43" i="21"/>
  <c r="L42" i="21"/>
  <c r="L38" i="21"/>
  <c r="L37" i="21"/>
  <c r="L36" i="21"/>
  <c r="L35" i="21"/>
  <c r="L32" i="21"/>
  <c r="L31" i="21"/>
  <c r="L30" i="21"/>
  <c r="L29" i="21"/>
  <c r="L28" i="21"/>
  <c r="L25" i="21"/>
  <c r="L24" i="21"/>
  <c r="L23" i="21"/>
  <c r="L22" i="21"/>
  <c r="L21" i="21"/>
  <c r="L18" i="21"/>
  <c r="L17" i="21"/>
  <c r="L16" i="21"/>
  <c r="L15" i="21"/>
  <c r="L14" i="21"/>
  <c r="L8" i="21"/>
  <c r="L9" i="21"/>
  <c r="L10" i="21"/>
  <c r="L11" i="21"/>
  <c r="N60" i="21"/>
  <c r="N59" i="21"/>
  <c r="N58" i="21"/>
  <c r="N55" i="21"/>
  <c r="N54" i="21"/>
  <c r="N50" i="21"/>
  <c r="N49" i="21"/>
  <c r="N48" i="21"/>
  <c r="N44" i="21"/>
  <c r="N43" i="21"/>
  <c r="N42"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100" i="39" l="1"/>
  <c r="AH100" i="39"/>
  <c r="AE100" i="39"/>
  <c r="AD100" i="39"/>
  <c r="AF100" i="39"/>
  <c r="B82" i="45"/>
  <c r="D406" i="30" l="1"/>
  <c r="E406" i="30"/>
  <c r="F406" i="30"/>
  <c r="G406" i="30"/>
  <c r="H406" i="30"/>
  <c r="I406" i="30"/>
  <c r="J406" i="30"/>
  <c r="K406" i="30"/>
  <c r="L406" i="30"/>
  <c r="M406" i="30"/>
  <c r="N406" i="30"/>
  <c r="O406" i="30"/>
  <c r="P406" i="30"/>
  <c r="Q406" i="30"/>
  <c r="R406" i="30"/>
  <c r="S406" i="30"/>
  <c r="T406" i="30"/>
  <c r="U406" i="30"/>
  <c r="V406" i="30"/>
  <c r="W406" i="30"/>
  <c r="X406" i="30"/>
  <c r="Y406" i="30"/>
  <c r="Z406" i="30"/>
  <c r="AA406" i="30"/>
  <c r="AG406" i="30"/>
  <c r="AH406" i="30"/>
  <c r="C406" i="30"/>
  <c r="D306" i="30"/>
  <c r="E306" i="30"/>
  <c r="F306" i="30"/>
  <c r="G306" i="30"/>
  <c r="H306" i="30"/>
  <c r="I306" i="30"/>
  <c r="J306" i="30"/>
  <c r="K306" i="30"/>
  <c r="L306" i="30"/>
  <c r="M306" i="30"/>
  <c r="N306" i="30"/>
  <c r="O306" i="30"/>
  <c r="P306" i="30"/>
  <c r="Q306" i="30"/>
  <c r="R306" i="30"/>
  <c r="S306" i="30"/>
  <c r="T306" i="30"/>
  <c r="U306" i="30"/>
  <c r="V306" i="30"/>
  <c r="W306" i="30"/>
  <c r="X306" i="30"/>
  <c r="Y306" i="30"/>
  <c r="Z306" i="30"/>
  <c r="AA306" i="30"/>
  <c r="AG306" i="30"/>
  <c r="AH306" i="30"/>
  <c r="C306" i="30"/>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E50" i="39"/>
  <c r="F50" i="39"/>
  <c r="G50" i="39"/>
  <c r="H50" i="39"/>
  <c r="I50" i="39"/>
  <c r="J50" i="39"/>
  <c r="K50" i="39"/>
  <c r="L50" i="39"/>
  <c r="M50" i="39"/>
  <c r="N50" i="39"/>
  <c r="O50" i="39"/>
  <c r="P50" i="39"/>
  <c r="Q50" i="39"/>
  <c r="R50" i="39"/>
  <c r="S50" i="39"/>
  <c r="T50" i="39"/>
  <c r="U50" i="39"/>
  <c r="V50" i="39"/>
  <c r="W50" i="39"/>
  <c r="X50" i="39"/>
  <c r="Y50" i="39"/>
  <c r="Z50" i="39"/>
  <c r="AA50" i="39"/>
  <c r="AB50" i="39"/>
  <c r="AC50"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C9" i="31"/>
  <c r="AH205" i="30"/>
  <c r="AG205" i="30"/>
  <c r="AA205" i="30"/>
  <c r="Z205" i="30"/>
  <c r="Y205" i="30"/>
  <c r="X205" i="30"/>
  <c r="W205" i="30"/>
  <c r="V205" i="30"/>
  <c r="U205" i="30"/>
  <c r="T205" i="30"/>
  <c r="S205" i="30"/>
  <c r="R205" i="30"/>
  <c r="Q205" i="30"/>
  <c r="P205" i="30"/>
  <c r="O205" i="30"/>
  <c r="N205" i="30"/>
  <c r="M205" i="30"/>
  <c r="L205" i="30"/>
  <c r="K205" i="30"/>
  <c r="J205" i="30"/>
  <c r="I205" i="30"/>
  <c r="H205" i="30"/>
  <c r="G205" i="30"/>
  <c r="F205" i="30"/>
  <c r="E205" i="30"/>
  <c r="D205" i="30"/>
  <c r="C205" i="30"/>
  <c r="B205" i="30"/>
  <c r="H51" i="39" l="1"/>
  <c r="G51" i="39"/>
  <c r="F51" i="39"/>
  <c r="I51" i="39"/>
  <c r="W51" i="39"/>
  <c r="Z51" i="39"/>
  <c r="V51" i="39"/>
  <c r="J51" i="39"/>
  <c r="AC51" i="39"/>
  <c r="Y51" i="39"/>
  <c r="U51" i="39"/>
  <c r="Q51" i="39"/>
  <c r="M51" i="39"/>
  <c r="AA51" i="39"/>
  <c r="S51" i="39"/>
  <c r="O51" i="39"/>
  <c r="K51" i="39"/>
  <c r="R51" i="39"/>
  <c r="N51" i="39"/>
  <c r="AB51" i="39"/>
  <c r="X51" i="39"/>
  <c r="T51" i="39"/>
  <c r="P51" i="39"/>
  <c r="L51"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E98" i="39"/>
  <c r="F98" i="39"/>
  <c r="G98" i="39"/>
  <c r="H98" i="39"/>
  <c r="I98" i="39"/>
  <c r="J98" i="39"/>
  <c r="K98" i="39"/>
  <c r="L98" i="39"/>
  <c r="M98" i="39"/>
  <c r="N98" i="39"/>
  <c r="O98" i="39"/>
  <c r="P98" i="39"/>
  <c r="Q98" i="39"/>
  <c r="R98" i="39"/>
  <c r="S98" i="39"/>
  <c r="T98" i="39"/>
  <c r="U98" i="39"/>
  <c r="V98" i="39"/>
  <c r="W98" i="39"/>
  <c r="X98" i="39"/>
  <c r="Y98" i="39"/>
  <c r="Z98" i="39"/>
  <c r="AA98" i="39"/>
  <c r="AB98" i="39"/>
  <c r="AC98" i="39"/>
  <c r="E99" i="39"/>
  <c r="F99" i="39"/>
  <c r="G99" i="39"/>
  <c r="H99" i="39"/>
  <c r="I99" i="39"/>
  <c r="J99" i="39"/>
  <c r="K99" i="39"/>
  <c r="L99" i="39"/>
  <c r="M99" i="39"/>
  <c r="N99" i="39"/>
  <c r="O99" i="39"/>
  <c r="P99" i="39"/>
  <c r="Q99" i="39"/>
  <c r="R99" i="39"/>
  <c r="S99" i="39"/>
  <c r="T99" i="39"/>
  <c r="U99" i="39"/>
  <c r="V99" i="39"/>
  <c r="W99" i="39"/>
  <c r="X99" i="39"/>
  <c r="Y99" i="39"/>
  <c r="Z99" i="39"/>
  <c r="AA99" i="39"/>
  <c r="AB99" i="39"/>
  <c r="AC99" i="39"/>
  <c r="F59" i="39"/>
  <c r="G59" i="39"/>
  <c r="H59" i="39"/>
  <c r="I59" i="39"/>
  <c r="J59" i="39"/>
  <c r="K59" i="39"/>
  <c r="L59" i="39"/>
  <c r="M59" i="39"/>
  <c r="N59" i="39"/>
  <c r="O59" i="39"/>
  <c r="P59" i="39"/>
  <c r="Q59" i="39"/>
  <c r="R59" i="39"/>
  <c r="S59" i="39"/>
  <c r="T59" i="39"/>
  <c r="U59" i="39"/>
  <c r="V59" i="39"/>
  <c r="W59" i="39"/>
  <c r="X59" i="39"/>
  <c r="Y59" i="39"/>
  <c r="Z59" i="39"/>
  <c r="AA59" i="39"/>
  <c r="AB59" i="39"/>
  <c r="AC59" i="39"/>
  <c r="E59" i="39"/>
  <c r="G8" i="10"/>
  <c r="C223" i="45"/>
  <c r="C224" i="45"/>
  <c r="C225" i="45"/>
  <c r="C226" i="45"/>
  <c r="C227" i="45"/>
  <c r="C228" i="45"/>
  <c r="C229" i="45"/>
  <c r="C230" i="45"/>
  <c r="C231" i="45"/>
  <c r="C232" i="45"/>
  <c r="C233" i="45"/>
  <c r="C234" i="45"/>
  <c r="C235" i="45"/>
  <c r="C236" i="45"/>
  <c r="C237" i="45"/>
  <c r="C238" i="45"/>
  <c r="C239" i="45"/>
  <c r="C240" i="45"/>
  <c r="C222"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1" i="39" l="1"/>
  <c r="B62" i="39"/>
  <c r="B63" i="39"/>
  <c r="F265" i="45" l="1"/>
  <c r="G265" i="45"/>
  <c r="H265" i="45"/>
  <c r="I265" i="45"/>
  <c r="J265" i="45"/>
  <c r="K265" i="45"/>
  <c r="L265" i="45"/>
  <c r="M265" i="45"/>
  <c r="N265" i="45"/>
  <c r="O265" i="45"/>
  <c r="P265" i="45"/>
  <c r="Q265" i="45"/>
  <c r="R265" i="45"/>
  <c r="S265" i="45"/>
  <c r="T265" i="45"/>
  <c r="U265" i="45"/>
  <c r="V265" i="45"/>
  <c r="W265" i="45"/>
  <c r="X265" i="45"/>
  <c r="Y265" i="45"/>
  <c r="Z265" i="45"/>
  <c r="AA265" i="45"/>
  <c r="AB265" i="45"/>
  <c r="AC265" i="45"/>
  <c r="E265" i="45"/>
  <c r="C255" i="45"/>
  <c r="C256" i="45"/>
  <c r="C245" i="45"/>
  <c r="B252" i="45"/>
  <c r="B251" i="45"/>
  <c r="C241" i="45"/>
  <c r="B237" i="45"/>
  <c r="B236" i="45"/>
  <c r="B235" i="45"/>
  <c r="B234" i="45"/>
  <c r="B233" i="45"/>
  <c r="B232" i="45"/>
  <c r="B230" i="45"/>
  <c r="B229" i="45"/>
  <c r="B228" i="45"/>
  <c r="B226" i="45"/>
  <c r="B225" i="45"/>
  <c r="B224" i="45"/>
  <c r="F209" i="45"/>
  <c r="G209" i="45"/>
  <c r="H209" i="45"/>
  <c r="I209" i="45"/>
  <c r="J209" i="45"/>
  <c r="K209" i="45"/>
  <c r="L209" i="45"/>
  <c r="M209" i="45"/>
  <c r="N209" i="45"/>
  <c r="O209" i="45"/>
  <c r="P209" i="45"/>
  <c r="Q209" i="45"/>
  <c r="R209" i="45"/>
  <c r="S209" i="45"/>
  <c r="T209" i="45"/>
  <c r="U209" i="45"/>
  <c r="V209" i="45"/>
  <c r="W209" i="45"/>
  <c r="X209" i="45"/>
  <c r="Y209" i="45"/>
  <c r="Z209" i="45"/>
  <c r="AA209" i="45"/>
  <c r="AB209" i="45"/>
  <c r="AC209" i="45"/>
  <c r="E209" i="45"/>
  <c r="C189" i="45"/>
  <c r="C190" i="45"/>
  <c r="C191" i="45"/>
  <c r="C192" i="45"/>
  <c r="C193" i="45"/>
  <c r="C194" i="45"/>
  <c r="C196" i="45"/>
  <c r="C197" i="45"/>
  <c r="C198" i="45"/>
  <c r="C199" i="45"/>
  <c r="C200" i="45"/>
  <c r="C188" i="45"/>
  <c r="B194" i="45"/>
  <c r="AI194" i="45" s="1"/>
  <c r="B196" i="45"/>
  <c r="C160" i="45"/>
  <c r="C161" i="45"/>
  <c r="C162" i="45"/>
  <c r="C163" i="45"/>
  <c r="C164" i="45"/>
  <c r="C165" i="45"/>
  <c r="C166" i="45"/>
  <c r="C167" i="45"/>
  <c r="C168" i="45"/>
  <c r="C169" i="45"/>
  <c r="C170" i="45"/>
  <c r="C171" i="45"/>
  <c r="C172" i="45"/>
  <c r="C173" i="45"/>
  <c r="C177" i="45"/>
  <c r="C178" i="45"/>
  <c r="C179" i="45"/>
  <c r="C180" i="45"/>
  <c r="C181" i="45"/>
  <c r="C182" i="45"/>
  <c r="C183" i="45"/>
  <c r="C184" i="45"/>
  <c r="C159" i="45"/>
  <c r="B180" i="45"/>
  <c r="B179" i="45"/>
  <c r="B178" i="45"/>
  <c r="B177"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63" i="45"/>
  <c r="AB263" i="45"/>
  <c r="AA263" i="45"/>
  <c r="Z263" i="45"/>
  <c r="Y263" i="45"/>
  <c r="X263" i="45"/>
  <c r="W263" i="45"/>
  <c r="V263" i="45"/>
  <c r="U263" i="45"/>
  <c r="T263" i="45"/>
  <c r="S263" i="45"/>
  <c r="R263" i="45"/>
  <c r="Q263" i="45"/>
  <c r="P263" i="45"/>
  <c r="O263" i="45"/>
  <c r="N263" i="45"/>
  <c r="M263" i="45"/>
  <c r="L263" i="45"/>
  <c r="K263" i="45"/>
  <c r="J263" i="45"/>
  <c r="I263" i="45"/>
  <c r="H263" i="45"/>
  <c r="G263" i="45"/>
  <c r="F263" i="45"/>
  <c r="E263" i="45"/>
  <c r="AC246" i="45"/>
  <c r="AB246" i="45"/>
  <c r="AA246" i="45"/>
  <c r="Z246" i="45"/>
  <c r="Y246" i="45"/>
  <c r="X246" i="45"/>
  <c r="W246" i="45"/>
  <c r="V246" i="45"/>
  <c r="U246" i="45"/>
  <c r="T246" i="45"/>
  <c r="S246" i="45"/>
  <c r="R246" i="45"/>
  <c r="Q246" i="45"/>
  <c r="P246" i="45"/>
  <c r="O246" i="45"/>
  <c r="N246" i="45"/>
  <c r="M246" i="45"/>
  <c r="L246" i="45"/>
  <c r="K246" i="45"/>
  <c r="J246" i="45"/>
  <c r="I246" i="45"/>
  <c r="H246" i="45"/>
  <c r="G246" i="45"/>
  <c r="F246" i="45"/>
  <c r="E246" i="45"/>
  <c r="D240" i="45"/>
  <c r="D239" i="45"/>
  <c r="D238" i="45"/>
  <c r="AC221" i="45"/>
  <c r="AB221" i="45"/>
  <c r="AA221" i="45"/>
  <c r="Z221" i="45"/>
  <c r="Y221" i="45"/>
  <c r="X221" i="45"/>
  <c r="W221" i="45"/>
  <c r="V221" i="45"/>
  <c r="U221" i="45"/>
  <c r="T221" i="45"/>
  <c r="S221" i="45"/>
  <c r="R221" i="45"/>
  <c r="Q221" i="45"/>
  <c r="P221" i="45"/>
  <c r="O221" i="45"/>
  <c r="N221" i="45"/>
  <c r="M221" i="45"/>
  <c r="L221" i="45"/>
  <c r="K221" i="45"/>
  <c r="J221" i="45"/>
  <c r="I221" i="45"/>
  <c r="H221" i="45"/>
  <c r="G221" i="45"/>
  <c r="F221" i="45"/>
  <c r="E221" i="45"/>
  <c r="AC207" i="45"/>
  <c r="AB207" i="45"/>
  <c r="AA207" i="45"/>
  <c r="Z207" i="45"/>
  <c r="Y207" i="45"/>
  <c r="X207" i="45"/>
  <c r="W207" i="45"/>
  <c r="V207" i="45"/>
  <c r="U207" i="45"/>
  <c r="T207" i="45"/>
  <c r="S207" i="45"/>
  <c r="R207" i="45"/>
  <c r="Q207" i="45"/>
  <c r="P207" i="45"/>
  <c r="O207" i="45"/>
  <c r="N207" i="45"/>
  <c r="M207" i="45"/>
  <c r="L207" i="45"/>
  <c r="K207" i="45"/>
  <c r="J207" i="45"/>
  <c r="I207" i="45"/>
  <c r="H207" i="45"/>
  <c r="G207" i="45"/>
  <c r="F207" i="45"/>
  <c r="E207" i="45"/>
  <c r="AC189" i="45"/>
  <c r="AB189" i="45"/>
  <c r="AA189" i="45"/>
  <c r="Z189" i="45"/>
  <c r="Y189" i="45"/>
  <c r="X189" i="45"/>
  <c r="W189" i="45"/>
  <c r="V189" i="45"/>
  <c r="U189" i="45"/>
  <c r="T189" i="45"/>
  <c r="S189" i="45"/>
  <c r="R189" i="45"/>
  <c r="Q189" i="45"/>
  <c r="P189" i="45"/>
  <c r="O189" i="45"/>
  <c r="N189" i="45"/>
  <c r="M189" i="45"/>
  <c r="L189" i="45"/>
  <c r="K189" i="45"/>
  <c r="J189" i="45"/>
  <c r="I189" i="45"/>
  <c r="H189" i="45"/>
  <c r="G189" i="45"/>
  <c r="F189" i="45"/>
  <c r="E189" i="45"/>
  <c r="D183" i="45"/>
  <c r="D182" i="45"/>
  <c r="D181"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6" i="39" l="1"/>
  <c r="B62" i="37" l="1"/>
  <c r="B63" i="37"/>
  <c r="B64" i="37"/>
  <c r="B65" i="37"/>
  <c r="B26" i="32" l="1"/>
  <c r="B24" i="32"/>
  <c r="B248" i="10" l="1"/>
  <c r="B248" i="45" s="1"/>
  <c r="D239" i="10"/>
  <c r="D240" i="10"/>
  <c r="D238" i="10"/>
  <c r="D182" i="10"/>
  <c r="D183" i="10"/>
  <c r="D181" i="10"/>
  <c r="B60" i="39" l="1"/>
  <c r="B59" i="39"/>
  <c r="AC263" i="10" l="1"/>
  <c r="AB263" i="10"/>
  <c r="AA263" i="10"/>
  <c r="Z263" i="10"/>
  <c r="Y263" i="10"/>
  <c r="X263" i="10"/>
  <c r="W263" i="10"/>
  <c r="V263" i="10"/>
  <c r="U263" i="10"/>
  <c r="T263" i="10"/>
  <c r="S263" i="10"/>
  <c r="R263" i="10"/>
  <c r="Q263" i="10"/>
  <c r="P263" i="10"/>
  <c r="O263" i="10"/>
  <c r="N263" i="10"/>
  <c r="M263" i="10"/>
  <c r="L263" i="10"/>
  <c r="K263" i="10"/>
  <c r="J263" i="10"/>
  <c r="I263" i="10"/>
  <c r="H263" i="10"/>
  <c r="G263" i="10"/>
  <c r="F263" i="10"/>
  <c r="E263" i="10"/>
  <c r="AC207" i="10"/>
  <c r="AB207" i="10"/>
  <c r="AA207" i="10"/>
  <c r="Z207" i="10"/>
  <c r="Y207" i="10"/>
  <c r="X207" i="10"/>
  <c r="W207" i="10"/>
  <c r="V207" i="10"/>
  <c r="U207" i="10"/>
  <c r="T207" i="10"/>
  <c r="S207" i="10"/>
  <c r="R207" i="10"/>
  <c r="Q207" i="10"/>
  <c r="P207" i="10"/>
  <c r="O207" i="10"/>
  <c r="N207" i="10"/>
  <c r="M207" i="10"/>
  <c r="L207" i="10"/>
  <c r="K207" i="10"/>
  <c r="J207" i="10"/>
  <c r="I207" i="10"/>
  <c r="H207" i="10"/>
  <c r="G207" i="10"/>
  <c r="F207" i="10"/>
  <c r="E207"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1" i="35"/>
  <c r="B32" i="35"/>
  <c r="B30" i="35"/>
  <c r="B25" i="35"/>
  <c r="B26" i="35"/>
  <c r="B24" i="35"/>
  <c r="B18" i="35"/>
  <c r="B19" i="35"/>
  <c r="B20" i="35"/>
  <c r="B21" i="35"/>
  <c r="B17" i="35"/>
  <c r="B11" i="35"/>
  <c r="B12" i="35"/>
  <c r="B10" i="35"/>
  <c r="B35" i="34"/>
  <c r="B36" i="34"/>
  <c r="B34" i="34"/>
  <c r="B29" i="34"/>
  <c r="B30" i="34"/>
  <c r="B28" i="34"/>
  <c r="B22" i="34"/>
  <c r="B23" i="34"/>
  <c r="B24" i="34"/>
  <c r="B25" i="34"/>
  <c r="B21" i="34"/>
  <c r="B15" i="34"/>
  <c r="B16" i="34"/>
  <c r="B14" i="34"/>
  <c r="B35" i="33"/>
  <c r="B36" i="33"/>
  <c r="B34" i="33"/>
  <c r="B29" i="33"/>
  <c r="B30" i="33"/>
  <c r="B28" i="33"/>
  <c r="B22" i="33"/>
  <c r="B23" i="33"/>
  <c r="B24" i="33"/>
  <c r="B25" i="33"/>
  <c r="B21" i="33"/>
  <c r="B15" i="33"/>
  <c r="B16" i="33"/>
  <c r="B14" i="33"/>
  <c r="B96" i="38"/>
  <c r="B97" i="38"/>
  <c r="B95" i="38"/>
  <c r="B91" i="38"/>
  <c r="B92" i="38"/>
  <c r="B90" i="38"/>
  <c r="B86" i="38"/>
  <c r="B87" i="38"/>
  <c r="B85" i="38"/>
  <c r="B80" i="38"/>
  <c r="B81" i="38"/>
  <c r="B79" i="38"/>
  <c r="B73" i="38"/>
  <c r="B74" i="38"/>
  <c r="B75" i="38"/>
  <c r="B76" i="38"/>
  <c r="B72" i="38"/>
  <c r="B66" i="38"/>
  <c r="B67" i="38"/>
  <c r="B68" i="38"/>
  <c r="B69" i="38"/>
  <c r="B65" i="38"/>
  <c r="B59" i="38"/>
  <c r="B60" i="38"/>
  <c r="B61" i="38"/>
  <c r="B62" i="38"/>
  <c r="B58" i="38"/>
  <c r="B48" i="38"/>
  <c r="B49" i="38"/>
  <c r="B47" i="38"/>
  <c r="B43" i="38"/>
  <c r="B44" i="38"/>
  <c r="B42" i="38"/>
  <c r="B38" i="38"/>
  <c r="B39" i="38"/>
  <c r="B37" i="38"/>
  <c r="B32" i="38"/>
  <c r="B33" i="38"/>
  <c r="B31" i="38"/>
  <c r="B25" i="38"/>
  <c r="B26" i="38"/>
  <c r="B27" i="38"/>
  <c r="B28" i="38"/>
  <c r="B24" i="38"/>
  <c r="B18" i="38"/>
  <c r="B19" i="38"/>
  <c r="B20" i="38"/>
  <c r="B21" i="38"/>
  <c r="B17" i="38"/>
  <c r="B11" i="38"/>
  <c r="B12" i="38"/>
  <c r="B13" i="38"/>
  <c r="B14" i="38"/>
  <c r="B10" i="38"/>
  <c r="B99" i="37"/>
  <c r="B100" i="37"/>
  <c r="B98" i="37"/>
  <c r="B94" i="37"/>
  <c r="B95" i="37"/>
  <c r="B93" i="37"/>
  <c r="B89" i="37"/>
  <c r="B90" i="37"/>
  <c r="B88" i="37"/>
  <c r="B83" i="37"/>
  <c r="B84" i="37"/>
  <c r="B82" i="37"/>
  <c r="B76" i="37"/>
  <c r="B77" i="37"/>
  <c r="B78" i="37"/>
  <c r="B79" i="37"/>
  <c r="B75" i="37"/>
  <c r="B69" i="37"/>
  <c r="B70" i="37"/>
  <c r="B71" i="37"/>
  <c r="B72" i="37"/>
  <c r="B68" i="37"/>
  <c r="B61" i="37"/>
  <c r="B52" i="37"/>
  <c r="B53" i="37"/>
  <c r="B51" i="37"/>
  <c r="B47" i="37"/>
  <c r="B48" i="37"/>
  <c r="B46" i="37"/>
  <c r="B42" i="37"/>
  <c r="B43" i="37"/>
  <c r="B41" i="37"/>
  <c r="B36" i="37"/>
  <c r="B37" i="37"/>
  <c r="B35" i="37"/>
  <c r="B29" i="37"/>
  <c r="B30" i="37"/>
  <c r="B31" i="37"/>
  <c r="B32" i="37"/>
  <c r="B28" i="37"/>
  <c r="B22" i="37"/>
  <c r="B23" i="37"/>
  <c r="B24" i="37"/>
  <c r="B25" i="37"/>
  <c r="B21" i="37"/>
  <c r="B15" i="37"/>
  <c r="B16" i="37"/>
  <c r="B17" i="37"/>
  <c r="B18" i="37"/>
  <c r="B14" i="37"/>
  <c r="B97" i="36"/>
  <c r="B98" i="36"/>
  <c r="B96" i="36"/>
  <c r="B92" i="36"/>
  <c r="B93" i="36"/>
  <c r="B91" i="36"/>
  <c r="B87" i="36"/>
  <c r="B88" i="36"/>
  <c r="B86" i="36"/>
  <c r="B81" i="36"/>
  <c r="B82" i="36"/>
  <c r="B80" i="36"/>
  <c r="B74" i="36"/>
  <c r="B75" i="36"/>
  <c r="B76" i="36"/>
  <c r="B77" i="36"/>
  <c r="B73" i="36"/>
  <c r="B67" i="36"/>
  <c r="B68" i="36"/>
  <c r="B69" i="36"/>
  <c r="B70" i="36"/>
  <c r="B66" i="36"/>
  <c r="B59" i="36"/>
  <c r="B97" i="39"/>
  <c r="B98" i="39"/>
  <c r="B92" i="39"/>
  <c r="B93" i="39"/>
  <c r="B91" i="39"/>
  <c r="B87" i="39"/>
  <c r="B88" i="39"/>
  <c r="B86" i="39"/>
  <c r="B81" i="39"/>
  <c r="B82" i="39"/>
  <c r="B80" i="39"/>
  <c r="B74" i="39"/>
  <c r="B75" i="39"/>
  <c r="B76" i="39"/>
  <c r="B77" i="39"/>
  <c r="B73" i="39"/>
  <c r="B67" i="39"/>
  <c r="B68" i="39"/>
  <c r="B69" i="39"/>
  <c r="B70" i="39"/>
  <c r="B66" i="39"/>
  <c r="B48" i="36"/>
  <c r="B49" i="36"/>
  <c r="B47" i="36"/>
  <c r="B43" i="36"/>
  <c r="B44" i="36"/>
  <c r="B42" i="36"/>
  <c r="B38" i="36"/>
  <c r="B39" i="36"/>
  <c r="B37" i="36"/>
  <c r="B32" i="36"/>
  <c r="B33" i="36"/>
  <c r="B31" i="36"/>
  <c r="B25" i="36"/>
  <c r="B26" i="36"/>
  <c r="B27" i="36"/>
  <c r="B28" i="36"/>
  <c r="B24" i="36"/>
  <c r="B18" i="36"/>
  <c r="B19" i="36"/>
  <c r="B20" i="36"/>
  <c r="B21" i="36"/>
  <c r="B17" i="36"/>
  <c r="B11" i="36"/>
  <c r="B12" i="36"/>
  <c r="B13" i="36"/>
  <c r="B14" i="36"/>
  <c r="B10" i="36"/>
  <c r="B52" i="40"/>
  <c r="B53" i="40"/>
  <c r="B51" i="40"/>
  <c r="B47" i="40"/>
  <c r="B48" i="40"/>
  <c r="B46" i="40"/>
  <c r="B42" i="40"/>
  <c r="B43" i="40"/>
  <c r="B41" i="40"/>
  <c r="B36" i="40"/>
  <c r="B37" i="40"/>
  <c r="B35" i="40"/>
  <c r="B29" i="40"/>
  <c r="B30" i="40"/>
  <c r="B31" i="40"/>
  <c r="B32" i="40"/>
  <c r="B28" i="40"/>
  <c r="B22" i="40"/>
  <c r="B23" i="40"/>
  <c r="B24" i="40"/>
  <c r="B25" i="40"/>
  <c r="B21" i="40"/>
  <c r="B15" i="40"/>
  <c r="B16" i="40"/>
  <c r="B17" i="40"/>
  <c r="B18" i="40"/>
  <c r="B14" i="40"/>
  <c r="B48" i="39"/>
  <c r="B49" i="39"/>
  <c r="B47" i="39"/>
  <c r="B43" i="39"/>
  <c r="B44" i="39"/>
  <c r="B42" i="39"/>
  <c r="B38" i="39"/>
  <c r="B39" i="39"/>
  <c r="B37" i="39"/>
  <c r="B32" i="39"/>
  <c r="B33" i="39"/>
  <c r="B31" i="39"/>
  <c r="B25" i="39"/>
  <c r="B26" i="39"/>
  <c r="B28" i="39"/>
  <c r="B24" i="39"/>
  <c r="B18" i="39"/>
  <c r="B19" i="39"/>
  <c r="B20" i="39"/>
  <c r="B21" i="39"/>
  <c r="B17" i="39"/>
  <c r="B11" i="39"/>
  <c r="B12" i="39"/>
  <c r="B13" i="39"/>
  <c r="B14" i="39"/>
  <c r="B10" i="39"/>
  <c r="B63" i="32"/>
  <c r="B64" i="32"/>
  <c r="B62" i="32"/>
  <c r="B58" i="32"/>
  <c r="B59" i="32"/>
  <c r="B57" i="32"/>
  <c r="B49" i="32"/>
  <c r="B50" i="32"/>
  <c r="B48" i="32"/>
  <c r="B42" i="32"/>
  <c r="B32" i="32"/>
  <c r="B33" i="32"/>
  <c r="B34" i="32"/>
  <c r="B35" i="32"/>
  <c r="B31" i="32"/>
  <c r="B25" i="32"/>
  <c r="B18" i="32"/>
  <c r="B19" i="32"/>
  <c r="B20" i="32"/>
  <c r="B21" i="32"/>
  <c r="B17" i="32"/>
  <c r="B11" i="32"/>
  <c r="B12" i="32"/>
  <c r="B10" i="32"/>
  <c r="K175" i="45" l="1"/>
  <c r="P175" i="45"/>
  <c r="O175" i="45"/>
  <c r="E175" i="45"/>
  <c r="U175" i="45"/>
  <c r="H175" i="45"/>
  <c r="N175" i="45"/>
  <c r="AD175" i="45"/>
  <c r="N175" i="10"/>
  <c r="AD175" i="10"/>
  <c r="U175" i="10"/>
  <c r="O175" i="10"/>
  <c r="AE175" i="10"/>
  <c r="AG175" i="10"/>
  <c r="T175" i="10"/>
  <c r="S175" i="45"/>
  <c r="AB175" i="45"/>
  <c r="AA175" i="45"/>
  <c r="I175" i="45"/>
  <c r="Y175" i="45"/>
  <c r="X175" i="45"/>
  <c r="R175" i="45"/>
  <c r="AH175" i="45"/>
  <c r="R175" i="10"/>
  <c r="AH175" i="10"/>
  <c r="Y175" i="10"/>
  <c r="S175" i="10"/>
  <c r="I175" i="10"/>
  <c r="H175" i="10"/>
  <c r="X175" i="10"/>
  <c r="W175" i="45"/>
  <c r="AF175" i="45"/>
  <c r="L175" i="45"/>
  <c r="M175" i="45"/>
  <c r="AC175" i="45"/>
  <c r="F175" i="45"/>
  <c r="V175" i="45"/>
  <c r="F175" i="10"/>
  <c r="V175" i="10"/>
  <c r="E175" i="10"/>
  <c r="G175" i="10"/>
  <c r="W175" i="10"/>
  <c r="Q175" i="10"/>
  <c r="L175" i="10"/>
  <c r="AB175" i="10"/>
  <c r="AE175" i="45"/>
  <c r="G175" i="45"/>
  <c r="T175" i="45"/>
  <c r="Q175" i="45"/>
  <c r="AG175" i="45"/>
  <c r="J175" i="45"/>
  <c r="Z175" i="45"/>
  <c r="J175" i="10"/>
  <c r="Z175" i="10"/>
  <c r="M175" i="10"/>
  <c r="K175" i="10"/>
  <c r="AA175" i="10"/>
  <c r="AC175" i="10"/>
  <c r="P175" i="10"/>
  <c r="AF175" i="10"/>
  <c r="G34" i="36"/>
  <c r="K34" i="36"/>
  <c r="O34" i="36"/>
  <c r="S34" i="36"/>
  <c r="S34" i="38" s="1"/>
  <c r="W34" i="36"/>
  <c r="AA34" i="36"/>
  <c r="AE34" i="36"/>
  <c r="D34" i="36"/>
  <c r="D34" i="38" s="1"/>
  <c r="L34" i="36"/>
  <c r="P34" i="36"/>
  <c r="T34" i="36"/>
  <c r="T34" i="38" s="1"/>
  <c r="X34" i="36"/>
  <c r="X34" i="38" s="1"/>
  <c r="AB34" i="36"/>
  <c r="AF34" i="36"/>
  <c r="H34" i="36"/>
  <c r="I34" i="36"/>
  <c r="I34" i="38" s="1"/>
  <c r="Q34" i="36"/>
  <c r="Y34" i="36"/>
  <c r="AG34" i="36"/>
  <c r="AG34" i="38" s="1"/>
  <c r="J34" i="36"/>
  <c r="J34" i="38" s="1"/>
  <c r="R34" i="36"/>
  <c r="Z34" i="36"/>
  <c r="E34" i="36"/>
  <c r="E34" i="38" s="1"/>
  <c r="M34" i="36"/>
  <c r="M34" i="38" s="1"/>
  <c r="U34" i="36"/>
  <c r="AC34" i="36"/>
  <c r="F34" i="36"/>
  <c r="F34" i="38" s="1"/>
  <c r="N34" i="36"/>
  <c r="N34" i="38" s="1"/>
  <c r="V34" i="36"/>
  <c r="AD34" i="36"/>
  <c r="H163" i="10"/>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30"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AG83" i="10" s="1"/>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R34" i="38"/>
  <c r="V34" i="38"/>
  <c r="Z34" i="38"/>
  <c r="AD34" i="38"/>
  <c r="D36" i="38"/>
  <c r="H36" i="38"/>
  <c r="L36" i="38"/>
  <c r="P36" i="38"/>
  <c r="T36" i="38"/>
  <c r="X36" i="38"/>
  <c r="AB36" i="38"/>
  <c r="AF36" i="38"/>
  <c r="F40" i="38"/>
  <c r="J40" i="38"/>
  <c r="N40" i="38"/>
  <c r="R40" i="38"/>
  <c r="V40" i="38"/>
  <c r="Z40" i="38"/>
  <c r="AD40" i="38"/>
  <c r="D41" i="38"/>
  <c r="H41" i="38"/>
  <c r="L41" i="38"/>
  <c r="P41" i="38"/>
  <c r="T41" i="38"/>
  <c r="X41" i="38"/>
  <c r="AB41"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D90" i="10" s="1"/>
  <c r="AG23" i="38"/>
  <c r="AH90" i="10" s="1"/>
  <c r="G29" i="38"/>
  <c r="K29" i="38"/>
  <c r="O29" i="38"/>
  <c r="S29" i="38"/>
  <c r="W29" i="38"/>
  <c r="AA29" i="38"/>
  <c r="AE29" i="38"/>
  <c r="E30" i="38"/>
  <c r="I30" i="38"/>
  <c r="M30" i="38"/>
  <c r="Q30" i="38"/>
  <c r="U30" i="38"/>
  <c r="Y30" i="38"/>
  <c r="AC30" i="38"/>
  <c r="AG30" i="38"/>
  <c r="G34" i="38"/>
  <c r="K34" i="38"/>
  <c r="O34" i="38"/>
  <c r="W34" i="38"/>
  <c r="AA34" i="38"/>
  <c r="AE34" i="38"/>
  <c r="E36" i="38"/>
  <c r="I36" i="38"/>
  <c r="M36" i="38"/>
  <c r="Q36" i="38"/>
  <c r="U36" i="38"/>
  <c r="Y36" i="38"/>
  <c r="AC36" i="38"/>
  <c r="AG36" i="38"/>
  <c r="G40" i="38"/>
  <c r="K40" i="38"/>
  <c r="O40" i="38"/>
  <c r="S40" i="38"/>
  <c r="W40" i="38"/>
  <c r="AA40" i="38"/>
  <c r="AE40" i="38"/>
  <c r="E41" i="38"/>
  <c r="I41" i="38"/>
  <c r="M41" i="38"/>
  <c r="Q41" i="38"/>
  <c r="U41" i="38"/>
  <c r="Y41" i="38"/>
  <c r="AC41" i="38"/>
  <c r="O15" i="38"/>
  <c r="AE15" i="38"/>
  <c r="K16" i="38"/>
  <c r="P16" i="38"/>
  <c r="U16" i="38"/>
  <c r="Z16" i="38"/>
  <c r="AD16" i="38"/>
  <c r="AE83" i="10"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H34" i="38"/>
  <c r="L34" i="38"/>
  <c r="P34" i="38"/>
  <c r="AB34" i="38"/>
  <c r="AF34" i="38"/>
  <c r="F36" i="38"/>
  <c r="J36" i="38"/>
  <c r="N36" i="38"/>
  <c r="R36" i="38"/>
  <c r="V36" i="38"/>
  <c r="Z36" i="38"/>
  <c r="AD36" i="38"/>
  <c r="D40" i="38"/>
  <c r="H40" i="38"/>
  <c r="L40" i="38"/>
  <c r="P40" i="38"/>
  <c r="T40" i="38"/>
  <c r="X40" i="38"/>
  <c r="AB40" i="38"/>
  <c r="AF40" i="38"/>
  <c r="F41" i="38"/>
  <c r="J41" i="38"/>
  <c r="N41" i="38"/>
  <c r="R41" i="38"/>
  <c r="V41" i="38"/>
  <c r="Z41" i="38"/>
  <c r="AD41" i="38"/>
  <c r="L16" i="38"/>
  <c r="AE16" i="38"/>
  <c r="AF83" i="45" s="1"/>
  <c r="Q22" i="38"/>
  <c r="AG22" i="38"/>
  <c r="S23" i="38"/>
  <c r="E29" i="38"/>
  <c r="U29" i="38"/>
  <c r="G30" i="38"/>
  <c r="W30" i="38"/>
  <c r="Y34" i="38"/>
  <c r="K36" i="38"/>
  <c r="AA36" i="38"/>
  <c r="M40" i="38"/>
  <c r="AC40" i="38"/>
  <c r="O41" i="38"/>
  <c r="AE41" i="38"/>
  <c r="E45" i="38"/>
  <c r="I45" i="38"/>
  <c r="M45" i="38"/>
  <c r="Q45" i="38"/>
  <c r="U45" i="38"/>
  <c r="Y45" i="38"/>
  <c r="AC45" i="38"/>
  <c r="AG45" i="38"/>
  <c r="G46" i="38"/>
  <c r="K46" i="38"/>
  <c r="O46" i="38"/>
  <c r="S46" i="38"/>
  <c r="W46" i="38"/>
  <c r="AA46" i="38"/>
  <c r="AE46" i="38"/>
  <c r="M22" i="38"/>
  <c r="AC22" i="38"/>
  <c r="Q29" i="38"/>
  <c r="AG29" i="38"/>
  <c r="U34" i="38"/>
  <c r="W36" i="38"/>
  <c r="AA41" i="38"/>
  <c r="P45" i="38"/>
  <c r="AB45" i="38"/>
  <c r="J46" i="38"/>
  <c r="V46" i="38"/>
  <c r="Q16" i="38"/>
  <c r="E22" i="38"/>
  <c r="U22" i="38"/>
  <c r="G23" i="38"/>
  <c r="W23" i="38"/>
  <c r="I29" i="38"/>
  <c r="Y29" i="38"/>
  <c r="K30" i="38"/>
  <c r="AA30" i="38"/>
  <c r="AC34" i="38"/>
  <c r="O36" i="38"/>
  <c r="AE36" i="38"/>
  <c r="Q40" i="38"/>
  <c r="AG40" i="38"/>
  <c r="S41" i="38"/>
  <c r="AF41" i="38"/>
  <c r="F45" i="38"/>
  <c r="J45" i="38"/>
  <c r="N45" i="38"/>
  <c r="R45" i="38"/>
  <c r="V45" i="38"/>
  <c r="Z45" i="38"/>
  <c r="AD45" i="38"/>
  <c r="D46" i="38"/>
  <c r="H46" i="38"/>
  <c r="L46" i="38"/>
  <c r="P46" i="38"/>
  <c r="T46" i="38"/>
  <c r="X46" i="38"/>
  <c r="AB46" i="38"/>
  <c r="AF46" i="38"/>
  <c r="AA16" i="38"/>
  <c r="O23" i="38"/>
  <c r="S30" i="38"/>
  <c r="I40" i="38"/>
  <c r="Y40" i="38"/>
  <c r="D45" i="38"/>
  <c r="H45" i="38"/>
  <c r="T45" i="38"/>
  <c r="AF45" i="38"/>
  <c r="N46" i="38"/>
  <c r="Z46" i="38"/>
  <c r="S15" i="38"/>
  <c r="W16" i="38"/>
  <c r="I22" i="38"/>
  <c r="Y22" i="38"/>
  <c r="K23" i="38"/>
  <c r="AA23" i="38"/>
  <c r="M29" i="38"/>
  <c r="AC29" i="38"/>
  <c r="O30" i="38"/>
  <c r="AE30" i="38"/>
  <c r="Q34" i="38"/>
  <c r="S36" i="38"/>
  <c r="E40" i="38"/>
  <c r="U40" i="38"/>
  <c r="G41" i="38"/>
  <c r="W41" i="38"/>
  <c r="AG41" i="38"/>
  <c r="G45" i="38"/>
  <c r="K45" i="38"/>
  <c r="O45" i="38"/>
  <c r="S45" i="38"/>
  <c r="W45" i="38"/>
  <c r="AA45" i="38"/>
  <c r="AE45" i="38"/>
  <c r="E46" i="38"/>
  <c r="I46" i="38"/>
  <c r="M46" i="38"/>
  <c r="Q46" i="38"/>
  <c r="U46" i="38"/>
  <c r="Y46" i="38"/>
  <c r="AC46" i="38"/>
  <c r="AG46" i="38"/>
  <c r="E16" i="38"/>
  <c r="AE23" i="38"/>
  <c r="AF90" i="10" s="1"/>
  <c r="G36" i="38"/>
  <c r="K41" i="38"/>
  <c r="L45" i="38"/>
  <c r="X45" i="38"/>
  <c r="F46" i="38"/>
  <c r="R46" i="38"/>
  <c r="AD46" i="38"/>
  <c r="D47" i="36"/>
  <c r="F63" i="38"/>
  <c r="J63" i="38"/>
  <c r="N63" i="38"/>
  <c r="R63" i="38"/>
  <c r="V63" i="38"/>
  <c r="Z63" i="38"/>
  <c r="AD63" i="38"/>
  <c r="D77" i="38"/>
  <c r="H77" i="38"/>
  <c r="L77" i="38"/>
  <c r="P77" i="38"/>
  <c r="T77" i="38"/>
  <c r="X77" i="38"/>
  <c r="AB77" i="38"/>
  <c r="AF77" i="38"/>
  <c r="D88" i="38"/>
  <c r="H88" i="38"/>
  <c r="L88" i="38"/>
  <c r="P88" i="38"/>
  <c r="T88" i="38"/>
  <c r="X88" i="38"/>
  <c r="AB88" i="38"/>
  <c r="AF88" i="38"/>
  <c r="F93" i="38"/>
  <c r="J93" i="38"/>
  <c r="N93" i="38"/>
  <c r="R93" i="38"/>
  <c r="V93" i="38"/>
  <c r="Z93" i="38"/>
  <c r="AD93" i="38"/>
  <c r="G63" i="38"/>
  <c r="K63" i="38"/>
  <c r="O63" i="38"/>
  <c r="S63" i="38"/>
  <c r="W63" i="38"/>
  <c r="AA63" i="38"/>
  <c r="AE63" i="38"/>
  <c r="E77" i="38"/>
  <c r="I77" i="38"/>
  <c r="M77" i="38"/>
  <c r="Q77" i="38"/>
  <c r="U77" i="38"/>
  <c r="Y77" i="38"/>
  <c r="AC77" i="38"/>
  <c r="AG77" i="38"/>
  <c r="E88" i="38"/>
  <c r="I88" i="38"/>
  <c r="M88" i="38"/>
  <c r="Q88" i="38"/>
  <c r="U88" i="38"/>
  <c r="Y88" i="38"/>
  <c r="AC88" i="38"/>
  <c r="AG88" i="38"/>
  <c r="G93" i="38"/>
  <c r="K93" i="38"/>
  <c r="O93" i="38"/>
  <c r="S93" i="38"/>
  <c r="W93" i="38"/>
  <c r="AA93" i="38"/>
  <c r="AE93" i="38"/>
  <c r="D63" i="38"/>
  <c r="H63" i="38"/>
  <c r="L63" i="38"/>
  <c r="P63" i="38"/>
  <c r="T63" i="38"/>
  <c r="X63" i="38"/>
  <c r="AB63" i="38"/>
  <c r="AF63" i="38"/>
  <c r="F77" i="38"/>
  <c r="J77" i="38"/>
  <c r="N77" i="38"/>
  <c r="R77" i="38"/>
  <c r="V77" i="38"/>
  <c r="Z77" i="38"/>
  <c r="AD77" i="38"/>
  <c r="F88" i="38"/>
  <c r="J88" i="38"/>
  <c r="N88" i="38"/>
  <c r="R88" i="38"/>
  <c r="V88" i="38"/>
  <c r="Z88" i="38"/>
  <c r="AD88" i="38"/>
  <c r="D93" i="38"/>
  <c r="H93" i="38"/>
  <c r="L93" i="38"/>
  <c r="P93" i="38"/>
  <c r="T93" i="38"/>
  <c r="X93" i="38"/>
  <c r="AB93" i="38"/>
  <c r="AF93" i="38"/>
  <c r="M63" i="38"/>
  <c r="AC63" i="38"/>
  <c r="O77" i="38"/>
  <c r="AE77" i="38"/>
  <c r="S88" i="38"/>
  <c r="E93" i="38"/>
  <c r="U93" i="38"/>
  <c r="Q63" i="38"/>
  <c r="AG63" i="38"/>
  <c r="S77" i="38"/>
  <c r="G88" i="38"/>
  <c r="W88" i="38"/>
  <c r="I93" i="38"/>
  <c r="Y93" i="38"/>
  <c r="E63" i="38"/>
  <c r="U63" i="38"/>
  <c r="G77" i="38"/>
  <c r="W77" i="38"/>
  <c r="K88" i="38"/>
  <c r="AA88" i="38"/>
  <c r="M93" i="38"/>
  <c r="AC93" i="38"/>
  <c r="I63" i="38"/>
  <c r="Q93" i="38"/>
  <c r="AA77" i="38"/>
  <c r="AE88" i="38"/>
  <c r="Y63" i="38"/>
  <c r="AG93" i="38"/>
  <c r="K77" i="38"/>
  <c r="O88"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1" i="35"/>
  <c r="K31" i="35"/>
  <c r="O31" i="35"/>
  <c r="S31" i="35"/>
  <c r="W31" i="35"/>
  <c r="AA31" i="35"/>
  <c r="AE31" i="35"/>
  <c r="D31" i="35"/>
  <c r="H31" i="35"/>
  <c r="L31" i="35"/>
  <c r="P31" i="35"/>
  <c r="T31" i="35"/>
  <c r="X31" i="35"/>
  <c r="AB31" i="35"/>
  <c r="AF31" i="35"/>
  <c r="F31" i="35"/>
  <c r="J31" i="35"/>
  <c r="N31" i="35"/>
  <c r="V31" i="35"/>
  <c r="AD31" i="35"/>
  <c r="E31" i="35"/>
  <c r="I31" i="35"/>
  <c r="M31" i="35"/>
  <c r="Q31" i="35"/>
  <c r="U31" i="35"/>
  <c r="Y31" i="35"/>
  <c r="AC31" i="35"/>
  <c r="AG31" i="35"/>
  <c r="R31" i="35"/>
  <c r="Z31" i="35"/>
  <c r="B41" i="45"/>
  <c r="AH42" i="45" s="1"/>
  <c r="B58" i="45"/>
  <c r="H58" i="45" s="1"/>
  <c r="B59" i="45"/>
  <c r="Q59" i="45" s="1"/>
  <c r="B67" i="45"/>
  <c r="I67" i="45" s="1"/>
  <c r="D42"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7" i="36"/>
  <c r="D48"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30" i="35"/>
  <c r="I30" i="35"/>
  <c r="M30" i="35"/>
  <c r="Q30" i="35"/>
  <c r="U30" i="35"/>
  <c r="Y30" i="35"/>
  <c r="AC30" i="35"/>
  <c r="AG30" i="35"/>
  <c r="F30" i="35"/>
  <c r="J30" i="35"/>
  <c r="N30" i="35"/>
  <c r="R30" i="35"/>
  <c r="V30" i="35"/>
  <c r="Z30" i="35"/>
  <c r="AD30" i="35"/>
  <c r="H30" i="35"/>
  <c r="L30" i="35"/>
  <c r="P30" i="35"/>
  <c r="T30" i="35"/>
  <c r="X30" i="35"/>
  <c r="AB30" i="35"/>
  <c r="AF30" i="35"/>
  <c r="G30" i="35"/>
  <c r="K30" i="35"/>
  <c r="O30" i="35"/>
  <c r="S30" i="35"/>
  <c r="W30" i="35"/>
  <c r="AA30" i="35"/>
  <c r="AE30"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F176" i="45" s="1"/>
  <c r="I27" i="35"/>
  <c r="J176" i="45" s="1"/>
  <c r="J174" i="45" s="1"/>
  <c r="M27" i="35"/>
  <c r="N176" i="45" s="1"/>
  <c r="N174" i="45" s="1"/>
  <c r="Q27" i="35"/>
  <c r="R176" i="45" s="1"/>
  <c r="R174" i="45" s="1"/>
  <c r="U27" i="35"/>
  <c r="V176" i="45" s="1"/>
  <c r="V174" i="45" s="1"/>
  <c r="Y27" i="35"/>
  <c r="Z176" i="45" s="1"/>
  <c r="AC27" i="35"/>
  <c r="AD176" i="45" s="1"/>
  <c r="AD174" i="45" s="1"/>
  <c r="AG27" i="35"/>
  <c r="AH176" i="45" s="1"/>
  <c r="AH174" i="45" s="1"/>
  <c r="G29" i="35"/>
  <c r="K29" i="35"/>
  <c r="O29" i="35"/>
  <c r="S29" i="35"/>
  <c r="W29" i="35"/>
  <c r="AA29" i="35"/>
  <c r="AE29"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G176" i="45" s="1"/>
  <c r="G174" i="45" s="1"/>
  <c r="J27" i="35"/>
  <c r="K176" i="45" s="1"/>
  <c r="K174" i="45" s="1"/>
  <c r="N27" i="35"/>
  <c r="O176" i="45" s="1"/>
  <c r="O174" i="45" s="1"/>
  <c r="R27" i="35"/>
  <c r="S176" i="45" s="1"/>
  <c r="V27" i="35"/>
  <c r="W176" i="45" s="1"/>
  <c r="W174" i="45" s="1"/>
  <c r="Z27" i="35"/>
  <c r="AA176" i="45" s="1"/>
  <c r="AA174" i="45" s="1"/>
  <c r="AD27" i="35"/>
  <c r="AE176" i="45" s="1"/>
  <c r="AE174" i="45" s="1"/>
  <c r="D29" i="35"/>
  <c r="H29" i="35"/>
  <c r="L29" i="35"/>
  <c r="P29" i="35"/>
  <c r="T29" i="35"/>
  <c r="X29" i="35"/>
  <c r="AB29" i="35"/>
  <c r="AF29" i="35"/>
  <c r="H15" i="35"/>
  <c r="L15" i="35"/>
  <c r="T15" i="35"/>
  <c r="AB15" i="35"/>
  <c r="F16" i="35"/>
  <c r="N16" i="35"/>
  <c r="Z16" i="35"/>
  <c r="J22" i="35"/>
  <c r="R22" i="35"/>
  <c r="Z22" i="35"/>
  <c r="D23" i="35"/>
  <c r="L23" i="35"/>
  <c r="T23" i="35"/>
  <c r="AB23" i="35"/>
  <c r="D27" i="35"/>
  <c r="E176" i="45" s="1"/>
  <c r="E174" i="45" s="1"/>
  <c r="L27" i="35"/>
  <c r="M176" i="45" s="1"/>
  <c r="M174" i="45" s="1"/>
  <c r="T27" i="35"/>
  <c r="U176" i="45" s="1"/>
  <c r="U174" i="45" s="1"/>
  <c r="AF27" i="35"/>
  <c r="AG176" i="45" s="1"/>
  <c r="AG174" i="45" s="1"/>
  <c r="F29" i="35"/>
  <c r="R29" i="35"/>
  <c r="V29"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H176" i="45" s="1"/>
  <c r="H174" i="45" s="1"/>
  <c r="K27" i="35"/>
  <c r="L176" i="45" s="1"/>
  <c r="L174" i="45" s="1"/>
  <c r="O27" i="35"/>
  <c r="P176" i="45" s="1"/>
  <c r="P174" i="45" s="1"/>
  <c r="S27" i="35"/>
  <c r="T176" i="45" s="1"/>
  <c r="T174" i="45" s="1"/>
  <c r="W27" i="35"/>
  <c r="X176" i="45" s="1"/>
  <c r="X174" i="45" s="1"/>
  <c r="AA27" i="35"/>
  <c r="AB176" i="45" s="1"/>
  <c r="AB174" i="45" s="1"/>
  <c r="AE27" i="35"/>
  <c r="AF176" i="45" s="1"/>
  <c r="E29" i="35"/>
  <c r="I29" i="35"/>
  <c r="M29" i="35"/>
  <c r="Q29" i="35"/>
  <c r="U29" i="35"/>
  <c r="Y29" i="35"/>
  <c r="AC29" i="35"/>
  <c r="AG29" i="35"/>
  <c r="D15" i="35"/>
  <c r="P15" i="35"/>
  <c r="X15" i="35"/>
  <c r="AF15" i="35"/>
  <c r="J16" i="35"/>
  <c r="R16" i="35"/>
  <c r="V16" i="35"/>
  <c r="AD16" i="35"/>
  <c r="F22" i="35"/>
  <c r="N22" i="35"/>
  <c r="V22" i="35"/>
  <c r="AD22" i="35"/>
  <c r="H23" i="35"/>
  <c r="P23" i="35"/>
  <c r="X23" i="35"/>
  <c r="AF23" i="35"/>
  <c r="H27" i="35"/>
  <c r="I176" i="45" s="1"/>
  <c r="I174" i="45" s="1"/>
  <c r="P27" i="35"/>
  <c r="Q176" i="45" s="1"/>
  <c r="Q174" i="45" s="1"/>
  <c r="X27" i="35"/>
  <c r="Y176" i="45" s="1"/>
  <c r="AB27" i="35"/>
  <c r="AC176" i="45" s="1"/>
  <c r="AC174" i="45" s="1"/>
  <c r="J29" i="35"/>
  <c r="N29" i="35"/>
  <c r="Z29" i="35"/>
  <c r="AD29"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2" i="35"/>
  <c r="E32" i="35"/>
  <c r="I32" i="35"/>
  <c r="M32" i="35"/>
  <c r="Q32" i="35"/>
  <c r="U32" i="35"/>
  <c r="Y32" i="35"/>
  <c r="AC32" i="35"/>
  <c r="AG32" i="35"/>
  <c r="F32" i="35"/>
  <c r="J32" i="35"/>
  <c r="N32" i="35"/>
  <c r="R32" i="35"/>
  <c r="V32" i="35"/>
  <c r="Z32" i="35"/>
  <c r="AD32" i="35"/>
  <c r="H32" i="35"/>
  <c r="L32" i="35"/>
  <c r="P32" i="35"/>
  <c r="T32" i="35"/>
  <c r="X32" i="35"/>
  <c r="AB32" i="35"/>
  <c r="AF32" i="35"/>
  <c r="G32" i="35"/>
  <c r="K32" i="35"/>
  <c r="O32" i="35"/>
  <c r="S32" i="35"/>
  <c r="W32" i="35"/>
  <c r="AA32" i="35"/>
  <c r="AE32"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7" i="36"/>
  <c r="AC38" i="36"/>
  <c r="AG38" i="36"/>
  <c r="AF39" i="36"/>
  <c r="AE42" i="36"/>
  <c r="AD43" i="36"/>
  <c r="AC44" i="36"/>
  <c r="AG44" i="36"/>
  <c r="AF47" i="36"/>
  <c r="AE48" i="36"/>
  <c r="AD49" i="36"/>
  <c r="AF31" i="36"/>
  <c r="AC37" i="36"/>
  <c r="AE39" i="36"/>
  <c r="AG43" i="36"/>
  <c r="AD48" i="36"/>
  <c r="AC12" i="36"/>
  <c r="AG12" i="36"/>
  <c r="AF13" i="36"/>
  <c r="AD31" i="36"/>
  <c r="AC32" i="36"/>
  <c r="AG32" i="36"/>
  <c r="AF33" i="36"/>
  <c r="AE37" i="36"/>
  <c r="AD38" i="36"/>
  <c r="AC39" i="36"/>
  <c r="AG39" i="36"/>
  <c r="AF42" i="36"/>
  <c r="AE43" i="36"/>
  <c r="AD44" i="36"/>
  <c r="AC47" i="36"/>
  <c r="AG47" i="36"/>
  <c r="AF48" i="36"/>
  <c r="AE49" i="36"/>
  <c r="AE12" i="36"/>
  <c r="AD33" i="36"/>
  <c r="AG37" i="36"/>
  <c r="AD42" i="36"/>
  <c r="AF44" i="36"/>
  <c r="AC49" i="36"/>
  <c r="AD12" i="36"/>
  <c r="AC13" i="36"/>
  <c r="AG13" i="36"/>
  <c r="AE31" i="36"/>
  <c r="AD32" i="36"/>
  <c r="AC33" i="36"/>
  <c r="AG33" i="36"/>
  <c r="AF37" i="36"/>
  <c r="AE38" i="36"/>
  <c r="AD39" i="36"/>
  <c r="AC42" i="36"/>
  <c r="AG42" i="36"/>
  <c r="AF43" i="36"/>
  <c r="AE44" i="36"/>
  <c r="AD47" i="36"/>
  <c r="AC48" i="36"/>
  <c r="AG48" i="36"/>
  <c r="AF49" i="36"/>
  <c r="AD13" i="36"/>
  <c r="AE32" i="36"/>
  <c r="AF38" i="36"/>
  <c r="AC43" i="36"/>
  <c r="AE47" i="36"/>
  <c r="AG49"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9" i="36"/>
  <c r="Y10" i="36"/>
  <c r="AB47" i="36"/>
  <c r="AB43" i="36"/>
  <c r="X39" i="36"/>
  <c r="Z32" i="36"/>
  <c r="Z20" i="36"/>
  <c r="Z14" i="36"/>
  <c r="AA10" i="36"/>
  <c r="AB10" i="36"/>
  <c r="AA47" i="36"/>
  <c r="W43" i="36"/>
  <c r="W39" i="36"/>
  <c r="AB33" i="36"/>
  <c r="Y21" i="36"/>
  <c r="Y17" i="36"/>
  <c r="Y11" i="36"/>
  <c r="Z43" i="36"/>
  <c r="AA38" i="36"/>
  <c r="AA33" i="36"/>
  <c r="Y31" i="36"/>
  <c r="X20" i="36"/>
  <c r="X18" i="36"/>
  <c r="X14" i="36"/>
  <c r="X12" i="36"/>
  <c r="W49" i="36"/>
  <c r="Z42" i="36"/>
  <c r="W37" i="36"/>
  <c r="AB31" i="36"/>
  <c r="AA20" i="36"/>
  <c r="AA18" i="36"/>
  <c r="AA14" i="36"/>
  <c r="AA12" i="36"/>
  <c r="Z10" i="36"/>
  <c r="Z49" i="36"/>
  <c r="X47" i="36"/>
  <c r="X43" i="36"/>
  <c r="Y38" i="36"/>
  <c r="AA31" i="36"/>
  <c r="Z19" i="36"/>
  <c r="Z13" i="36"/>
  <c r="Y48" i="36"/>
  <c r="X10" i="36"/>
  <c r="W47" i="36"/>
  <c r="AB42" i="36"/>
  <c r="AB38" i="36"/>
  <c r="X33" i="36"/>
  <c r="Y20" i="36"/>
  <c r="Y14" i="36"/>
  <c r="W10" i="36"/>
  <c r="AA42" i="36"/>
  <c r="W38" i="36"/>
  <c r="W33" i="36"/>
  <c r="AB21" i="36"/>
  <c r="AB19" i="36"/>
  <c r="AB17" i="36"/>
  <c r="AB13" i="36"/>
  <c r="AB11" i="36"/>
  <c r="Y47" i="36"/>
  <c r="Y39" i="36"/>
  <c r="Z33" i="36"/>
  <c r="X31" i="36"/>
  <c r="W20" i="36"/>
  <c r="W18" i="36"/>
  <c r="W14" i="36"/>
  <c r="W12" i="36"/>
  <c r="AB48" i="36"/>
  <c r="AA48" i="36"/>
  <c r="AA44" i="36"/>
  <c r="Y42" i="36"/>
  <c r="Z37" i="36"/>
  <c r="W31" i="36"/>
  <c r="Z18" i="36"/>
  <c r="Z12" i="36"/>
  <c r="AA49" i="36"/>
  <c r="Y49" i="36"/>
  <c r="Z44" i="36"/>
  <c r="X42" i="36"/>
  <c r="X38" i="36"/>
  <c r="Y32" i="36"/>
  <c r="Y19" i="36"/>
  <c r="Y13" i="36"/>
  <c r="Z47" i="36"/>
  <c r="W42" i="36"/>
  <c r="AB37" i="36"/>
  <c r="AB32" i="36"/>
  <c r="X21" i="36"/>
  <c r="X19" i="36"/>
  <c r="X17" i="36"/>
  <c r="X13" i="36"/>
  <c r="X11" i="36"/>
  <c r="X44" i="36"/>
  <c r="Z38" i="36"/>
  <c r="AA32" i="36"/>
  <c r="AA21" i="36"/>
  <c r="AA19" i="36"/>
  <c r="AA17" i="36"/>
  <c r="AA13" i="36"/>
  <c r="AA11" i="36"/>
  <c r="AB44" i="36"/>
  <c r="W48" i="36"/>
  <c r="W44" i="36"/>
  <c r="AB39" i="36"/>
  <c r="Y33" i="36"/>
  <c r="Z21" i="36"/>
  <c r="Z17" i="36"/>
  <c r="Z11" i="36"/>
  <c r="X48" i="36"/>
  <c r="Z48" i="36"/>
  <c r="AA43" i="36"/>
  <c r="AA39" i="36"/>
  <c r="Y37" i="36"/>
  <c r="Z31" i="36"/>
  <c r="Y18" i="36"/>
  <c r="Y12" i="36"/>
  <c r="Y44" i="36"/>
  <c r="Z39" i="36"/>
  <c r="X37" i="36"/>
  <c r="X32" i="36"/>
  <c r="AB20" i="36"/>
  <c r="AB18" i="36"/>
  <c r="AB14" i="36"/>
  <c r="AB12" i="36"/>
  <c r="X49" i="36"/>
  <c r="Y43" i="36"/>
  <c r="AA37"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G82" i="10"/>
  <c r="AE89" i="10"/>
  <c r="AG96" i="10"/>
  <c r="AE82" i="10"/>
  <c r="AG89" i="10"/>
  <c r="AE96" i="10"/>
  <c r="AH89" i="10"/>
  <c r="AD82" i="10"/>
  <c r="AH82" i="10"/>
  <c r="AF89" i="10"/>
  <c r="AD96" i="10"/>
  <c r="AH96" i="10"/>
  <c r="AF82" i="10"/>
  <c r="AD89" i="10"/>
  <c r="AF96" i="10"/>
  <c r="AE200" i="10"/>
  <c r="AG200" i="10"/>
  <c r="AD200" i="10"/>
  <c r="AF200" i="10"/>
  <c r="AH200" i="10"/>
  <c r="AB59" i="36"/>
  <c r="AF66" i="36"/>
  <c r="AB68" i="36"/>
  <c r="AD72" i="36"/>
  <c r="AD71" i="38" s="1"/>
  <c r="AE67" i="36"/>
  <c r="AG70" i="36"/>
  <c r="AC73" i="36"/>
  <c r="AF65" i="36"/>
  <c r="AF64" i="38" s="1"/>
  <c r="AB67" i="36"/>
  <c r="AD70" i="36"/>
  <c r="AG72" i="36"/>
  <c r="AG71" i="38" s="1"/>
  <c r="AD75" i="36"/>
  <c r="AF79" i="36"/>
  <c r="AF78" i="38" s="1"/>
  <c r="AB81" i="36"/>
  <c r="AD85" i="36"/>
  <c r="AD84" i="38" s="1"/>
  <c r="AF59" i="36"/>
  <c r="AD65" i="36"/>
  <c r="AD64" i="38" s="1"/>
  <c r="AF68" i="36"/>
  <c r="AB70" i="36"/>
  <c r="AC66" i="36"/>
  <c r="AE69" i="36"/>
  <c r="AG73" i="36"/>
  <c r="AD67" i="36"/>
  <c r="AF70" i="36"/>
  <c r="AB73" i="36"/>
  <c r="AC59" i="36"/>
  <c r="AG66" i="36"/>
  <c r="AC68" i="36"/>
  <c r="AE72" i="36"/>
  <c r="AE71" i="38" s="1"/>
  <c r="AD66" i="36"/>
  <c r="AF69" i="36"/>
  <c r="AB72" i="36"/>
  <c r="AB71" i="38" s="1"/>
  <c r="AE59" i="36"/>
  <c r="AC65" i="36"/>
  <c r="AC64" i="38" s="1"/>
  <c r="AF74" i="36"/>
  <c r="AB76" i="36"/>
  <c r="AD80" i="36"/>
  <c r="AF83" i="36"/>
  <c r="AF82" i="38" s="1"/>
  <c r="AG59" i="36"/>
  <c r="AE65" i="36"/>
  <c r="AE64" i="38" s="1"/>
  <c r="AC70" i="36"/>
  <c r="AD68" i="36"/>
  <c r="AE68" i="36"/>
  <c r="AF76" i="36"/>
  <c r="AD82" i="36"/>
  <c r="AG65" i="36"/>
  <c r="AG64" i="38" s="1"/>
  <c r="AG76" i="36"/>
  <c r="AC79" i="36"/>
  <c r="AC78" i="38" s="1"/>
  <c r="AE82" i="36"/>
  <c r="AG86" i="36"/>
  <c r="AC88" i="36"/>
  <c r="AE92" i="36"/>
  <c r="AG95" i="36"/>
  <c r="AG94" i="38" s="1"/>
  <c r="AC97" i="36"/>
  <c r="AF80" i="36"/>
  <c r="AF90" i="36"/>
  <c r="AF89" i="38" s="1"/>
  <c r="AD95" i="36"/>
  <c r="AD94" i="38" s="1"/>
  <c r="AD99" i="36"/>
  <c r="AE76" i="36"/>
  <c r="AC82" i="36"/>
  <c r="AF87" i="36"/>
  <c r="AD93" i="36"/>
  <c r="AF97" i="36"/>
  <c r="AB98" i="36"/>
  <c r="AD79" i="36"/>
  <c r="AD78" i="38" s="1"/>
  <c r="AB85" i="36"/>
  <c r="AB84" i="38" s="1"/>
  <c r="AF95" i="36"/>
  <c r="AF94" i="38" s="1"/>
  <c r="AC90" i="36"/>
  <c r="AC89" i="38" s="1"/>
  <c r="AD92" i="36"/>
  <c r="AB99" i="36"/>
  <c r="AE74" i="36"/>
  <c r="AC80" i="36"/>
  <c r="AB95" i="36"/>
  <c r="AB94" i="38" s="1"/>
  <c r="AG77" i="36"/>
  <c r="AE83" i="36"/>
  <c r="AE82" i="38" s="1"/>
  <c r="AB66" i="36"/>
  <c r="AG68" i="36"/>
  <c r="AF67" i="36"/>
  <c r="AD73" i="36"/>
  <c r="AB74" i="36"/>
  <c r="AF81" i="36"/>
  <c r="AE75" i="36"/>
  <c r="AG79" i="36"/>
  <c r="AG78" i="38" s="1"/>
  <c r="AC81" i="36"/>
  <c r="AE85" i="36"/>
  <c r="AE84" i="38" s="1"/>
  <c r="AG88" i="36"/>
  <c r="AC91" i="36"/>
  <c r="AE94" i="36"/>
  <c r="AG97" i="36"/>
  <c r="AB77" i="36"/>
  <c r="AD69" i="36"/>
  <c r="AD59" i="36"/>
  <c r="AB65" i="36"/>
  <c r="AB64" i="38" s="1"/>
  <c r="AF72" i="36"/>
  <c r="AF71" i="38" s="1"/>
  <c r="AB79" i="36"/>
  <c r="AB78" i="38" s="1"/>
  <c r="AC67" i="36"/>
  <c r="AC74" i="36"/>
  <c r="AE77" i="36"/>
  <c r="AG81" i="36"/>
  <c r="AC83" i="36"/>
  <c r="AC82" i="38" s="1"/>
  <c r="AE87" i="36"/>
  <c r="AG91" i="36"/>
  <c r="AC93" i="36"/>
  <c r="AE96" i="36"/>
  <c r="AD76" i="36"/>
  <c r="AB82" i="36"/>
  <c r="AD87" i="36"/>
  <c r="AG92" i="36"/>
  <c r="AB93" i="36"/>
  <c r="AE97" i="36"/>
  <c r="AG80" i="36"/>
  <c r="AG90" i="36"/>
  <c r="AG89" i="38" s="1"/>
  <c r="AB91" i="36"/>
  <c r="AE95" i="36"/>
  <c r="AE94" i="38" s="1"/>
  <c r="AE99" i="36"/>
  <c r="AB75" i="36"/>
  <c r="AF82" i="36"/>
  <c r="AG87" i="36"/>
  <c r="AB88" i="36"/>
  <c r="AC72" i="36"/>
  <c r="AC71" i="38" s="1"/>
  <c r="AE79" i="36"/>
  <c r="AE78" i="38" s="1"/>
  <c r="AC85" i="36"/>
  <c r="AC84" i="38" s="1"/>
  <c r="AD91" i="36"/>
  <c r="AB96" i="36"/>
  <c r="AF99" i="36"/>
  <c r="AF73" i="36"/>
  <c r="AG83" i="36"/>
  <c r="AG82" i="38" s="1"/>
  <c r="AE90" i="36"/>
  <c r="AE89" i="38" s="1"/>
  <c r="AC95" i="36"/>
  <c r="AC94" i="38" s="1"/>
  <c r="AC69" i="36"/>
  <c r="AD81" i="36"/>
  <c r="AE88" i="36"/>
  <c r="AC94" i="36"/>
  <c r="AG85" i="36"/>
  <c r="AG84" i="38" s="1"/>
  <c r="AF96" i="36"/>
  <c r="AD74" i="36"/>
  <c r="AB80" i="36"/>
  <c r="AB86" i="36"/>
  <c r="AC98" i="36"/>
  <c r="AC75" i="36"/>
  <c r="AD90" i="36"/>
  <c r="AD89" i="38" s="1"/>
  <c r="AB94" i="36"/>
  <c r="AG94" i="36"/>
  <c r="AE86" i="36"/>
  <c r="AC92" i="36"/>
  <c r="AE93" i="36"/>
  <c r="AG96" i="36"/>
  <c r="AD98" i="36"/>
  <c r="AG74" i="36"/>
  <c r="AE80" i="36"/>
  <c r="AD86" i="36"/>
  <c r="AB92" i="36"/>
  <c r="AG75" i="36"/>
  <c r="AF88" i="36"/>
  <c r="AB87" i="36"/>
  <c r="AC99" i="36"/>
  <c r="AB69" i="36"/>
  <c r="AD77" i="36"/>
  <c r="AB83" i="36"/>
  <c r="AB82" i="38" s="1"/>
  <c r="AE70" i="36"/>
  <c r="AG93" i="36"/>
  <c r="AE98" i="36"/>
  <c r="AF85" i="36"/>
  <c r="AF84" i="38" s="1"/>
  <c r="AF91" i="36"/>
  <c r="AD96" i="36"/>
  <c r="AB90" i="36"/>
  <c r="AB89" i="38" s="1"/>
  <c r="AG98" i="36"/>
  <c r="AG67" i="36"/>
  <c r="AF77" i="36"/>
  <c r="AD83" i="36"/>
  <c r="AD82" i="38" s="1"/>
  <c r="AF86" i="36"/>
  <c r="AC96" i="36"/>
  <c r="AG99" i="36"/>
  <c r="AG82" i="36"/>
  <c r="AC77" i="36"/>
  <c r="AD97" i="36"/>
  <c r="AC87" i="36"/>
  <c r="AF93" i="36"/>
  <c r="AG69" i="36"/>
  <c r="AE73" i="36"/>
  <c r="AB97" i="36"/>
  <c r="AD88" i="36"/>
  <c r="AC76" i="36"/>
  <c r="AF75" i="36"/>
  <c r="AF98" i="36"/>
  <c r="AF92" i="36"/>
  <c r="AE91" i="36"/>
  <c r="AF94" i="36"/>
  <c r="AC86" i="36"/>
  <c r="AE81" i="36"/>
  <c r="AD94" i="36"/>
  <c r="AE66" i="36"/>
  <c r="B27" i="45"/>
  <c r="B15" i="45"/>
  <c r="B23" i="45"/>
  <c r="B31" i="45"/>
  <c r="B19" i="45"/>
  <c r="Z200" i="45"/>
  <c r="V200" i="45"/>
  <c r="R200" i="45"/>
  <c r="N200" i="45"/>
  <c r="J200" i="45"/>
  <c r="F200" i="45"/>
  <c r="AA200" i="45"/>
  <c r="K200" i="45"/>
  <c r="AC200" i="45"/>
  <c r="Y200" i="45"/>
  <c r="U200" i="45"/>
  <c r="Q200" i="45"/>
  <c r="M200" i="45"/>
  <c r="I200" i="45"/>
  <c r="E200" i="45"/>
  <c r="S200" i="45"/>
  <c r="G200" i="45"/>
  <c r="AB200" i="45"/>
  <c r="X200" i="45"/>
  <c r="T200" i="45"/>
  <c r="P200" i="45"/>
  <c r="L200" i="45"/>
  <c r="H200" i="45"/>
  <c r="W200" i="45"/>
  <c r="O200" i="45"/>
  <c r="E57" i="39"/>
  <c r="Z174" i="45" l="1"/>
  <c r="Y174" i="45"/>
  <c r="S174" i="45"/>
  <c r="F174" i="45"/>
  <c r="AF174" i="45"/>
  <c r="I176" i="10"/>
  <c r="I174" i="10" s="1"/>
  <c r="AC176" i="10"/>
  <c r="AC174" i="10" s="1"/>
  <c r="X176" i="10"/>
  <c r="X174" i="10" s="1"/>
  <c r="T176" i="10"/>
  <c r="T174" i="10" s="1"/>
  <c r="U176" i="10"/>
  <c r="U174" i="10" s="1"/>
  <c r="P176" i="10"/>
  <c r="P174" i="10" s="1"/>
  <c r="Q176" i="10"/>
  <c r="Q174" i="10" s="1"/>
  <c r="AH176" i="10"/>
  <c r="AH174" i="10" s="1"/>
  <c r="O176" i="10"/>
  <c r="O174" i="10" s="1"/>
  <c r="G176" i="10"/>
  <c r="G174" i="10" s="1"/>
  <c r="F176" i="10"/>
  <c r="F174" i="10" s="1"/>
  <c r="AD176" i="10"/>
  <c r="AD174" i="10" s="1"/>
  <c r="E176" i="10"/>
  <c r="E174" i="10" s="1"/>
  <c r="Z176" i="10"/>
  <c r="Z174" i="10" s="1"/>
  <c r="W176" i="10"/>
  <c r="W174" i="10" s="1"/>
  <c r="H176" i="10"/>
  <c r="H174" i="10" s="1"/>
  <c r="R176" i="10"/>
  <c r="R174" i="10" s="1"/>
  <c r="AA176" i="10"/>
  <c r="AA174" i="10" s="1"/>
  <c r="N176" i="10"/>
  <c r="N174" i="10" s="1"/>
  <c r="AE176" i="10"/>
  <c r="AE174" i="10" s="1"/>
  <c r="J176" i="10"/>
  <c r="J174" i="10" s="1"/>
  <c r="AB176" i="10"/>
  <c r="AB174" i="10" s="1"/>
  <c r="S176" i="10"/>
  <c r="S174" i="10" s="1"/>
  <c r="V176" i="10"/>
  <c r="V174" i="10" s="1"/>
  <c r="Y176" i="10"/>
  <c r="Y174" i="10" s="1"/>
  <c r="M176" i="10"/>
  <c r="M174" i="10" s="1"/>
  <c r="K176" i="10"/>
  <c r="K174" i="10" s="1"/>
  <c r="AF176" i="10"/>
  <c r="AF174" i="10" s="1"/>
  <c r="AG176" i="10"/>
  <c r="AG174" i="10" s="1"/>
  <c r="L176" i="10"/>
  <c r="L174" i="10" s="1"/>
  <c r="AD83" i="10"/>
  <c r="AE83" i="45"/>
  <c r="AG83" i="45"/>
  <c r="O164" i="10"/>
  <c r="U164" i="10"/>
  <c r="E164" i="10"/>
  <c r="T164" i="10"/>
  <c r="AF83" i="10"/>
  <c r="AC28" i="38"/>
  <c r="Z28" i="38"/>
  <c r="AE25" i="38"/>
  <c r="AH83" i="10"/>
  <c r="Z47" i="38"/>
  <c r="AA49" i="38"/>
  <c r="AB48" i="38"/>
  <c r="Y47" i="38"/>
  <c r="Z49" i="38"/>
  <c r="AA47" i="38"/>
  <c r="AB47" i="38"/>
  <c r="AE47" i="38"/>
  <c r="AD47" i="38"/>
  <c r="AC47" i="38"/>
  <c r="AD49" i="38"/>
  <c r="Y48" i="38"/>
  <c r="W49" i="38"/>
  <c r="AF49" i="38"/>
  <c r="AE49" i="38"/>
  <c r="AE48" i="38"/>
  <c r="Z48" i="38"/>
  <c r="W48" i="38"/>
  <c r="AB49" i="38"/>
  <c r="AG48" i="38"/>
  <c r="AF48" i="38"/>
  <c r="AF47" i="38"/>
  <c r="X49" i="38"/>
  <c r="X48" i="38"/>
  <c r="Y49" i="38"/>
  <c r="AA48" i="38"/>
  <c r="W47" i="38"/>
  <c r="X47" i="38"/>
  <c r="AG49" i="38"/>
  <c r="AC48" i="38"/>
  <c r="AC49" i="38"/>
  <c r="AG47" i="38"/>
  <c r="AD48" i="38"/>
  <c r="AA42" i="38"/>
  <c r="Z42" i="38"/>
  <c r="AC42" i="38"/>
  <c r="AF44" i="38"/>
  <c r="AG43" i="38"/>
  <c r="AC44" i="38"/>
  <c r="V164" i="10"/>
  <c r="F164" i="10"/>
  <c r="G164" i="10"/>
  <c r="AA43" i="38"/>
  <c r="W44" i="38"/>
  <c r="X42" i="38"/>
  <c r="Y42" i="38"/>
  <c r="Z43" i="38"/>
  <c r="AC43" i="38"/>
  <c r="AE44" i="38"/>
  <c r="AD42" i="38"/>
  <c r="AD44" i="38"/>
  <c r="AD43" i="38"/>
  <c r="AH164" i="10"/>
  <c r="AH162" i="10" s="1"/>
  <c r="AG164" i="10"/>
  <c r="AG162" i="10" s="1"/>
  <c r="Q164" i="10"/>
  <c r="Y43" i="38"/>
  <c r="Z44" i="38"/>
  <c r="AA44" i="38"/>
  <c r="AB42" i="38"/>
  <c r="X43" i="38"/>
  <c r="AF43" i="38"/>
  <c r="AE43" i="38"/>
  <c r="AE42" i="38"/>
  <c r="M164" i="10"/>
  <c r="Y44" i="38"/>
  <c r="AB44" i="38"/>
  <c r="X44" i="38"/>
  <c r="W42" i="38"/>
  <c r="W43" i="38"/>
  <c r="AB43" i="38"/>
  <c r="AG42" i="38"/>
  <c r="AF42" i="38"/>
  <c r="AG44" i="38"/>
  <c r="I164" i="10"/>
  <c r="X164" i="10"/>
  <c r="AA39" i="38"/>
  <c r="AB39" i="38"/>
  <c r="X38" i="38"/>
  <c r="Z37" i="38"/>
  <c r="AA38" i="38"/>
  <c r="AG39" i="38"/>
  <c r="AG38" i="38"/>
  <c r="AA37" i="38"/>
  <c r="X37" i="38"/>
  <c r="AB38" i="38"/>
  <c r="Y38" i="38"/>
  <c r="AD39" i="38"/>
  <c r="AC39" i="38"/>
  <c r="AE39" i="38"/>
  <c r="AC38" i="38"/>
  <c r="Z39" i="38"/>
  <c r="Z38" i="38"/>
  <c r="AB37" i="38"/>
  <c r="W39" i="38"/>
  <c r="X39" i="38"/>
  <c r="AF38" i="38"/>
  <c r="AE38" i="38"/>
  <c r="AG37" i="38"/>
  <c r="AD38" i="38"/>
  <c r="AC37" i="38"/>
  <c r="AD37" i="38"/>
  <c r="Y37" i="38"/>
  <c r="Y39" i="38"/>
  <c r="W38" i="38"/>
  <c r="W37" i="38"/>
  <c r="AF37" i="38"/>
  <c r="AE37" i="38"/>
  <c r="AF39"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39" i="45"/>
  <c r="AH25" i="45"/>
  <c r="AH43" i="45"/>
  <c r="AH41" i="45" s="1"/>
  <c r="AH47" i="45"/>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1" i="36"/>
  <c r="AE51" i="36"/>
  <c r="AG51" i="36"/>
  <c r="AD51" i="36"/>
  <c r="AC51" i="36"/>
  <c r="B254" i="10"/>
  <c r="B255" i="10"/>
  <c r="B255" i="45" s="1"/>
  <c r="B239" i="10"/>
  <c r="B240" i="10"/>
  <c r="B231" i="10"/>
  <c r="B227" i="10"/>
  <c r="B198" i="45"/>
  <c r="B199" i="45"/>
  <c r="B170" i="10"/>
  <c r="AH172" i="10" s="1"/>
  <c r="B166" i="10"/>
  <c r="AE194" i="10" l="1"/>
  <c r="AE194" i="45"/>
  <c r="Z194" i="45"/>
  <c r="Z194" i="10"/>
  <c r="AD37" i="45"/>
  <c r="X194" i="45"/>
  <c r="X194" i="10"/>
  <c r="Y194" i="45"/>
  <c r="Y194" i="10"/>
  <c r="AH194" i="10"/>
  <c r="AH194" i="45"/>
  <c r="AF194" i="45"/>
  <c r="AF194" i="10"/>
  <c r="AC194" i="10"/>
  <c r="AC194" i="45"/>
  <c r="AF41" i="45"/>
  <c r="AB194" i="10"/>
  <c r="AB194" i="45"/>
  <c r="AA194" i="45"/>
  <c r="AA194" i="10"/>
  <c r="AD194" i="10"/>
  <c r="AD194" i="45"/>
  <c r="AG194" i="10"/>
  <c r="AG194" i="45"/>
  <c r="AF45" i="45"/>
  <c r="AE45" i="45"/>
  <c r="AF23" i="45"/>
  <c r="AF115" i="45" s="1"/>
  <c r="AE49" i="45"/>
  <c r="AG162" i="45"/>
  <c r="AE15" i="45"/>
  <c r="AH37" i="45"/>
  <c r="AF49" i="45"/>
  <c r="AH162" i="45"/>
  <c r="AG15" i="45"/>
  <c r="AF53" i="45"/>
  <c r="AD53" i="45"/>
  <c r="AH45" i="45"/>
  <c r="AH49" i="45"/>
  <c r="AD41" i="45"/>
  <c r="AE53" i="45"/>
  <c r="AG41" i="45"/>
  <c r="X254" i="10"/>
  <c r="AD248" i="45"/>
  <c r="AH248" i="45"/>
  <c r="AE248" i="45"/>
  <c r="AG248" i="45"/>
  <c r="X248" i="10"/>
  <c r="AD254" i="10"/>
  <c r="AD162" i="45"/>
  <c r="M239" i="10"/>
  <c r="AC239" i="10"/>
  <c r="J239" i="10"/>
  <c r="Z239" i="10"/>
  <c r="AB239" i="10"/>
  <c r="O239" i="10"/>
  <c r="AE239" i="10"/>
  <c r="H239" i="10"/>
  <c r="Q239" i="10"/>
  <c r="AG239" i="10"/>
  <c r="P239" i="10"/>
  <c r="N239" i="10"/>
  <c r="AD239" i="10"/>
  <c r="S239" i="10"/>
  <c r="X239" i="10"/>
  <c r="E239" i="10"/>
  <c r="U239" i="10"/>
  <c r="R239" i="10"/>
  <c r="AH239" i="10"/>
  <c r="L239" i="10"/>
  <c r="G239" i="10"/>
  <c r="W239" i="10"/>
  <c r="AF239" i="10"/>
  <c r="I239" i="10"/>
  <c r="Y239" i="10"/>
  <c r="F239" i="10"/>
  <c r="V239" i="10"/>
  <c r="T239" i="10"/>
  <c r="K239" i="10"/>
  <c r="AA239" i="10"/>
  <c r="AD248" i="10"/>
  <c r="AC248" i="45"/>
  <c r="Y248" i="45"/>
  <c r="AF248" i="10"/>
  <c r="X248" i="45"/>
  <c r="O240" i="10"/>
  <c r="AE240" i="10"/>
  <c r="AD240" i="10"/>
  <c r="L240" i="10"/>
  <c r="AB240" i="10"/>
  <c r="Q240" i="10"/>
  <c r="AG240" i="10"/>
  <c r="Z240" i="10"/>
  <c r="S240" i="10"/>
  <c r="P240" i="10"/>
  <c r="AF240" i="10"/>
  <c r="J240" i="10"/>
  <c r="E240" i="10"/>
  <c r="U240" i="10"/>
  <c r="AH240" i="10"/>
  <c r="G240" i="10"/>
  <c r="W240" i="10"/>
  <c r="F240" i="10"/>
  <c r="T240" i="10"/>
  <c r="V240" i="10"/>
  <c r="I240" i="10"/>
  <c r="Y240" i="10"/>
  <c r="K240" i="10"/>
  <c r="AA240" i="10"/>
  <c r="R240" i="10"/>
  <c r="H240" i="10"/>
  <c r="X240" i="10"/>
  <c r="M240" i="10"/>
  <c r="AC240" i="10"/>
  <c r="N240" i="10"/>
  <c r="AA255" i="45"/>
  <c r="Y254" i="10"/>
  <c r="AH248" i="10"/>
  <c r="AF248" i="45"/>
  <c r="AB248" i="10"/>
  <c r="AB248" i="45"/>
  <c r="Z248" i="45"/>
  <c r="AA248" i="45"/>
  <c r="AC248" i="10"/>
  <c r="AG248" i="10"/>
  <c r="AA248" i="10"/>
  <c r="Y248" i="10"/>
  <c r="AF232" i="10"/>
  <c r="AB232" i="10"/>
  <c r="X232" i="10"/>
  <c r="T232" i="10"/>
  <c r="P232" i="10"/>
  <c r="L232" i="10"/>
  <c r="H232" i="10"/>
  <c r="AG232" i="10"/>
  <c r="AC232" i="10"/>
  <c r="Y232" i="10"/>
  <c r="U232" i="10"/>
  <c r="Q232" i="10"/>
  <c r="M232" i="10"/>
  <c r="I232" i="10"/>
  <c r="E232" i="10"/>
  <c r="AE232" i="10"/>
  <c r="AA232" i="10"/>
  <c r="W232" i="10"/>
  <c r="S232" i="10"/>
  <c r="O232" i="10"/>
  <c r="K232" i="10"/>
  <c r="G232" i="10"/>
  <c r="AH232" i="10"/>
  <c r="AD232" i="10"/>
  <c r="Z232" i="10"/>
  <c r="V232" i="10"/>
  <c r="R232" i="10"/>
  <c r="N232" i="10"/>
  <c r="J232" i="10"/>
  <c r="F232" i="10"/>
  <c r="AE248" i="10"/>
  <c r="Z248" i="10"/>
  <c r="AB199" i="45"/>
  <c r="AB198" i="45"/>
  <c r="G229" i="10"/>
  <c r="AH228" i="10"/>
  <c r="AD228" i="10"/>
  <c r="Z228" i="10"/>
  <c r="V228" i="10"/>
  <c r="R228" i="10"/>
  <c r="N228" i="10"/>
  <c r="J228" i="10"/>
  <c r="F228" i="10"/>
  <c r="AA228" i="10"/>
  <c r="S228" i="10"/>
  <c r="G228" i="10"/>
  <c r="AG228" i="10"/>
  <c r="AC228" i="10"/>
  <c r="Y228" i="10"/>
  <c r="U228" i="10"/>
  <c r="Q228" i="10"/>
  <c r="M228" i="10"/>
  <c r="I228" i="10"/>
  <c r="E228" i="10"/>
  <c r="AE228" i="10"/>
  <c r="O228" i="10"/>
  <c r="AF228" i="10"/>
  <c r="AB228" i="10"/>
  <c r="X228" i="10"/>
  <c r="T228" i="10"/>
  <c r="P228" i="10"/>
  <c r="L228" i="10"/>
  <c r="H228" i="10"/>
  <c r="W228" i="10"/>
  <c r="K228" i="10"/>
  <c r="AE233" i="10"/>
  <c r="AF199" i="10"/>
  <c r="Z199" i="10"/>
  <c r="AH199" i="45"/>
  <c r="AH198" i="45"/>
  <c r="AF198" i="10"/>
  <c r="X199" i="10"/>
  <c r="AG198" i="10"/>
  <c r="Y199" i="10"/>
  <c r="AD198" i="10"/>
  <c r="Z198" i="10"/>
  <c r="AC198"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5" i="10"/>
  <c r="Y255" i="45"/>
  <c r="AH229"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33" i="10"/>
  <c r="Z233" i="10"/>
  <c r="V233" i="10"/>
  <c r="R233" i="10"/>
  <c r="N233" i="10"/>
  <c r="J233" i="10"/>
  <c r="AC233" i="10"/>
  <c r="Y233" i="10"/>
  <c r="U233" i="10"/>
  <c r="Q233" i="10"/>
  <c r="M233" i="10"/>
  <c r="I233" i="10"/>
  <c r="AB233" i="10"/>
  <c r="X233" i="10"/>
  <c r="T233" i="10"/>
  <c r="P233" i="10"/>
  <c r="L233" i="10"/>
  <c r="H233" i="10"/>
  <c r="AA233" i="10"/>
  <c r="K233" i="10"/>
  <c r="W233" i="10"/>
  <c r="S233" i="10"/>
  <c r="O233" i="10"/>
  <c r="E233" i="10"/>
  <c r="AH255" i="10"/>
  <c r="AH254" i="10"/>
  <c r="AF198" i="45"/>
  <c r="AG198" i="45"/>
  <c r="AF199" i="45"/>
  <c r="AE255" i="45"/>
  <c r="Z199" i="45"/>
  <c r="Y255" i="10"/>
  <c r="AB255" i="45"/>
  <c r="Y199" i="45"/>
  <c r="X199" i="45"/>
  <c r="AC254" i="10"/>
  <c r="AD198" i="45"/>
  <c r="X255" i="45"/>
  <c r="Z198" i="45"/>
  <c r="AC198" i="45"/>
  <c r="AF229" i="10"/>
  <c r="F233" i="10"/>
  <c r="E229" i="10"/>
  <c r="F172" i="10"/>
  <c r="E172" i="10"/>
  <c r="G233"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5" i="10"/>
  <c r="X255" i="10"/>
  <c r="F168" i="10"/>
  <c r="AH53" i="45"/>
  <c r="AF19" i="45"/>
  <c r="AF109" i="45" s="1"/>
  <c r="AE162" i="45"/>
  <c r="AG255" i="10"/>
  <c r="AE198" i="10"/>
  <c r="AF254" i="10"/>
  <c r="AF255" i="10"/>
  <c r="AE199" i="10"/>
  <c r="AD255" i="10"/>
  <c r="X198" i="10"/>
  <c r="AB254" i="10"/>
  <c r="Z255" i="10"/>
  <c r="AA255" i="10"/>
  <c r="AC255" i="45"/>
  <c r="AA198" i="10"/>
  <c r="AA254" i="10"/>
  <c r="AA199" i="10"/>
  <c r="Y198" i="10"/>
  <c r="AC199" i="10"/>
  <c r="AD199" i="10"/>
  <c r="Z254" i="10"/>
  <c r="AB198" i="10"/>
  <c r="AB199" i="10"/>
  <c r="AG229" i="10"/>
  <c r="AH233" i="10"/>
  <c r="AF233" i="10"/>
  <c r="G172" i="10"/>
  <c r="AH168" i="10"/>
  <c r="AG233" i="10"/>
  <c r="AC229" i="10"/>
  <c r="Y229" i="10"/>
  <c r="U229" i="10"/>
  <c r="Q229" i="10"/>
  <c r="M229" i="10"/>
  <c r="I229" i="10"/>
  <c r="AB229" i="10"/>
  <c r="X229" i="10"/>
  <c r="T229" i="10"/>
  <c r="P229" i="10"/>
  <c r="L229" i="10"/>
  <c r="H229" i="10"/>
  <c r="AA229" i="10"/>
  <c r="W229" i="10"/>
  <c r="S229" i="10"/>
  <c r="O229" i="10"/>
  <c r="K229" i="10"/>
  <c r="R229" i="10"/>
  <c r="AD229" i="10"/>
  <c r="N229" i="10"/>
  <c r="Z229" i="10"/>
  <c r="J229" i="10"/>
  <c r="V229" i="10"/>
  <c r="AF168" i="10"/>
  <c r="AG19" i="45"/>
  <c r="AG109" i="45" s="1"/>
  <c r="AH255" i="45"/>
  <c r="AG199" i="10"/>
  <c r="AG37" i="45"/>
  <c r="AF37" i="45"/>
  <c r="AH199" i="10"/>
  <c r="AH198" i="10"/>
  <c r="AG199" i="45"/>
  <c r="AE254" i="10"/>
  <c r="AG255" i="45"/>
  <c r="AE198" i="45"/>
  <c r="AG254" i="10"/>
  <c r="AF255" i="45"/>
  <c r="AE199" i="45"/>
  <c r="AD255" i="45"/>
  <c r="X198" i="45"/>
  <c r="Z255" i="45"/>
  <c r="AC255" i="10"/>
  <c r="AA198" i="45"/>
  <c r="AA199" i="45"/>
  <c r="Y198" i="45"/>
  <c r="AC199" i="45"/>
  <c r="AD199" i="45"/>
  <c r="AE172" i="10"/>
  <c r="AE229" i="10"/>
  <c r="AE168" i="10"/>
  <c r="AF172" i="10"/>
  <c r="F229" i="10"/>
  <c r="E168" i="10"/>
  <c r="AG103" i="45"/>
  <c r="AF201" i="10"/>
  <c r="AG201" i="10"/>
  <c r="AG257" i="10"/>
  <c r="AF257" i="10"/>
  <c r="AG201" i="45"/>
  <c r="AG257" i="45"/>
  <c r="AF201" i="45"/>
  <c r="AF257" i="45"/>
  <c r="AG71" i="10"/>
  <c r="AF71" i="10"/>
  <c r="AH71" i="10"/>
  <c r="AH201" i="10"/>
  <c r="AH201" i="45"/>
  <c r="AH257" i="45"/>
  <c r="AH257"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40" i="45"/>
  <c r="AE27" i="45"/>
  <c r="AE121" i="45" s="1"/>
  <c r="AG27" i="45"/>
  <c r="AG121" i="45" s="1"/>
  <c r="B166" i="45"/>
  <c r="B239"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1"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1"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1"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1" i="38"/>
  <c r="AE88" i="45"/>
  <c r="AE87" i="45"/>
  <c r="AE92" i="10"/>
  <c r="AE91" i="45"/>
  <c r="AE86" i="10"/>
  <c r="AE51"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4" i="45"/>
  <c r="B227" i="45"/>
  <c r="B231" i="45"/>
  <c r="AF117" i="45" l="1"/>
  <c r="AF119" i="45" s="1"/>
  <c r="AF111" i="45"/>
  <c r="AF113" i="45" s="1"/>
  <c r="AH111" i="45"/>
  <c r="AH113" i="45" s="1"/>
  <c r="AG231" i="10"/>
  <c r="AD170" i="10"/>
  <c r="AE170" i="10"/>
  <c r="AD123" i="45"/>
  <c r="AD125" i="45" s="1"/>
  <c r="AE166" i="10"/>
  <c r="E239" i="45"/>
  <c r="U239" i="45"/>
  <c r="R239" i="45"/>
  <c r="AH239" i="45"/>
  <c r="P239" i="45"/>
  <c r="K239" i="45"/>
  <c r="AA239" i="45"/>
  <c r="AF239" i="45"/>
  <c r="I239" i="45"/>
  <c r="Y239" i="45"/>
  <c r="F239" i="45"/>
  <c r="V239" i="45"/>
  <c r="AB239" i="45"/>
  <c r="O239" i="45"/>
  <c r="AE239" i="45"/>
  <c r="H239" i="45"/>
  <c r="M239" i="45"/>
  <c r="AC239" i="45"/>
  <c r="J239" i="45"/>
  <c r="Z239" i="45"/>
  <c r="S239" i="45"/>
  <c r="L239" i="45"/>
  <c r="Q239" i="45"/>
  <c r="AG239" i="45"/>
  <c r="X239" i="45"/>
  <c r="N239" i="45"/>
  <c r="AD239" i="45"/>
  <c r="G239" i="45"/>
  <c r="W239" i="45"/>
  <c r="T239" i="45"/>
  <c r="G240" i="45"/>
  <c r="W240" i="45"/>
  <c r="J240" i="45"/>
  <c r="T240" i="45"/>
  <c r="AD240" i="45"/>
  <c r="M240" i="45"/>
  <c r="AC240" i="45"/>
  <c r="K240" i="45"/>
  <c r="AA240" i="45"/>
  <c r="V240" i="45"/>
  <c r="H240" i="45"/>
  <c r="X240" i="45"/>
  <c r="Q240" i="45"/>
  <c r="AG240" i="45"/>
  <c r="N240" i="45"/>
  <c r="O240" i="45"/>
  <c r="AE240" i="45"/>
  <c r="AH240" i="45"/>
  <c r="L240" i="45"/>
  <c r="AB240" i="45"/>
  <c r="F240" i="45"/>
  <c r="E240" i="45"/>
  <c r="U240" i="45"/>
  <c r="Z240" i="45"/>
  <c r="S240" i="45"/>
  <c r="P240" i="45"/>
  <c r="AF240" i="45"/>
  <c r="R240" i="45"/>
  <c r="I240" i="45"/>
  <c r="Y240" i="45"/>
  <c r="AF232" i="45"/>
  <c r="AB232" i="45"/>
  <c r="X232" i="45"/>
  <c r="T232" i="45"/>
  <c r="P232" i="45"/>
  <c r="L232" i="45"/>
  <c r="H232" i="45"/>
  <c r="AG232" i="45"/>
  <c r="Y232" i="45"/>
  <c r="M232" i="45"/>
  <c r="E232" i="45"/>
  <c r="AE232" i="45"/>
  <c r="AA232" i="45"/>
  <c r="W232" i="45"/>
  <c r="S232" i="45"/>
  <c r="O232" i="45"/>
  <c r="K232" i="45"/>
  <c r="G232" i="45"/>
  <c r="AC232" i="45"/>
  <c r="U232" i="45"/>
  <c r="Q232" i="45"/>
  <c r="I232" i="45"/>
  <c r="AH232" i="45"/>
  <c r="AD232" i="45"/>
  <c r="Z232" i="45"/>
  <c r="V232" i="45"/>
  <c r="R232" i="45"/>
  <c r="N232" i="45"/>
  <c r="J232" i="45"/>
  <c r="F232" i="45"/>
  <c r="AH228" i="45"/>
  <c r="AD228" i="45"/>
  <c r="Z228" i="45"/>
  <c r="V228" i="45"/>
  <c r="R228" i="45"/>
  <c r="N228" i="45"/>
  <c r="J228" i="45"/>
  <c r="F228" i="45"/>
  <c r="W228" i="45"/>
  <c r="S228" i="45"/>
  <c r="G228" i="45"/>
  <c r="AG228" i="45"/>
  <c r="AC228" i="45"/>
  <c r="Y228" i="45"/>
  <c r="U228" i="45"/>
  <c r="Q228" i="45"/>
  <c r="M228" i="45"/>
  <c r="I228" i="45"/>
  <c r="E228" i="45"/>
  <c r="AA228" i="45"/>
  <c r="O228" i="45"/>
  <c r="AF228" i="45"/>
  <c r="AB228" i="45"/>
  <c r="X228" i="45"/>
  <c r="T228" i="45"/>
  <c r="P228" i="45"/>
  <c r="L228" i="45"/>
  <c r="H228" i="45"/>
  <c r="AE228" i="45"/>
  <c r="K228"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4" i="45"/>
  <c r="AA254" i="45"/>
  <c r="AB254" i="45"/>
  <c r="AF254" i="45"/>
  <c r="AE254" i="45"/>
  <c r="AH254" i="45"/>
  <c r="Y254" i="45"/>
  <c r="AG254" i="45"/>
  <c r="AC254" i="45"/>
  <c r="X254" i="45"/>
  <c r="AD254" i="45"/>
  <c r="AF103" i="45"/>
  <c r="AF71" i="45"/>
  <c r="AG71" i="45"/>
  <c r="AH103" i="45"/>
  <c r="AH71" i="45"/>
  <c r="AG104" i="45"/>
  <c r="AG105" i="45" s="1"/>
  <c r="AG107" i="45" s="1"/>
  <c r="AF104" i="45"/>
  <c r="AH104" i="45"/>
  <c r="AG117" i="45"/>
  <c r="AG119" i="45" s="1"/>
  <c r="AD103" i="45"/>
  <c r="AE104" i="45"/>
  <c r="AE105" i="45" s="1"/>
  <c r="AE107" i="45" s="1"/>
  <c r="AD104" i="45"/>
  <c r="AH231" i="10"/>
  <c r="AF166" i="10"/>
  <c r="AH227" i="10"/>
  <c r="AE227" i="10"/>
  <c r="AG170" i="10"/>
  <c r="AG185" i="10" s="1"/>
  <c r="AG203" i="10" s="1"/>
  <c r="AF170" i="10"/>
  <c r="AE231" i="10"/>
  <c r="AD129" i="45"/>
  <c r="AD131" i="45" s="1"/>
  <c r="AD231" i="10"/>
  <c r="AD111" i="45"/>
  <c r="AD113" i="45" s="1"/>
  <c r="AH129" i="45"/>
  <c r="AH131" i="45" s="1"/>
  <c r="AH170" i="10"/>
  <c r="AG123" i="45"/>
  <c r="AG125" i="45" s="1"/>
  <c r="AH123" i="45"/>
  <c r="AH125" i="45" s="1"/>
  <c r="AF129" i="45"/>
  <c r="AF131" i="45" s="1"/>
  <c r="AE111" i="45"/>
  <c r="AE113" i="45" s="1"/>
  <c r="AF231" i="10"/>
  <c r="AE123" i="45"/>
  <c r="AE125" i="45" s="1"/>
  <c r="AE117" i="45"/>
  <c r="AE119" i="45" s="1"/>
  <c r="AE129" i="45"/>
  <c r="AE131" i="45" s="1"/>
  <c r="AG227" i="10"/>
  <c r="AD117" i="45"/>
  <c r="AD119" i="45" s="1"/>
  <c r="AF233" i="45"/>
  <c r="AH233" i="45"/>
  <c r="AD233" i="45"/>
  <c r="AE233" i="45"/>
  <c r="AG233" i="45"/>
  <c r="AE172" i="45"/>
  <c r="AF172" i="45"/>
  <c r="AG172" i="45"/>
  <c r="AH172" i="45"/>
  <c r="AD172" i="45"/>
  <c r="AD227" i="10"/>
  <c r="AD166" i="10"/>
  <c r="AE229" i="45"/>
  <c r="AH229" i="45"/>
  <c r="AF229" i="45"/>
  <c r="AD229" i="45"/>
  <c r="AG229" i="45"/>
  <c r="AF227" i="10"/>
  <c r="AF168" i="45"/>
  <c r="AG168" i="45"/>
  <c r="AD168" i="45"/>
  <c r="AH168" i="45"/>
  <c r="AE168" i="45"/>
  <c r="AH166" i="10"/>
  <c r="AD63" i="36"/>
  <c r="AC63" i="36"/>
  <c r="AF63" i="36"/>
  <c r="AG63" i="36"/>
  <c r="AB63" i="36"/>
  <c r="AE63" i="36"/>
  <c r="AE62" i="36"/>
  <c r="AD62" i="36"/>
  <c r="AB62" i="36"/>
  <c r="AF62" i="36"/>
  <c r="AG62" i="36"/>
  <c r="AC62" i="36"/>
  <c r="AG61" i="36"/>
  <c r="AD61" i="36"/>
  <c r="AB61" i="36"/>
  <c r="AC61" i="36"/>
  <c r="AF61" i="36"/>
  <c r="AE61" i="36"/>
  <c r="AE60" i="36"/>
  <c r="AG60" i="36"/>
  <c r="AB60" i="36"/>
  <c r="AD60" i="36"/>
  <c r="AF60" i="36"/>
  <c r="AC60" i="36"/>
  <c r="AC233" i="45"/>
  <c r="Y233" i="45"/>
  <c r="U233" i="45"/>
  <c r="Q233" i="45"/>
  <c r="M233" i="45"/>
  <c r="W233" i="45"/>
  <c r="S233" i="45"/>
  <c r="Z233" i="45"/>
  <c r="V233" i="45"/>
  <c r="R233" i="45"/>
  <c r="N233" i="45"/>
  <c r="J233" i="45"/>
  <c r="AB233" i="45"/>
  <c r="X233" i="45"/>
  <c r="T233" i="45"/>
  <c r="P233" i="45"/>
  <c r="L233" i="45"/>
  <c r="AA233" i="45"/>
  <c r="O233" i="45"/>
  <c r="K233" i="45"/>
  <c r="Z229" i="45"/>
  <c r="V229" i="45"/>
  <c r="R229" i="45"/>
  <c r="R227" i="45" s="1"/>
  <c r="N229" i="45"/>
  <c r="J229" i="45"/>
  <c r="AB229" i="45"/>
  <c r="T229" i="45"/>
  <c r="L229" i="45"/>
  <c r="AA229" i="45"/>
  <c r="W229" i="45"/>
  <c r="S229" i="45"/>
  <c r="O229" i="45"/>
  <c r="K229" i="45"/>
  <c r="AC229" i="45"/>
  <c r="Y229" i="45"/>
  <c r="U229" i="45"/>
  <c r="Q229" i="45"/>
  <c r="M229" i="45"/>
  <c r="X229" i="45"/>
  <c r="P229" i="45"/>
  <c r="U227" i="45" l="1"/>
  <c r="P231" i="45"/>
  <c r="AA227" i="45"/>
  <c r="R231" i="45"/>
  <c r="AF95" i="38"/>
  <c r="AF97" i="38"/>
  <c r="AF96" i="38"/>
  <c r="AE97" i="38"/>
  <c r="AE96" i="38"/>
  <c r="AE95" i="38"/>
  <c r="AD95" i="38"/>
  <c r="AD96" i="38"/>
  <c r="AD97" i="38"/>
  <c r="AB95" i="38"/>
  <c r="AB97" i="38"/>
  <c r="AB96" i="38"/>
  <c r="AC97" i="38"/>
  <c r="AC95" i="38"/>
  <c r="AC96" i="38"/>
  <c r="AG97" i="38"/>
  <c r="AG95" i="38"/>
  <c r="AG96" i="38"/>
  <c r="AD90" i="38"/>
  <c r="AD91" i="38"/>
  <c r="AD92" i="38"/>
  <c r="AE91" i="38"/>
  <c r="AE90" i="38"/>
  <c r="AE92" i="38"/>
  <c r="AB92" i="38"/>
  <c r="AB90" i="38"/>
  <c r="AB91" i="38"/>
  <c r="AF92" i="38"/>
  <c r="AF91" i="38"/>
  <c r="AF90" i="38"/>
  <c r="AC90" i="38"/>
  <c r="AC92" i="38"/>
  <c r="AC91" i="38"/>
  <c r="AG91" i="38"/>
  <c r="AG92" i="38"/>
  <c r="AG90" i="38"/>
  <c r="AF86" i="38"/>
  <c r="AF87" i="38"/>
  <c r="AF85" i="38"/>
  <c r="AE85" i="38"/>
  <c r="AE87" i="38"/>
  <c r="AE86" i="38"/>
  <c r="AD86" i="38"/>
  <c r="AD87" i="38"/>
  <c r="AD85" i="38"/>
  <c r="AB86" i="38"/>
  <c r="AB85" i="38"/>
  <c r="AB87" i="38"/>
  <c r="AC87" i="38"/>
  <c r="AC85" i="38"/>
  <c r="AC86" i="38"/>
  <c r="AG87" i="38"/>
  <c r="AG85" i="38"/>
  <c r="AG86" i="38"/>
  <c r="AF81" i="38"/>
  <c r="AF80" i="38"/>
  <c r="AF79" i="38"/>
  <c r="AE81" i="38"/>
  <c r="AE80" i="38"/>
  <c r="AE79" i="38"/>
  <c r="AD79" i="38"/>
  <c r="AD81" i="38"/>
  <c r="AD80" i="38"/>
  <c r="AB81" i="38"/>
  <c r="AB79" i="38"/>
  <c r="AB80" i="38"/>
  <c r="AC80" i="38"/>
  <c r="AC79" i="38"/>
  <c r="AC81" i="38"/>
  <c r="AG80" i="38"/>
  <c r="AG79" i="38"/>
  <c r="AG81" i="38"/>
  <c r="AC74" i="38"/>
  <c r="AC73" i="38"/>
  <c r="AC75" i="38"/>
  <c r="AC72" i="38"/>
  <c r="AC76" i="38"/>
  <c r="AG75" i="38"/>
  <c r="AG76" i="38"/>
  <c r="AG74" i="38"/>
  <c r="AG72" i="38"/>
  <c r="AG73" i="38"/>
  <c r="AF75" i="38"/>
  <c r="AF73" i="38"/>
  <c r="AF76" i="38"/>
  <c r="AF72" i="38"/>
  <c r="AF74" i="38"/>
  <c r="AE75" i="38"/>
  <c r="AE74" i="38"/>
  <c r="AE76" i="38"/>
  <c r="AE72" i="38"/>
  <c r="AE73" i="38"/>
  <c r="AD72" i="38"/>
  <c r="AD75" i="38"/>
  <c r="AD74" i="38"/>
  <c r="AD76" i="38"/>
  <c r="AD73" i="38"/>
  <c r="AB76" i="38"/>
  <c r="AB75" i="38"/>
  <c r="AB74" i="38"/>
  <c r="AB72" i="38"/>
  <c r="AB73" i="38"/>
  <c r="AC65" i="38"/>
  <c r="AC69" i="38"/>
  <c r="AC68" i="38"/>
  <c r="AC66" i="38"/>
  <c r="AC67" i="38"/>
  <c r="AF66" i="38"/>
  <c r="AF67" i="38"/>
  <c r="AF65" i="38"/>
  <c r="AF68" i="38"/>
  <c r="AF69" i="38"/>
  <c r="AE66" i="38"/>
  <c r="AE69" i="38"/>
  <c r="AE67" i="38"/>
  <c r="AE68" i="38"/>
  <c r="AE65" i="38"/>
  <c r="AG67" i="38"/>
  <c r="AG66" i="38"/>
  <c r="AG69" i="38"/>
  <c r="AG68" i="38"/>
  <c r="AG65" i="38"/>
  <c r="AD69" i="38"/>
  <c r="AD68" i="38"/>
  <c r="AD66" i="38"/>
  <c r="AD67" i="38"/>
  <c r="AD65" i="38"/>
  <c r="AB69" i="38"/>
  <c r="AB65" i="38"/>
  <c r="AB67" i="38"/>
  <c r="AB68" i="38"/>
  <c r="AB66" i="38"/>
  <c r="AF60" i="38"/>
  <c r="AG60" i="38"/>
  <c r="AD59" i="38"/>
  <c r="AD58" i="38"/>
  <c r="AE60" i="38"/>
  <c r="AF61" i="38"/>
  <c r="AE62" i="38"/>
  <c r="AC62" i="38"/>
  <c r="AD105" i="45"/>
  <c r="AD107" i="45" s="1"/>
  <c r="AD133" i="45" s="1"/>
  <c r="AB59" i="38"/>
  <c r="AB58" i="38"/>
  <c r="AB61" i="38"/>
  <c r="AB62" i="38"/>
  <c r="AD62" i="38"/>
  <c r="AC59" i="38"/>
  <c r="AC58" i="38"/>
  <c r="AG59" i="38"/>
  <c r="AG58" i="38"/>
  <c r="AC60" i="38"/>
  <c r="AC61" i="38"/>
  <c r="AD61" i="38"/>
  <c r="AG62" i="38"/>
  <c r="AF59" i="38"/>
  <c r="AF58" i="38"/>
  <c r="AE59" i="38"/>
  <c r="AE58" i="38"/>
  <c r="AB60" i="38"/>
  <c r="AG61" i="38"/>
  <c r="AE61" i="38"/>
  <c r="AF62" i="38"/>
  <c r="Q227" i="45"/>
  <c r="AB231" i="45"/>
  <c r="AE227" i="45"/>
  <c r="N227" i="45"/>
  <c r="O227" i="45"/>
  <c r="AF105" i="45"/>
  <c r="AF107" i="45" s="1"/>
  <c r="AF133" i="45" s="1"/>
  <c r="AH105" i="45"/>
  <c r="AH107" i="45" s="1"/>
  <c r="AH185" i="10"/>
  <c r="AH203" i="10" s="1"/>
  <c r="AD60" i="38"/>
  <c r="AF185" i="10"/>
  <c r="AF203" i="10" s="1"/>
  <c r="AH133" i="45"/>
  <c r="AG133" i="45"/>
  <c r="AE133" i="45"/>
  <c r="AE231" i="45"/>
  <c r="T231" i="45"/>
  <c r="V227" i="45"/>
  <c r="AE166" i="45"/>
  <c r="AE170" i="45"/>
  <c r="K227" i="45"/>
  <c r="P227" i="45"/>
  <c r="L227" i="45"/>
  <c r="Y227" i="45"/>
  <c r="X227" i="45"/>
  <c r="AG166" i="45"/>
  <c r="AG185" i="45" s="1"/>
  <c r="AG203" i="45" s="1"/>
  <c r="AF166" i="45"/>
  <c r="AD231" i="45"/>
  <c r="AH227" i="45"/>
  <c r="AG170" i="45"/>
  <c r="AG227" i="45"/>
  <c r="AH231" i="45"/>
  <c r="AD166" i="45"/>
  <c r="AG231" i="45"/>
  <c r="AD227" i="45"/>
  <c r="AF170" i="45"/>
  <c r="AD170" i="45"/>
  <c r="AH166" i="45"/>
  <c r="AF227" i="45"/>
  <c r="AH170" i="45"/>
  <c r="AF231" i="45"/>
  <c r="AB100" i="36"/>
  <c r="AD100" i="36"/>
  <c r="Z227" i="45"/>
  <c r="AC100" i="36"/>
  <c r="AG100" i="36"/>
  <c r="AF100" i="36"/>
  <c r="AE100" i="36"/>
  <c r="J227" i="45"/>
  <c r="T227" i="45"/>
  <c r="W227" i="45"/>
  <c r="AB227" i="45"/>
  <c r="X231" i="45"/>
  <c r="Z231" i="45"/>
  <c r="M227" i="45"/>
  <c r="AC227" i="45"/>
  <c r="S227" i="45"/>
  <c r="S231" i="45"/>
  <c r="AA231" i="45"/>
  <c r="L231" i="45"/>
  <c r="U231" i="45"/>
  <c r="K231" i="45"/>
  <c r="AC231" i="45"/>
  <c r="O231" i="45"/>
  <c r="W231" i="45"/>
  <c r="Q231" i="45"/>
  <c r="V231" i="45"/>
  <c r="N231" i="45"/>
  <c r="J231" i="45"/>
  <c r="Y231" i="45"/>
  <c r="M231" i="45"/>
  <c r="N53" i="21"/>
  <c r="AF185" i="45" l="1"/>
  <c r="AF203" i="45" s="1"/>
  <c r="AH185" i="45"/>
  <c r="AH203" i="45" s="1"/>
  <c r="J246" i="10"/>
  <c r="K246" i="10"/>
  <c r="L246" i="10"/>
  <c r="M246" i="10"/>
  <c r="N246" i="10"/>
  <c r="O246" i="10"/>
  <c r="P246" i="10"/>
  <c r="Q246" i="10"/>
  <c r="R246" i="10"/>
  <c r="S246" i="10"/>
  <c r="T246" i="10"/>
  <c r="U246" i="10"/>
  <c r="V246" i="10"/>
  <c r="W246" i="10"/>
  <c r="X246" i="10"/>
  <c r="Y246" i="10"/>
  <c r="Z246" i="10"/>
  <c r="AA246" i="10"/>
  <c r="AB246" i="10"/>
  <c r="AC246" i="10"/>
  <c r="J221" i="10"/>
  <c r="K221" i="10"/>
  <c r="L221" i="10"/>
  <c r="M221" i="10"/>
  <c r="N221" i="10"/>
  <c r="O221" i="10"/>
  <c r="P221" i="10"/>
  <c r="Q221" i="10"/>
  <c r="R221" i="10"/>
  <c r="S221" i="10"/>
  <c r="T221" i="10"/>
  <c r="U221" i="10"/>
  <c r="V221" i="10"/>
  <c r="W221" i="10"/>
  <c r="X221" i="10"/>
  <c r="Y221" i="10"/>
  <c r="Z221" i="10"/>
  <c r="AA221" i="10"/>
  <c r="AB221" i="10"/>
  <c r="AC221"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9" i="10"/>
  <c r="K189" i="10"/>
  <c r="L189" i="10"/>
  <c r="M189" i="10"/>
  <c r="N189" i="10"/>
  <c r="O189" i="10"/>
  <c r="P189" i="10"/>
  <c r="Q189" i="10"/>
  <c r="R189" i="10"/>
  <c r="S189" i="10"/>
  <c r="T189" i="10"/>
  <c r="U189" i="10"/>
  <c r="V189" i="10"/>
  <c r="W189" i="10"/>
  <c r="X189" i="10"/>
  <c r="Y189" i="10"/>
  <c r="Z189" i="10"/>
  <c r="AA189" i="10"/>
  <c r="AB189" i="10"/>
  <c r="AC189"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100" i="39" l="1"/>
  <c r="J57" i="39"/>
  <c r="K57" i="39"/>
  <c r="L57" i="39"/>
  <c r="M57" i="39"/>
  <c r="N57" i="39"/>
  <c r="O57" i="39"/>
  <c r="P57" i="39"/>
  <c r="Q57" i="39"/>
  <c r="R57" i="39"/>
  <c r="S57" i="39"/>
  <c r="T57" i="39"/>
  <c r="U57" i="39"/>
  <c r="V57" i="39"/>
  <c r="W57" i="39"/>
  <c r="X57" i="39"/>
  <c r="Y57" i="39"/>
  <c r="Z57" i="39"/>
  <c r="AA57" i="39"/>
  <c r="AB57" i="39"/>
  <c r="AC57" i="39"/>
  <c r="I56" i="36"/>
  <c r="J56" i="36"/>
  <c r="K56" i="36"/>
  <c r="L56" i="36"/>
  <c r="M56" i="36"/>
  <c r="N56" i="36"/>
  <c r="O56" i="36"/>
  <c r="P56" i="36"/>
  <c r="Q56" i="36"/>
  <c r="R56" i="36"/>
  <c r="S56" i="36"/>
  <c r="T56" i="36"/>
  <c r="U56" i="36"/>
  <c r="V56" i="36"/>
  <c r="W56" i="36"/>
  <c r="X56" i="36"/>
  <c r="Y56" i="36"/>
  <c r="Z56" i="36"/>
  <c r="AA56" i="36"/>
  <c r="AB56" i="36"/>
  <c r="I58" i="37"/>
  <c r="J58" i="37"/>
  <c r="K58" i="37"/>
  <c r="L58" i="37"/>
  <c r="M58" i="37"/>
  <c r="N58" i="37"/>
  <c r="O58" i="37"/>
  <c r="P58" i="37"/>
  <c r="Q58" i="37"/>
  <c r="R58" i="37"/>
  <c r="S58" i="37"/>
  <c r="T58" i="37"/>
  <c r="U58" i="37"/>
  <c r="V58" i="37"/>
  <c r="W58" i="37"/>
  <c r="I55" i="38"/>
  <c r="J55" i="38"/>
  <c r="K55" i="38"/>
  <c r="L55" i="38"/>
  <c r="M55" i="38"/>
  <c r="N55" i="38"/>
  <c r="O55" i="38"/>
  <c r="P55" i="38"/>
  <c r="Q55" i="38"/>
  <c r="R55" i="38"/>
  <c r="S55" i="38"/>
  <c r="T55" i="38"/>
  <c r="U55" i="38"/>
  <c r="V55" i="38"/>
  <c r="W55" i="38"/>
  <c r="X55" i="38"/>
  <c r="Y55" i="38"/>
  <c r="Z55" i="38"/>
  <c r="AA55" i="38"/>
  <c r="AB55"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100" i="39" l="1"/>
  <c r="O100" i="39"/>
  <c r="Y100" i="39"/>
  <c r="V100" i="39"/>
  <c r="AC100" i="39"/>
  <c r="K100" i="39"/>
  <c r="U100" i="39"/>
  <c r="M100" i="39"/>
  <c r="W100" i="39"/>
  <c r="S100" i="39"/>
  <c r="N100" i="39"/>
  <c r="Z100" i="39"/>
  <c r="L100" i="39"/>
  <c r="Q100" i="39"/>
  <c r="AA100" i="39"/>
  <c r="AB100" i="39"/>
  <c r="T100" i="39"/>
  <c r="P100" i="39"/>
  <c r="X100" i="39"/>
  <c r="I246" i="10" l="1"/>
  <c r="H246" i="10"/>
  <c r="G246" i="10"/>
  <c r="F246" i="10"/>
  <c r="E246" i="10"/>
  <c r="I221" i="10"/>
  <c r="H221" i="10"/>
  <c r="G221" i="10"/>
  <c r="F221" i="10"/>
  <c r="E221" i="10"/>
  <c r="I189" i="10"/>
  <c r="H189" i="10"/>
  <c r="G189" i="10"/>
  <c r="F189" i="10"/>
  <c r="E189"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5" i="38"/>
  <c r="G55" i="38"/>
  <c r="F55" i="38"/>
  <c r="E55" i="38"/>
  <c r="D55" i="38"/>
  <c r="E7" i="38"/>
  <c r="F7" i="38"/>
  <c r="G7" i="38"/>
  <c r="H7" i="38"/>
  <c r="D7" i="38"/>
  <c r="H58" i="37"/>
  <c r="G58" i="37"/>
  <c r="F58" i="37"/>
  <c r="E58" i="37"/>
  <c r="D58" i="37"/>
  <c r="E11" i="37"/>
  <c r="F11" i="37"/>
  <c r="G11" i="37"/>
  <c r="H11" i="37"/>
  <c r="D11" i="37"/>
  <c r="H56" i="36"/>
  <c r="G56" i="36"/>
  <c r="F56" i="36"/>
  <c r="E56" i="36"/>
  <c r="D56" i="36"/>
  <c r="E7" i="36"/>
  <c r="D7" i="36"/>
  <c r="E11" i="40"/>
  <c r="F11" i="40"/>
  <c r="G11" i="40"/>
  <c r="H11" i="40"/>
  <c r="D11" i="40"/>
  <c r="I57" i="39"/>
  <c r="H57" i="39"/>
  <c r="G57" i="39"/>
  <c r="F57" i="39"/>
  <c r="F8" i="39"/>
  <c r="G8" i="39"/>
  <c r="H8" i="39"/>
  <c r="I8" i="39"/>
  <c r="E8" i="39"/>
  <c r="N64" i="21" l="1"/>
  <c r="N65" i="21"/>
  <c r="B253" i="10" l="1"/>
  <c r="B249" i="10"/>
  <c r="B250" i="10"/>
  <c r="B238" i="10"/>
  <c r="B223" i="10"/>
  <c r="B182" i="10"/>
  <c r="B183" i="10"/>
  <c r="B181"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8" i="10" l="1"/>
  <c r="AH238" i="10"/>
  <c r="O238" i="10"/>
  <c r="AE238" i="10"/>
  <c r="Q238" i="10"/>
  <c r="T238" i="10"/>
  <c r="F238" i="10"/>
  <c r="V238" i="10"/>
  <c r="M238" i="10"/>
  <c r="S238" i="10"/>
  <c r="E238" i="10"/>
  <c r="AC238" i="10"/>
  <c r="H238" i="10"/>
  <c r="X238" i="10"/>
  <c r="J238" i="10"/>
  <c r="Z238" i="10"/>
  <c r="Y238" i="10"/>
  <c r="G238" i="10"/>
  <c r="W238" i="10"/>
  <c r="L238" i="10"/>
  <c r="AB238" i="10"/>
  <c r="U238" i="10"/>
  <c r="N238" i="10"/>
  <c r="AD238" i="10"/>
  <c r="K238" i="10"/>
  <c r="AA238" i="10"/>
  <c r="I238" i="10"/>
  <c r="P238" i="10"/>
  <c r="AF238" i="10"/>
  <c r="AG238" i="10"/>
  <c r="H224" i="10"/>
  <c r="L224" i="10"/>
  <c r="P224" i="10"/>
  <c r="T224" i="10"/>
  <c r="X224" i="10"/>
  <c r="AB224" i="10"/>
  <c r="AF224" i="10"/>
  <c r="O224" i="10"/>
  <c r="AE224" i="10"/>
  <c r="I224" i="10"/>
  <c r="M224" i="10"/>
  <c r="Q224" i="10"/>
  <c r="U224" i="10"/>
  <c r="Y224" i="10"/>
  <c r="AC224" i="10"/>
  <c r="AG224" i="10"/>
  <c r="G224" i="10"/>
  <c r="S224" i="10"/>
  <c r="AA224" i="10"/>
  <c r="F224" i="10"/>
  <c r="J224" i="10"/>
  <c r="N224" i="10"/>
  <c r="R224" i="10"/>
  <c r="V224" i="10"/>
  <c r="Z224" i="10"/>
  <c r="AD224" i="10"/>
  <c r="AH224" i="10"/>
  <c r="K224" i="10"/>
  <c r="W224" i="10"/>
  <c r="E224" i="10"/>
  <c r="J181" i="10"/>
  <c r="Z181" i="10"/>
  <c r="I181" i="10"/>
  <c r="O181" i="10"/>
  <c r="AE181" i="10"/>
  <c r="L181" i="10"/>
  <c r="AB181" i="10"/>
  <c r="Q181" i="10"/>
  <c r="N181" i="10"/>
  <c r="AD181" i="10"/>
  <c r="U181" i="10"/>
  <c r="S181" i="10"/>
  <c r="E181" i="10"/>
  <c r="P181" i="10"/>
  <c r="AF181" i="10"/>
  <c r="AC181" i="10"/>
  <c r="R181" i="10"/>
  <c r="AH181" i="10"/>
  <c r="AG181" i="10"/>
  <c r="G181" i="10"/>
  <c r="W181" i="10"/>
  <c r="M181" i="10"/>
  <c r="T181" i="10"/>
  <c r="F181" i="10"/>
  <c r="V181" i="10"/>
  <c r="K181" i="10"/>
  <c r="AA181" i="10"/>
  <c r="Y181" i="10"/>
  <c r="H181" i="10"/>
  <c r="X181" i="10"/>
  <c r="G183" i="10"/>
  <c r="W183" i="10"/>
  <c r="L183" i="10"/>
  <c r="AB183" i="10"/>
  <c r="N183" i="10"/>
  <c r="I183" i="10"/>
  <c r="Y183" i="10"/>
  <c r="K183" i="10"/>
  <c r="AA183" i="10"/>
  <c r="F183" i="10"/>
  <c r="P183" i="10"/>
  <c r="AF183" i="10"/>
  <c r="AD183" i="10"/>
  <c r="M183" i="10"/>
  <c r="AC183" i="10"/>
  <c r="J183" i="10"/>
  <c r="O183" i="10"/>
  <c r="AE183" i="10"/>
  <c r="R183" i="10"/>
  <c r="T183" i="10"/>
  <c r="Q183" i="10"/>
  <c r="AG183" i="10"/>
  <c r="V183" i="10"/>
  <c r="S183" i="10"/>
  <c r="Z183" i="10"/>
  <c r="H183" i="10"/>
  <c r="X183" i="10"/>
  <c r="E183" i="10"/>
  <c r="U183" i="10"/>
  <c r="AH183" i="10"/>
  <c r="E182" i="10"/>
  <c r="U182" i="10"/>
  <c r="X182" i="10"/>
  <c r="J182" i="10"/>
  <c r="Z182" i="10"/>
  <c r="G182" i="10"/>
  <c r="W182" i="10"/>
  <c r="AF182" i="10"/>
  <c r="I182" i="10"/>
  <c r="Y182" i="10"/>
  <c r="N182" i="10"/>
  <c r="AD182" i="10"/>
  <c r="K182" i="10"/>
  <c r="AA182" i="10"/>
  <c r="M182" i="10"/>
  <c r="AC182" i="10"/>
  <c r="R182" i="10"/>
  <c r="AH182" i="10"/>
  <c r="P182" i="10"/>
  <c r="O182" i="10"/>
  <c r="AE182" i="10"/>
  <c r="H182" i="10"/>
  <c r="Q182" i="10"/>
  <c r="AG182" i="10"/>
  <c r="L182" i="10"/>
  <c r="F182" i="10"/>
  <c r="V182" i="10"/>
  <c r="AB182" i="10"/>
  <c r="S182" i="10"/>
  <c r="T182" i="10"/>
  <c r="AG193" i="10"/>
  <c r="AE193" i="10"/>
  <c r="Z193" i="10"/>
  <c r="AA193" i="10"/>
  <c r="Y193" i="10"/>
  <c r="AB193" i="10"/>
  <c r="AC193" i="10"/>
  <c r="AH193" i="10"/>
  <c r="AD193" i="10"/>
  <c r="X193" i="10"/>
  <c r="AF193" i="10"/>
  <c r="AB192" i="10"/>
  <c r="X192" i="10"/>
  <c r="AG192" i="10"/>
  <c r="AE192" i="10"/>
  <c r="AC192" i="10"/>
  <c r="AA192" i="10"/>
  <c r="AD192" i="10"/>
  <c r="Y192" i="10"/>
  <c r="Z192" i="10"/>
  <c r="AH192" i="10"/>
  <c r="AF192" i="10"/>
  <c r="AH250" i="10"/>
  <c r="AB250" i="10"/>
  <c r="AA250" i="10"/>
  <c r="Z250" i="10"/>
  <c r="AC250" i="10"/>
  <c r="AG250" i="10"/>
  <c r="AF250" i="10"/>
  <c r="X250" i="10"/>
  <c r="AD250" i="10"/>
  <c r="Y250" i="10"/>
  <c r="AE250" i="10"/>
  <c r="AH197" i="10"/>
  <c r="AG197" i="10"/>
  <c r="AF197" i="10"/>
  <c r="AB197" i="10"/>
  <c r="AA197" i="10"/>
  <c r="AD197" i="10"/>
  <c r="X197" i="10"/>
  <c r="AE197" i="10"/>
  <c r="Y197" i="10"/>
  <c r="AC197" i="10"/>
  <c r="Z197" i="10"/>
  <c r="X249" i="10"/>
  <c r="AA249" i="10"/>
  <c r="AD249" i="10"/>
  <c r="AB249" i="10"/>
  <c r="AC249" i="10"/>
  <c r="AG249" i="10"/>
  <c r="Z249" i="10"/>
  <c r="AH249" i="10"/>
  <c r="Y249" i="10"/>
  <c r="AE249" i="10"/>
  <c r="AF249" i="10"/>
  <c r="AH191" i="10"/>
  <c r="AC191" i="10"/>
  <c r="X191" i="10"/>
  <c r="AF191" i="10"/>
  <c r="Y191" i="10"/>
  <c r="AD191" i="10"/>
  <c r="AB191" i="10"/>
  <c r="AE191" i="10"/>
  <c r="AA191" i="10"/>
  <c r="Z191" i="10"/>
  <c r="AG191" i="10"/>
  <c r="J225" i="10"/>
  <c r="N225" i="10"/>
  <c r="R225" i="10"/>
  <c r="V225" i="10"/>
  <c r="Z225" i="10"/>
  <c r="AD225" i="10"/>
  <c r="K225" i="10"/>
  <c r="O225" i="10"/>
  <c r="S225" i="10"/>
  <c r="W225" i="10"/>
  <c r="AA225" i="10"/>
  <c r="H225" i="10"/>
  <c r="L225" i="10"/>
  <c r="P225" i="10"/>
  <c r="T225" i="10"/>
  <c r="X225" i="10"/>
  <c r="AB225" i="10"/>
  <c r="M225" i="10"/>
  <c r="AC225" i="10"/>
  <c r="Q225" i="10"/>
  <c r="U225" i="10"/>
  <c r="I225" i="10"/>
  <c r="Y225" i="10"/>
  <c r="AG225" i="10"/>
  <c r="AF225" i="10"/>
  <c r="AE225" i="10"/>
  <c r="G225" i="10"/>
  <c r="E225" i="10"/>
  <c r="F225" i="10"/>
  <c r="AH225" i="10"/>
  <c r="Y253" i="10"/>
  <c r="AH253" i="10"/>
  <c r="AA253" i="10"/>
  <c r="X253" i="10"/>
  <c r="AB253" i="10"/>
  <c r="AF253" i="10"/>
  <c r="AD253" i="10"/>
  <c r="AC253" i="10"/>
  <c r="AE253" i="10"/>
  <c r="AG253" i="10"/>
  <c r="Z253" i="10"/>
  <c r="B181" i="45"/>
  <c r="AF115" i="10"/>
  <c r="AE116" i="10"/>
  <c r="AD115" i="10"/>
  <c r="AG116" i="10"/>
  <c r="AD116" i="10"/>
  <c r="AG115" i="10"/>
  <c r="AF116" i="10"/>
  <c r="AH115" i="10"/>
  <c r="AE115" i="10"/>
  <c r="AH116" i="10"/>
  <c r="B183" i="45"/>
  <c r="B192" i="45"/>
  <c r="B250" i="45"/>
  <c r="B95" i="45"/>
  <c r="AE95" i="10"/>
  <c r="AE97" i="10" s="1"/>
  <c r="AF95" i="10"/>
  <c r="AF97" i="10" s="1"/>
  <c r="AH95" i="10"/>
  <c r="AH97" i="10" s="1"/>
  <c r="AG95" i="10"/>
  <c r="AG97" i="10" s="1"/>
  <c r="AD95" i="10"/>
  <c r="AD97" i="10" s="1"/>
  <c r="B193" i="45"/>
  <c r="B182" i="45"/>
  <c r="B197" i="45"/>
  <c r="B249" i="45"/>
  <c r="B191" i="45"/>
  <c r="B223" i="45"/>
  <c r="B253" i="45"/>
  <c r="F17" i="45"/>
  <c r="H17" i="45"/>
  <c r="E39" i="45"/>
  <c r="E37" i="45" s="1"/>
  <c r="G229" i="45"/>
  <c r="G227" i="45" s="1"/>
  <c r="G233" i="45"/>
  <c r="G231" i="45" s="1"/>
  <c r="H39" i="45"/>
  <c r="H37" i="45" s="1"/>
  <c r="F233" i="45"/>
  <c r="F231" i="45" s="1"/>
  <c r="F229" i="45"/>
  <c r="F227" i="45" s="1"/>
  <c r="G21" i="45"/>
  <c r="G19" i="45" s="1"/>
  <c r="G109" i="45" s="1"/>
  <c r="I39" i="45"/>
  <c r="I37" i="45" s="1"/>
  <c r="H21" i="45"/>
  <c r="H19" i="45" s="1"/>
  <c r="H109" i="45" s="1"/>
  <c r="I17" i="45"/>
  <c r="G39" i="45"/>
  <c r="G37" i="45" s="1"/>
  <c r="I233" i="45"/>
  <c r="I231" i="45" s="1"/>
  <c r="I229" i="45"/>
  <c r="I227" i="45" s="1"/>
  <c r="E229" i="45"/>
  <c r="E227" i="45" s="1"/>
  <c r="E233" i="45"/>
  <c r="E231" i="45" s="1"/>
  <c r="F21" i="45"/>
  <c r="F19" i="45" s="1"/>
  <c r="F109" i="45" s="1"/>
  <c r="F39" i="45"/>
  <c r="F37" i="45" s="1"/>
  <c r="H229" i="45"/>
  <c r="H227" i="45" s="1"/>
  <c r="H233" i="45"/>
  <c r="H231"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8"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2" i="36"/>
  <c r="D93" i="36"/>
  <c r="D91" i="36"/>
  <c r="E100" i="39"/>
  <c r="AI193" i="45" l="1"/>
  <c r="Z193" i="45"/>
  <c r="X193" i="45"/>
  <c r="Y193" i="45"/>
  <c r="AF193" i="45"/>
  <c r="AE193" i="45"/>
  <c r="AG193" i="45"/>
  <c r="AA193" i="45"/>
  <c r="AH193" i="45"/>
  <c r="AC193" i="45"/>
  <c r="AB193" i="45"/>
  <c r="AD193" i="45"/>
  <c r="J238" i="45"/>
  <c r="Z238" i="45"/>
  <c r="AC238" i="45"/>
  <c r="G238" i="45"/>
  <c r="W238" i="45"/>
  <c r="P238" i="45"/>
  <c r="AF238" i="45"/>
  <c r="U238" i="45"/>
  <c r="N238" i="45"/>
  <c r="AD238" i="45"/>
  <c r="K238" i="45"/>
  <c r="AA238" i="45"/>
  <c r="M238" i="45"/>
  <c r="T238" i="45"/>
  <c r="AG238" i="45"/>
  <c r="R238" i="45"/>
  <c r="AH238" i="45"/>
  <c r="O238" i="45"/>
  <c r="AE238" i="45"/>
  <c r="Y238" i="45"/>
  <c r="H238" i="45"/>
  <c r="X238" i="45"/>
  <c r="F238" i="45"/>
  <c r="V238" i="45"/>
  <c r="Q238" i="45"/>
  <c r="S238" i="45"/>
  <c r="E238" i="45"/>
  <c r="L238" i="45"/>
  <c r="AB238" i="45"/>
  <c r="I238" i="45"/>
  <c r="H224" i="45"/>
  <c r="L224" i="45"/>
  <c r="P224" i="45"/>
  <c r="T224" i="45"/>
  <c r="X224" i="45"/>
  <c r="AB224" i="45"/>
  <c r="AF224" i="45"/>
  <c r="S224" i="45"/>
  <c r="AA224" i="45"/>
  <c r="I224" i="45"/>
  <c r="M224" i="45"/>
  <c r="Q224" i="45"/>
  <c r="U224" i="45"/>
  <c r="Y224" i="45"/>
  <c r="AC224" i="45"/>
  <c r="AG224" i="45"/>
  <c r="G224" i="45"/>
  <c r="O224" i="45"/>
  <c r="W224" i="45"/>
  <c r="E224" i="45"/>
  <c r="F224" i="45"/>
  <c r="J224" i="45"/>
  <c r="N224" i="45"/>
  <c r="R224" i="45"/>
  <c r="V224" i="45"/>
  <c r="Z224" i="45"/>
  <c r="AD224" i="45"/>
  <c r="AH224" i="45"/>
  <c r="K224" i="45"/>
  <c r="AE224" i="45"/>
  <c r="M182" i="45"/>
  <c r="AC182" i="45"/>
  <c r="F182" i="45"/>
  <c r="V182" i="45"/>
  <c r="T182" i="45"/>
  <c r="G182" i="45"/>
  <c r="W182" i="45"/>
  <c r="X182" i="45"/>
  <c r="Q182" i="45"/>
  <c r="AG182" i="45"/>
  <c r="J182" i="45"/>
  <c r="Z182" i="45"/>
  <c r="Z185" i="45" s="1"/>
  <c r="AB182" i="45"/>
  <c r="K182" i="45"/>
  <c r="AA182" i="45"/>
  <c r="AF182" i="45"/>
  <c r="E182" i="45"/>
  <c r="U182" i="45"/>
  <c r="N182" i="45"/>
  <c r="AD182" i="45"/>
  <c r="AD185" i="45" s="1"/>
  <c r="O182" i="45"/>
  <c r="AE182" i="45"/>
  <c r="H182" i="45"/>
  <c r="I182" i="45"/>
  <c r="Y182" i="45"/>
  <c r="R182" i="45"/>
  <c r="AH182" i="45"/>
  <c r="L182" i="45"/>
  <c r="S182" i="45"/>
  <c r="P182" i="45"/>
  <c r="R181" i="45"/>
  <c r="AH181" i="45"/>
  <c r="K181" i="45"/>
  <c r="AA181" i="45"/>
  <c r="L181" i="45"/>
  <c r="AB181" i="45"/>
  <c r="F181" i="45"/>
  <c r="V181" i="45"/>
  <c r="O181" i="45"/>
  <c r="AE181" i="45"/>
  <c r="AE185" i="45" s="1"/>
  <c r="P181" i="45"/>
  <c r="AF181" i="45"/>
  <c r="I181" i="45"/>
  <c r="J181" i="45"/>
  <c r="Z181" i="45"/>
  <c r="Q181" i="45"/>
  <c r="S181" i="45"/>
  <c r="E181" i="45"/>
  <c r="M181" i="45"/>
  <c r="T181" i="45"/>
  <c r="U181" i="45"/>
  <c r="N181" i="45"/>
  <c r="N185" i="45" s="1"/>
  <c r="AD181" i="45"/>
  <c r="AC181" i="45"/>
  <c r="G181" i="45"/>
  <c r="W181" i="45"/>
  <c r="W185" i="45" s="1"/>
  <c r="Y181" i="45"/>
  <c r="H181" i="45"/>
  <c r="X181" i="45"/>
  <c r="AG181" i="45"/>
  <c r="O183" i="45"/>
  <c r="AE183" i="45"/>
  <c r="H183" i="45"/>
  <c r="X183" i="45"/>
  <c r="V183" i="45"/>
  <c r="I183" i="45"/>
  <c r="Y183" i="45"/>
  <c r="Z183" i="45"/>
  <c r="S183" i="45"/>
  <c r="AH183" i="45"/>
  <c r="L183" i="45"/>
  <c r="AB183" i="45"/>
  <c r="AD183" i="45"/>
  <c r="M183" i="45"/>
  <c r="AC183" i="45"/>
  <c r="G183" i="45"/>
  <c r="W183" i="45"/>
  <c r="P183" i="45"/>
  <c r="AF183" i="45"/>
  <c r="F183" i="45"/>
  <c r="Q183" i="45"/>
  <c r="AG183" i="45"/>
  <c r="J183" i="45"/>
  <c r="K183" i="45"/>
  <c r="AA183" i="45"/>
  <c r="T183" i="45"/>
  <c r="N183" i="45"/>
  <c r="E183" i="45"/>
  <c r="U183" i="45"/>
  <c r="R183" i="45"/>
  <c r="AB253" i="45"/>
  <c r="AF253" i="45"/>
  <c r="AG253" i="45"/>
  <c r="Y253" i="45"/>
  <c r="AA253" i="45"/>
  <c r="AD253" i="45"/>
  <c r="Z253" i="45"/>
  <c r="X253" i="45"/>
  <c r="AH253" i="45"/>
  <c r="AC253" i="45"/>
  <c r="AE253" i="45"/>
  <c r="AB197" i="45"/>
  <c r="AA197" i="45"/>
  <c r="AG197" i="45"/>
  <c r="AF197" i="45"/>
  <c r="AE197" i="45"/>
  <c r="AH197" i="45"/>
  <c r="Y197" i="45"/>
  <c r="AC197" i="45"/>
  <c r="AD197" i="45"/>
  <c r="Z197" i="45"/>
  <c r="X197" i="45"/>
  <c r="AA250" i="45"/>
  <c r="Z250" i="45"/>
  <c r="AC250" i="45"/>
  <c r="AG250" i="45"/>
  <c r="X250" i="45"/>
  <c r="AB250" i="45"/>
  <c r="AD250" i="45"/>
  <c r="Y250" i="45"/>
  <c r="AE250" i="45"/>
  <c r="AF250" i="45"/>
  <c r="AH250" i="45"/>
  <c r="AE185" i="10"/>
  <c r="AD185" i="10"/>
  <c r="Y191" i="45"/>
  <c r="AD191" i="45"/>
  <c r="AH191" i="45"/>
  <c r="AB191" i="45"/>
  <c r="AA191" i="45"/>
  <c r="AC191" i="45"/>
  <c r="Z191" i="45"/>
  <c r="X191" i="45"/>
  <c r="AF191" i="45"/>
  <c r="AG191" i="45"/>
  <c r="AE191" i="45"/>
  <c r="AB192" i="45"/>
  <c r="X192" i="45"/>
  <c r="AG192" i="45"/>
  <c r="AE192" i="45"/>
  <c r="AH192" i="45"/>
  <c r="AC192" i="45"/>
  <c r="AA192" i="45"/>
  <c r="AD192" i="45"/>
  <c r="Y192" i="45"/>
  <c r="Z192" i="45"/>
  <c r="AF192" i="45"/>
  <c r="AB185" i="45"/>
  <c r="AA185" i="45"/>
  <c r="AA249" i="45"/>
  <c r="AD249" i="45"/>
  <c r="AB249" i="45"/>
  <c r="AC249" i="45"/>
  <c r="AG249" i="45"/>
  <c r="AH249" i="45"/>
  <c r="Z249" i="45"/>
  <c r="Y249" i="45"/>
  <c r="X249" i="45"/>
  <c r="AE249" i="45"/>
  <c r="AF249" i="45"/>
  <c r="AC185" i="45"/>
  <c r="X185" i="45"/>
  <c r="H185" i="45"/>
  <c r="AE201" i="10"/>
  <c r="AD201" i="10"/>
  <c r="AD257" i="10"/>
  <c r="AE257" i="10"/>
  <c r="AE117" i="10"/>
  <c r="AE119" i="10" s="1"/>
  <c r="AF223" i="10"/>
  <c r="AF242" i="10" s="1"/>
  <c r="AF259" i="10" s="1"/>
  <c r="AD223" i="10"/>
  <c r="AD242" i="10" s="1"/>
  <c r="AF117" i="10"/>
  <c r="AF119" i="10" s="1"/>
  <c r="AE223" i="10"/>
  <c r="AE242" i="10" s="1"/>
  <c r="AG117" i="10"/>
  <c r="AG119" i="10" s="1"/>
  <c r="AD225" i="45"/>
  <c r="AG225" i="45"/>
  <c r="AH225" i="45"/>
  <c r="AF225" i="45"/>
  <c r="AE225" i="45"/>
  <c r="AF95" i="45"/>
  <c r="AF97" i="45" s="1"/>
  <c r="AF136" i="45" s="1"/>
  <c r="AH95" i="45"/>
  <c r="AH97" i="45" s="1"/>
  <c r="AH136" i="45" s="1"/>
  <c r="AG95" i="45"/>
  <c r="AG97" i="45" s="1"/>
  <c r="AG136" i="45" s="1"/>
  <c r="AD95" i="45"/>
  <c r="AD97" i="45" s="1"/>
  <c r="AE95" i="45"/>
  <c r="AE97" i="45" s="1"/>
  <c r="AH223" i="10"/>
  <c r="AH242" i="10" s="1"/>
  <c r="AH259" i="10" s="1"/>
  <c r="AH117" i="10"/>
  <c r="AH119" i="10" s="1"/>
  <c r="AG223" i="10"/>
  <c r="AG242" i="10" s="1"/>
  <c r="AG259" i="10" s="1"/>
  <c r="AD117" i="10"/>
  <c r="AD119" i="10" s="1"/>
  <c r="E185" i="45"/>
  <c r="H225" i="45"/>
  <c r="L225" i="45"/>
  <c r="P225" i="45"/>
  <c r="T225" i="45"/>
  <c r="X225" i="45"/>
  <c r="AB225" i="45"/>
  <c r="F225" i="45"/>
  <c r="N225" i="45"/>
  <c r="V225" i="45"/>
  <c r="E225" i="45"/>
  <c r="G225" i="45"/>
  <c r="K225" i="45"/>
  <c r="O225" i="45"/>
  <c r="S225" i="45"/>
  <c r="S223" i="45" s="1"/>
  <c r="W225" i="45"/>
  <c r="AA225" i="45"/>
  <c r="I225" i="45"/>
  <c r="M225" i="45"/>
  <c r="Q225" i="45"/>
  <c r="U225" i="45"/>
  <c r="Y225" i="45"/>
  <c r="AC225" i="45"/>
  <c r="AC223" i="45" s="1"/>
  <c r="J225" i="45"/>
  <c r="R225" i="45"/>
  <c r="Z225" i="45"/>
  <c r="AF223" i="45" l="1"/>
  <c r="AF242" i="45" s="1"/>
  <c r="AF259" i="45" s="1"/>
  <c r="P223" i="45"/>
  <c r="Y185" i="45"/>
  <c r="L185" i="45"/>
  <c r="G185" i="45"/>
  <c r="F185" i="45"/>
  <c r="AD203" i="10"/>
  <c r="AE203" i="10"/>
  <c r="K185" i="45"/>
  <c r="S185" i="45"/>
  <c r="Q185" i="45"/>
  <c r="O185" i="45"/>
  <c r="V185" i="45"/>
  <c r="R185" i="45"/>
  <c r="J185" i="45"/>
  <c r="W223" i="45"/>
  <c r="W242" i="45" s="1"/>
  <c r="AD259" i="10"/>
  <c r="AE259" i="10"/>
  <c r="AE257" i="45"/>
  <c r="AD257" i="45"/>
  <c r="P242" i="45"/>
  <c r="AC242" i="45"/>
  <c r="S242" i="45"/>
  <c r="AE201" i="45"/>
  <c r="AE203" i="45" s="1"/>
  <c r="AD201" i="45"/>
  <c r="AD203" i="45" s="1"/>
  <c r="U185" i="45"/>
  <c r="M185" i="45"/>
  <c r="I185" i="45"/>
  <c r="T185" i="45"/>
  <c r="P185" i="45"/>
  <c r="Z223" i="45"/>
  <c r="Z242" i="45" s="1"/>
  <c r="AE223" i="45"/>
  <c r="AE242" i="45" s="1"/>
  <c r="AH223" i="45"/>
  <c r="AH242" i="45" s="1"/>
  <c r="AH259" i="45" s="1"/>
  <c r="AG223" i="45"/>
  <c r="AG242" i="45" s="1"/>
  <c r="AG259" i="45" s="1"/>
  <c r="Y223" i="45"/>
  <c r="Y242" i="45" s="1"/>
  <c r="AD223" i="45"/>
  <c r="AD242" i="45" s="1"/>
  <c r="T223" i="45"/>
  <c r="T242" i="45" s="1"/>
  <c r="M223" i="45"/>
  <c r="M242" i="45" s="1"/>
  <c r="J223" i="45"/>
  <c r="J242" i="45" s="1"/>
  <c r="Q223" i="45"/>
  <c r="Q242" i="45" s="1"/>
  <c r="L223" i="45"/>
  <c r="L242" i="45" s="1"/>
  <c r="F223" i="45"/>
  <c r="F242" i="45" s="1"/>
  <c r="E223" i="45"/>
  <c r="E242" i="45" s="1"/>
  <c r="G223" i="45"/>
  <c r="G242" i="45" s="1"/>
  <c r="X223" i="45"/>
  <c r="X242" i="45" s="1"/>
  <c r="E210" i="45"/>
  <c r="AA223" i="45"/>
  <c r="AA242" i="45" s="1"/>
  <c r="I223" i="45"/>
  <c r="I242" i="45" s="1"/>
  <c r="R223" i="45"/>
  <c r="R242" i="45" s="1"/>
  <c r="U223" i="45"/>
  <c r="U242" i="45" s="1"/>
  <c r="K223" i="45"/>
  <c r="K242" i="45" s="1"/>
  <c r="AB223" i="45"/>
  <c r="AB242" i="45" s="1"/>
  <c r="O223" i="45"/>
  <c r="O242" i="45" s="1"/>
  <c r="V223" i="45"/>
  <c r="V242" i="45" s="1"/>
  <c r="H223" i="45"/>
  <c r="H242" i="45" s="1"/>
  <c r="N223" i="45"/>
  <c r="N242"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7" i="36"/>
  <c r="P37" i="36"/>
  <c r="T37" i="36"/>
  <c r="L38" i="36"/>
  <c r="P38" i="36"/>
  <c r="T38" i="36"/>
  <c r="L39" i="36"/>
  <c r="P39" i="36"/>
  <c r="T39" i="36"/>
  <c r="L42" i="36"/>
  <c r="P42" i="36"/>
  <c r="T42" i="36"/>
  <c r="L43" i="36"/>
  <c r="P43" i="36"/>
  <c r="T43" i="36"/>
  <c r="L44" i="36"/>
  <c r="P44" i="36"/>
  <c r="T44" i="36"/>
  <c r="L47" i="36"/>
  <c r="P47" i="36"/>
  <c r="T47" i="36"/>
  <c r="L48" i="36"/>
  <c r="P48" i="36"/>
  <c r="T48" i="36"/>
  <c r="L49" i="36"/>
  <c r="P49" i="36"/>
  <c r="T49"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7" i="36"/>
  <c r="M37" i="36"/>
  <c r="Q37" i="36"/>
  <c r="U37" i="36"/>
  <c r="I38" i="36"/>
  <c r="M38" i="36"/>
  <c r="Q38" i="36"/>
  <c r="U38" i="36"/>
  <c r="I39" i="36"/>
  <c r="M39" i="36"/>
  <c r="Q39" i="36"/>
  <c r="U39" i="36"/>
  <c r="I42" i="36"/>
  <c r="M42" i="36"/>
  <c r="Q42" i="36"/>
  <c r="U42" i="36"/>
  <c r="I43" i="36"/>
  <c r="M43" i="36"/>
  <c r="Q43" i="36"/>
  <c r="U43" i="36"/>
  <c r="I44" i="36"/>
  <c r="M44" i="36"/>
  <c r="Q44" i="36"/>
  <c r="U44" i="36"/>
  <c r="I47" i="36"/>
  <c r="M47" i="36"/>
  <c r="Q47" i="36"/>
  <c r="U47" i="36"/>
  <c r="I48" i="36"/>
  <c r="M48" i="36"/>
  <c r="Q48" i="36"/>
  <c r="U48" i="36"/>
  <c r="I49" i="36"/>
  <c r="M49" i="36"/>
  <c r="Q49" i="36"/>
  <c r="U49"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7" i="36"/>
  <c r="N37" i="36"/>
  <c r="R37" i="36"/>
  <c r="V37" i="36"/>
  <c r="J38" i="36"/>
  <c r="N38" i="36"/>
  <c r="R38" i="36"/>
  <c r="V38" i="36"/>
  <c r="J39" i="36"/>
  <c r="N39" i="36"/>
  <c r="R39" i="36"/>
  <c r="V39" i="36"/>
  <c r="J42" i="36"/>
  <c r="N42" i="36"/>
  <c r="R42" i="36"/>
  <c r="V42" i="36"/>
  <c r="J43" i="36"/>
  <c r="N43" i="36"/>
  <c r="R43" i="36"/>
  <c r="V43" i="36"/>
  <c r="J44" i="36"/>
  <c r="N44" i="36"/>
  <c r="R44" i="36"/>
  <c r="V44" i="36"/>
  <c r="J47" i="36"/>
  <c r="N47" i="36"/>
  <c r="R47" i="36"/>
  <c r="V47" i="36"/>
  <c r="J48" i="36"/>
  <c r="N48" i="36"/>
  <c r="R48" i="36"/>
  <c r="V48" i="36"/>
  <c r="J49" i="36"/>
  <c r="N49" i="36"/>
  <c r="R49" i="36"/>
  <c r="V49"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7" i="36"/>
  <c r="O37" i="36"/>
  <c r="S37" i="36"/>
  <c r="K38" i="36"/>
  <c r="O38" i="36"/>
  <c r="S38" i="36"/>
  <c r="K39" i="36"/>
  <c r="O39" i="36"/>
  <c r="S39" i="36"/>
  <c r="K42" i="36"/>
  <c r="O42" i="36"/>
  <c r="S42" i="36"/>
  <c r="K43" i="36"/>
  <c r="O43" i="36"/>
  <c r="S43" i="36"/>
  <c r="K44" i="36"/>
  <c r="O44" i="36"/>
  <c r="S44" i="36"/>
  <c r="K47" i="36"/>
  <c r="O47" i="36"/>
  <c r="S47" i="36"/>
  <c r="K48" i="36"/>
  <c r="O48" i="36"/>
  <c r="S48" i="36"/>
  <c r="K49" i="36"/>
  <c r="O49" i="36"/>
  <c r="S49"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7" i="36"/>
  <c r="G42" i="36"/>
  <c r="H37" i="36"/>
  <c r="E31" i="36"/>
  <c r="H24" i="36"/>
  <c r="D24" i="36"/>
  <c r="G17" i="36"/>
  <c r="I83" i="45"/>
  <c r="E83" i="45"/>
  <c r="D10" i="36"/>
  <c r="E10" i="36"/>
  <c r="D13" i="29" s="1"/>
  <c r="D15" i="29" s="1"/>
  <c r="D16" i="29" s="1"/>
  <c r="E11" i="36"/>
  <c r="E47" i="36"/>
  <c r="F42" i="36"/>
  <c r="G37" i="36"/>
  <c r="H31" i="36"/>
  <c r="D31" i="36"/>
  <c r="G24" i="36"/>
  <c r="F17" i="36"/>
  <c r="H83" i="45"/>
  <c r="H10" i="36"/>
  <c r="H11" i="36"/>
  <c r="D11" i="36"/>
  <c r="H47" i="36"/>
  <c r="E42" i="36"/>
  <c r="F37" i="36"/>
  <c r="G31" i="36"/>
  <c r="F24" i="36"/>
  <c r="E17" i="36"/>
  <c r="G83" i="45"/>
  <c r="G11" i="36"/>
  <c r="G47" i="36"/>
  <c r="H42" i="36"/>
  <c r="E37" i="36"/>
  <c r="F31" i="36"/>
  <c r="E24" i="36"/>
  <c r="H17" i="36"/>
  <c r="D17" i="36"/>
  <c r="F83" i="45"/>
  <c r="H18" i="36"/>
  <c r="H38" i="36"/>
  <c r="H26" i="36"/>
  <c r="H43" i="36"/>
  <c r="H19" i="36"/>
  <c r="H32" i="36"/>
  <c r="H28" i="36"/>
  <c r="H33" i="36"/>
  <c r="H39" i="36"/>
  <c r="H14" i="36"/>
  <c r="H12" i="36"/>
  <c r="H49" i="36"/>
  <c r="H25" i="36"/>
  <c r="H20" i="36"/>
  <c r="H13" i="36"/>
  <c r="H21" i="36"/>
  <c r="H27" i="36"/>
  <c r="H44" i="36"/>
  <c r="H48" i="36"/>
  <c r="D18" i="36"/>
  <c r="D33" i="36"/>
  <c r="D39" i="36"/>
  <c r="D14" i="36"/>
  <c r="D28" i="36"/>
  <c r="D25" i="36"/>
  <c r="D12" i="36"/>
  <c r="D32" i="36"/>
  <c r="D13" i="36"/>
  <c r="D21" i="36"/>
  <c r="D27" i="36"/>
  <c r="D44" i="36"/>
  <c r="D38" i="36"/>
  <c r="D26" i="36"/>
  <c r="D43" i="36"/>
  <c r="D19" i="36"/>
  <c r="D49" i="36"/>
  <c r="D20" i="36"/>
  <c r="G19" i="36"/>
  <c r="G38" i="36"/>
  <c r="G21" i="36"/>
  <c r="G14" i="36"/>
  <c r="G43" i="36"/>
  <c r="G48" i="36"/>
  <c r="G28" i="36"/>
  <c r="G12" i="36"/>
  <c r="G39" i="36"/>
  <c r="G27" i="36"/>
  <c r="G44" i="36"/>
  <c r="G20" i="36"/>
  <c r="G13" i="36"/>
  <c r="G33" i="36"/>
  <c r="G25" i="36"/>
  <c r="G18" i="36"/>
  <c r="G26" i="36"/>
  <c r="G32" i="36"/>
  <c r="G49" i="36"/>
  <c r="F20" i="36"/>
  <c r="F12" i="36"/>
  <c r="F26" i="36"/>
  <c r="F19" i="36"/>
  <c r="F27" i="36"/>
  <c r="F32" i="36"/>
  <c r="F25" i="36"/>
  <c r="F33" i="36"/>
  <c r="F39" i="36"/>
  <c r="F44" i="36"/>
  <c r="F49" i="36"/>
  <c r="F43" i="36"/>
  <c r="F18" i="36"/>
  <c r="F28" i="36"/>
  <c r="F14" i="36"/>
  <c r="F48" i="36"/>
  <c r="F13" i="36"/>
  <c r="F21" i="36"/>
  <c r="F38" i="36"/>
  <c r="E13" i="36"/>
  <c r="E27" i="36"/>
  <c r="E49" i="36"/>
  <c r="E14" i="36"/>
  <c r="E18" i="36"/>
  <c r="E48" i="36"/>
  <c r="E12" i="36"/>
  <c r="E20" i="36"/>
  <c r="E28" i="36"/>
  <c r="E33" i="36"/>
  <c r="E26" i="36"/>
  <c r="E43" i="36"/>
  <c r="E21" i="36"/>
  <c r="E19" i="36"/>
  <c r="E44" i="36"/>
  <c r="E32" i="36"/>
  <c r="E38" i="36"/>
  <c r="E39" i="36"/>
  <c r="E25" i="36"/>
  <c r="V19" i="38" l="1"/>
  <c r="R19" i="38"/>
  <c r="I19" i="38"/>
  <c r="E32" i="38"/>
  <c r="F38" i="38"/>
  <c r="F49" i="38"/>
  <c r="G32" i="38"/>
  <c r="G48" i="38"/>
  <c r="H48" i="38"/>
  <c r="D47" i="38"/>
  <c r="D48" i="38"/>
  <c r="K17" i="38"/>
  <c r="N20" i="38"/>
  <c r="Q21" i="38"/>
  <c r="J19" i="38"/>
  <c r="M17" i="38"/>
  <c r="T20" i="38"/>
  <c r="O49" i="38"/>
  <c r="K48" i="38"/>
  <c r="J49" i="38"/>
  <c r="J48" i="38"/>
  <c r="J47" i="38"/>
  <c r="U49" i="38"/>
  <c r="U48" i="38"/>
  <c r="U47" i="38"/>
  <c r="P49" i="38"/>
  <c r="L48" i="38"/>
  <c r="E49" i="38"/>
  <c r="E47" i="38"/>
  <c r="F47" i="38"/>
  <c r="K49" i="38"/>
  <c r="S47" i="38"/>
  <c r="V49" i="38"/>
  <c r="V48" i="38"/>
  <c r="V47" i="38"/>
  <c r="Q49" i="38"/>
  <c r="Q48" i="38"/>
  <c r="Q47" i="38"/>
  <c r="L49" i="38"/>
  <c r="T47" i="38"/>
  <c r="E48" i="38"/>
  <c r="G47" i="38"/>
  <c r="H47" i="38"/>
  <c r="S48" i="38"/>
  <c r="O47" i="38"/>
  <c r="R49" i="38"/>
  <c r="R48" i="38"/>
  <c r="R47" i="38"/>
  <c r="M49" i="38"/>
  <c r="M48" i="38"/>
  <c r="M47" i="38"/>
  <c r="T48" i="38"/>
  <c r="P47" i="38"/>
  <c r="F48" i="38"/>
  <c r="G49" i="38"/>
  <c r="D49" i="38"/>
  <c r="H49" i="38"/>
  <c r="S49" i="38"/>
  <c r="O48" i="38"/>
  <c r="K47" i="38"/>
  <c r="N49" i="38"/>
  <c r="N48" i="38"/>
  <c r="N47" i="38"/>
  <c r="I49" i="38"/>
  <c r="I48" i="38"/>
  <c r="I47" i="38"/>
  <c r="T49" i="38"/>
  <c r="P48" i="38"/>
  <c r="L47" i="38"/>
  <c r="D44" i="38"/>
  <c r="F42" i="38"/>
  <c r="D42" i="38"/>
  <c r="G42" i="38"/>
  <c r="S44" i="38"/>
  <c r="O43" i="38"/>
  <c r="K42" i="38"/>
  <c r="S38" i="38"/>
  <c r="O37" i="38"/>
  <c r="J44" i="38"/>
  <c r="J43" i="38"/>
  <c r="J42" i="38"/>
  <c r="U44" i="38"/>
  <c r="U43" i="38"/>
  <c r="U42" i="38"/>
  <c r="U39" i="38"/>
  <c r="U38" i="38"/>
  <c r="U37" i="38"/>
  <c r="T44" i="38"/>
  <c r="P43" i="38"/>
  <c r="L42" i="38"/>
  <c r="P37" i="38"/>
  <c r="E43" i="38"/>
  <c r="E44" i="38"/>
  <c r="F44" i="38"/>
  <c r="G43" i="38"/>
  <c r="D43" i="38"/>
  <c r="H44" i="38"/>
  <c r="H42" i="38"/>
  <c r="E42" i="38"/>
  <c r="O44" i="38"/>
  <c r="K43" i="38"/>
  <c r="V44" i="38"/>
  <c r="V43" i="38"/>
  <c r="V42" i="38"/>
  <c r="Q44" i="38"/>
  <c r="Q43" i="38"/>
  <c r="Q42" i="38"/>
  <c r="P44" i="38"/>
  <c r="L43" i="38"/>
  <c r="K44" i="38"/>
  <c r="S42" i="38"/>
  <c r="R44" i="38"/>
  <c r="R43" i="38"/>
  <c r="R42" i="38"/>
  <c r="M44" i="38"/>
  <c r="M43" i="38"/>
  <c r="M42" i="38"/>
  <c r="L44" i="38"/>
  <c r="T42" i="38"/>
  <c r="F43" i="38"/>
  <c r="G44" i="38"/>
  <c r="H43" i="38"/>
  <c r="S43" i="38"/>
  <c r="O42" i="38"/>
  <c r="N44" i="38"/>
  <c r="N43" i="38"/>
  <c r="N42" i="38"/>
  <c r="I44" i="38"/>
  <c r="I43" i="38"/>
  <c r="I42" i="38"/>
  <c r="T43" i="38"/>
  <c r="P42" i="38"/>
  <c r="E20" i="38"/>
  <c r="F37" i="38"/>
  <c r="J39" i="38"/>
  <c r="G38" i="38"/>
  <c r="D19" i="38"/>
  <c r="D37" i="38"/>
  <c r="J38" i="38"/>
  <c r="T38" i="38"/>
  <c r="G39" i="38"/>
  <c r="D39" i="38"/>
  <c r="H38" i="38"/>
  <c r="S39" i="38"/>
  <c r="O38" i="38"/>
  <c r="K37" i="38"/>
  <c r="V39" i="38"/>
  <c r="V38" i="38"/>
  <c r="V37" i="38"/>
  <c r="Q39" i="38"/>
  <c r="Q38" i="38"/>
  <c r="Q37" i="38"/>
  <c r="T39" i="38"/>
  <c r="P38" i="38"/>
  <c r="L37" i="38"/>
  <c r="E37" i="38"/>
  <c r="E39" i="38"/>
  <c r="F39" i="38"/>
  <c r="H39" i="38"/>
  <c r="P19" i="38"/>
  <c r="L19" i="38"/>
  <c r="O39" i="38"/>
  <c r="K38" i="38"/>
  <c r="R39" i="38"/>
  <c r="R38" i="38"/>
  <c r="R37" i="38"/>
  <c r="M39" i="38"/>
  <c r="M38" i="38"/>
  <c r="M37" i="38"/>
  <c r="P39" i="38"/>
  <c r="L38" i="38"/>
  <c r="J37" i="38"/>
  <c r="E38" i="38"/>
  <c r="D38" i="38"/>
  <c r="G37" i="38"/>
  <c r="H37" i="38"/>
  <c r="K39" i="38"/>
  <c r="S37" i="38"/>
  <c r="N39" i="38"/>
  <c r="N38" i="38"/>
  <c r="N37" i="38"/>
  <c r="I39" i="38"/>
  <c r="I38" i="38"/>
  <c r="I37" i="38"/>
  <c r="L39" i="38"/>
  <c r="T37"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9" i="45"/>
  <c r="AE259" i="45"/>
  <c r="AI185" i="45"/>
  <c r="E211" i="45"/>
  <c r="F210" i="45"/>
  <c r="E266" i="45"/>
  <c r="F266" i="45" s="1"/>
  <c r="AI242" i="45"/>
  <c r="C14" i="29"/>
  <c r="J83" i="45"/>
  <c r="F227" i="10"/>
  <c r="AC231" i="10"/>
  <c r="M231" i="10"/>
  <c r="U227" i="10"/>
  <c r="E227" i="10"/>
  <c r="P231" i="10"/>
  <c r="X227" i="10"/>
  <c r="H227" i="10"/>
  <c r="S231" i="10"/>
  <c r="AA227" i="10"/>
  <c r="R231" i="10"/>
  <c r="F231" i="10"/>
  <c r="Y231" i="10"/>
  <c r="I231" i="10"/>
  <c r="Q227" i="10"/>
  <c r="AB231" i="10"/>
  <c r="L231" i="10"/>
  <c r="T227" i="10"/>
  <c r="O231" i="10"/>
  <c r="W227" i="10"/>
  <c r="G227" i="10"/>
  <c r="R227" i="10"/>
  <c r="U231" i="10"/>
  <c r="AC227" i="10"/>
  <c r="M227" i="10"/>
  <c r="X231" i="10"/>
  <c r="H231" i="10"/>
  <c r="P227" i="10"/>
  <c r="AA231" i="10"/>
  <c r="K231" i="10"/>
  <c r="S227" i="10"/>
  <c r="E231" i="10"/>
  <c r="Z231" i="10"/>
  <c r="J231" i="10"/>
  <c r="N227" i="10"/>
  <c r="V227" i="10"/>
  <c r="N231" i="10"/>
  <c r="Q231" i="10"/>
  <c r="Y227" i="10"/>
  <c r="I227" i="10"/>
  <c r="T231" i="10"/>
  <c r="AB227" i="10"/>
  <c r="L227" i="10"/>
  <c r="W231" i="10"/>
  <c r="G231" i="10"/>
  <c r="O227" i="10"/>
  <c r="V231" i="10"/>
  <c r="Z227" i="10"/>
  <c r="J227" i="10"/>
  <c r="K227" i="10"/>
  <c r="F223" i="10"/>
  <c r="V223" i="10"/>
  <c r="S223" i="10"/>
  <c r="T223" i="10"/>
  <c r="U223" i="10"/>
  <c r="J223" i="10"/>
  <c r="Z223" i="10"/>
  <c r="G223" i="10"/>
  <c r="W223" i="10"/>
  <c r="H223" i="10"/>
  <c r="X223" i="10"/>
  <c r="I223" i="10"/>
  <c r="Y223" i="10"/>
  <c r="N223" i="10"/>
  <c r="K223" i="10"/>
  <c r="AA223" i="10"/>
  <c r="L223" i="10"/>
  <c r="AB223" i="10"/>
  <c r="M223" i="10"/>
  <c r="AC223" i="10"/>
  <c r="R223" i="10"/>
  <c r="O223" i="10"/>
  <c r="P223" i="10"/>
  <c r="Q223"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5" i="10" s="1"/>
  <c r="Q162" i="10"/>
  <c r="J162" i="10"/>
  <c r="Z162" i="10"/>
  <c r="K162" i="10"/>
  <c r="K185" i="10" s="1"/>
  <c r="AA162" i="10"/>
  <c r="L162" i="10"/>
  <c r="AB162" i="10"/>
  <c r="U162" i="10"/>
  <c r="N162" i="10"/>
  <c r="O162" i="10"/>
  <c r="P162" i="10"/>
  <c r="I162" i="10"/>
  <c r="Y162" i="10"/>
  <c r="R162" i="10"/>
  <c r="S162" i="10"/>
  <c r="T162" i="10"/>
  <c r="Q193" i="45" l="1"/>
  <c r="Q194" i="10"/>
  <c r="Q194" i="45"/>
  <c r="P193" i="45"/>
  <c r="P194" i="45"/>
  <c r="P194" i="10"/>
  <c r="G193" i="45"/>
  <c r="G194" i="10"/>
  <c r="G194" i="45"/>
  <c r="T193" i="45"/>
  <c r="T194" i="45"/>
  <c r="T194" i="10"/>
  <c r="F194" i="45"/>
  <c r="F193" i="45"/>
  <c r="F194" i="10"/>
  <c r="K194" i="10"/>
  <c r="K193" i="45"/>
  <c r="K194" i="45"/>
  <c r="L193" i="45"/>
  <c r="L194" i="45"/>
  <c r="L194" i="10"/>
  <c r="S194" i="45"/>
  <c r="S194" i="10"/>
  <c r="S193" i="45"/>
  <c r="M193" i="45"/>
  <c r="M194" i="10"/>
  <c r="M194" i="45"/>
  <c r="V194" i="10"/>
  <c r="V194" i="45"/>
  <c r="V193" i="45"/>
  <c r="H194" i="10"/>
  <c r="H194" i="45"/>
  <c r="H193" i="45"/>
  <c r="O194" i="10"/>
  <c r="O193" i="45"/>
  <c r="O194" i="45"/>
  <c r="N194" i="45"/>
  <c r="N193" i="45"/>
  <c r="N194" i="10"/>
  <c r="W193" i="45"/>
  <c r="W194" i="45"/>
  <c r="W194" i="10"/>
  <c r="J194" i="45"/>
  <c r="J193" i="45"/>
  <c r="J194" i="10"/>
  <c r="I193" i="45"/>
  <c r="I194" i="45"/>
  <c r="I194" i="10"/>
  <c r="U194" i="45"/>
  <c r="U193" i="45"/>
  <c r="U194" i="10"/>
  <c r="E194" i="45"/>
  <c r="E194" i="10"/>
  <c r="R194" i="45"/>
  <c r="R193" i="45"/>
  <c r="R194" i="10"/>
  <c r="W199" i="10"/>
  <c r="W249" i="45"/>
  <c r="S255" i="45"/>
  <c r="H250" i="10"/>
  <c r="Q192" i="10"/>
  <c r="R199" i="45"/>
  <c r="L249" i="45"/>
  <c r="S199" i="45"/>
  <c r="H199" i="45"/>
  <c r="S191" i="45"/>
  <c r="R192" i="45"/>
  <c r="W193" i="10"/>
  <c r="O254" i="10"/>
  <c r="Q198" i="10"/>
  <c r="F255" i="10"/>
  <c r="R253" i="45"/>
  <c r="H253" i="10"/>
  <c r="R249" i="45"/>
  <c r="R255" i="45"/>
  <c r="S250" i="45"/>
  <c r="E191" i="10"/>
  <c r="J249" i="10"/>
  <c r="K254" i="10"/>
  <c r="P192" i="10"/>
  <c r="R197" i="45"/>
  <c r="W255" i="10"/>
  <c r="O248" i="10"/>
  <c r="L192" i="45"/>
  <c r="H192" i="45"/>
  <c r="M255" i="10"/>
  <c r="F253" i="45"/>
  <c r="G253" i="45"/>
  <c r="H197" i="10"/>
  <c r="Q192" i="45"/>
  <c r="R255" i="10"/>
  <c r="S249" i="10"/>
  <c r="W253" i="10"/>
  <c r="O254" i="45"/>
  <c r="E250" i="10"/>
  <c r="E254" i="10"/>
  <c r="N255" i="10"/>
  <c r="O250" i="45"/>
  <c r="Q255" i="45"/>
  <c r="W254" i="10"/>
  <c r="G253" i="10"/>
  <c r="F254" i="10"/>
  <c r="I248" i="45"/>
  <c r="E253" i="10"/>
  <c r="M198" i="45"/>
  <c r="Q198" i="45"/>
  <c r="R191" i="10"/>
  <c r="R193" i="10"/>
  <c r="R198" i="10"/>
  <c r="R248" i="10"/>
  <c r="R250" i="10"/>
  <c r="R254" i="10"/>
  <c r="W191" i="10"/>
  <c r="W197" i="10"/>
  <c r="W199" i="45"/>
  <c r="W250" i="10"/>
  <c r="L197" i="10"/>
  <c r="L255" i="10"/>
  <c r="I193" i="10"/>
  <c r="H249" i="10"/>
  <c r="O248" i="45"/>
  <c r="H197" i="45"/>
  <c r="H250" i="45"/>
  <c r="S197" i="10"/>
  <c r="S253" i="10"/>
  <c r="L250" i="45"/>
  <c r="H253" i="45"/>
  <c r="N192" i="10"/>
  <c r="M254" i="10"/>
  <c r="S198" i="45"/>
  <c r="S254" i="10"/>
  <c r="H254" i="10"/>
  <c r="E255" i="10"/>
  <c r="T192" i="45"/>
  <c r="Q191" i="10"/>
  <c r="Q250" i="10"/>
  <c r="R191" i="45"/>
  <c r="R198" i="45"/>
  <c r="R248" i="45"/>
  <c r="R250" i="45"/>
  <c r="R254" i="45"/>
  <c r="W192" i="10"/>
  <c r="W197" i="45"/>
  <c r="W248" i="10"/>
  <c r="L197" i="45"/>
  <c r="L255" i="45"/>
  <c r="H249" i="45"/>
  <c r="G250" i="10"/>
  <c r="O250" i="10"/>
  <c r="L253" i="10"/>
  <c r="H191" i="10"/>
  <c r="H255" i="10"/>
  <c r="S197" i="45"/>
  <c r="S253" i="45"/>
  <c r="N254" i="10"/>
  <c r="O253" i="10"/>
  <c r="T255" i="45"/>
  <c r="Q249" i="45"/>
  <c r="V254" i="45"/>
  <c r="S248" i="10"/>
  <c r="S254" i="45"/>
  <c r="M253" i="45"/>
  <c r="F253" i="10"/>
  <c r="Q191" i="45"/>
  <c r="Q250" i="45"/>
  <c r="R192" i="10"/>
  <c r="R197" i="10"/>
  <c r="R199" i="10"/>
  <c r="R249" i="10"/>
  <c r="R253" i="10"/>
  <c r="W192" i="45"/>
  <c r="W198" i="10"/>
  <c r="W249" i="10"/>
  <c r="L249" i="10"/>
  <c r="H199" i="10"/>
  <c r="L253" i="45"/>
  <c r="H191" i="45"/>
  <c r="H255" i="45"/>
  <c r="W254" i="45"/>
  <c r="S191" i="10"/>
  <c r="S199" i="10"/>
  <c r="S255" i="10"/>
  <c r="Q253" i="45"/>
  <c r="S248" i="45"/>
  <c r="E193" i="10"/>
  <c r="E254" i="45"/>
  <c r="E253" i="45"/>
  <c r="F255" i="45"/>
  <c r="F254" i="45"/>
  <c r="M255" i="45"/>
  <c r="W253" i="45"/>
  <c r="W255" i="45"/>
  <c r="U254" i="45"/>
  <c r="N253" i="45"/>
  <c r="G248" i="45"/>
  <c r="V253" i="45"/>
  <c r="V255" i="45"/>
  <c r="K254" i="45"/>
  <c r="L254" i="45"/>
  <c r="I254" i="10"/>
  <c r="G255" i="45"/>
  <c r="Q253" i="10"/>
  <c r="M253" i="10"/>
  <c r="U255" i="10"/>
  <c r="J254" i="45"/>
  <c r="O255" i="45"/>
  <c r="E255" i="45"/>
  <c r="T253" i="10"/>
  <c r="U254" i="10"/>
  <c r="M248" i="45"/>
  <c r="V254" i="10"/>
  <c r="K253" i="10"/>
  <c r="K255" i="10"/>
  <c r="P255" i="10"/>
  <c r="Q254" i="45"/>
  <c r="J253" i="10"/>
  <c r="J255" i="10"/>
  <c r="P254" i="10"/>
  <c r="U253" i="45"/>
  <c r="T253" i="45"/>
  <c r="N192" i="45"/>
  <c r="N255" i="45"/>
  <c r="T254" i="10"/>
  <c r="I253" i="45"/>
  <c r="N249" i="45"/>
  <c r="O249" i="45"/>
  <c r="T248" i="10"/>
  <c r="Q255" i="10"/>
  <c r="K253" i="45"/>
  <c r="K255" i="45"/>
  <c r="P255" i="45"/>
  <c r="H254" i="45"/>
  <c r="O253" i="45"/>
  <c r="G254" i="10"/>
  <c r="N254" i="45"/>
  <c r="S250" i="10"/>
  <c r="P253" i="10"/>
  <c r="Q254" i="10"/>
  <c r="J253" i="45"/>
  <c r="J255" i="45"/>
  <c r="P254" i="45"/>
  <c r="I255" i="45"/>
  <c r="M249" i="10"/>
  <c r="U253" i="10"/>
  <c r="W250" i="45"/>
  <c r="N253" i="10"/>
  <c r="T254" i="45"/>
  <c r="I253" i="10"/>
  <c r="M254" i="45"/>
  <c r="V253" i="10"/>
  <c r="V255" i="10"/>
  <c r="L254" i="10"/>
  <c r="I254" i="45"/>
  <c r="G255" i="10"/>
  <c r="T255" i="10"/>
  <c r="G254" i="45"/>
  <c r="P253" i="45"/>
  <c r="S198" i="10"/>
  <c r="U255" i="45"/>
  <c r="J254" i="10"/>
  <c r="O255" i="10"/>
  <c r="I255" i="10"/>
  <c r="F197" i="10"/>
  <c r="F192" i="10"/>
  <c r="F193" i="10"/>
  <c r="F198" i="45"/>
  <c r="U192" i="10"/>
  <c r="E249" i="10"/>
  <c r="F248" i="10"/>
  <c r="F250" i="45"/>
  <c r="F249" i="45"/>
  <c r="F191" i="10"/>
  <c r="F199" i="45"/>
  <c r="F198" i="10"/>
  <c r="U192" i="45"/>
  <c r="M249" i="45"/>
  <c r="W191" i="45"/>
  <c r="W198" i="45"/>
  <c r="W248" i="45"/>
  <c r="P250" i="45"/>
  <c r="I250" i="10"/>
  <c r="G192" i="10"/>
  <c r="P248" i="45"/>
  <c r="I249" i="45"/>
  <c r="M250" i="45"/>
  <c r="N248" i="10"/>
  <c r="L198" i="45"/>
  <c r="Q197" i="10"/>
  <c r="Q249" i="10"/>
  <c r="V248" i="10"/>
  <c r="V250" i="10"/>
  <c r="K248" i="10"/>
  <c r="K250" i="10"/>
  <c r="L248" i="10"/>
  <c r="T250" i="10"/>
  <c r="H248" i="10"/>
  <c r="O249" i="10"/>
  <c r="T249" i="10"/>
  <c r="U248" i="10"/>
  <c r="N250" i="10"/>
  <c r="T248" i="45"/>
  <c r="U249" i="10"/>
  <c r="J248" i="10"/>
  <c r="J250" i="10"/>
  <c r="S249" i="45"/>
  <c r="F192" i="45"/>
  <c r="E248" i="10"/>
  <c r="E192" i="45"/>
  <c r="F248" i="45"/>
  <c r="F250" i="10"/>
  <c r="F249" i="10"/>
  <c r="F191" i="45"/>
  <c r="F199" i="10"/>
  <c r="I248" i="10"/>
  <c r="I250" i="45"/>
  <c r="G192" i="45"/>
  <c r="N248" i="45"/>
  <c r="L250" i="10"/>
  <c r="Q197" i="45"/>
  <c r="V248" i="45"/>
  <c r="V250" i="45"/>
  <c r="K248" i="45"/>
  <c r="K250" i="45"/>
  <c r="L248" i="45"/>
  <c r="T250" i="45"/>
  <c r="H248" i="45"/>
  <c r="T249" i="45"/>
  <c r="G249" i="10"/>
  <c r="U248" i="45"/>
  <c r="N250" i="45"/>
  <c r="U249" i="45"/>
  <c r="J248" i="45"/>
  <c r="J250" i="45"/>
  <c r="N249" i="10"/>
  <c r="E249" i="45"/>
  <c r="E248" i="45"/>
  <c r="F197" i="45"/>
  <c r="M248" i="10"/>
  <c r="U250" i="10"/>
  <c r="V249" i="10"/>
  <c r="K249" i="10"/>
  <c r="P249" i="10"/>
  <c r="G248" i="10"/>
  <c r="G249" i="45"/>
  <c r="Q199" i="45"/>
  <c r="M199" i="45"/>
  <c r="Q248" i="10"/>
  <c r="J192" i="10"/>
  <c r="P250" i="10"/>
  <c r="I198" i="45"/>
  <c r="G250" i="45"/>
  <c r="P248" i="10"/>
  <c r="I249" i="10"/>
  <c r="M250" i="10"/>
  <c r="U250" i="45"/>
  <c r="V249" i="45"/>
  <c r="K249" i="45"/>
  <c r="P249" i="45"/>
  <c r="Q248" i="45"/>
  <c r="J249" i="45"/>
  <c r="E250" i="45"/>
  <c r="M197" i="10"/>
  <c r="U199" i="10"/>
  <c r="P198" i="10"/>
  <c r="I192" i="10"/>
  <c r="M198" i="10"/>
  <c r="N198" i="10"/>
  <c r="G191" i="45"/>
  <c r="O192" i="10"/>
  <c r="U198" i="45"/>
  <c r="V197" i="45"/>
  <c r="V199" i="45"/>
  <c r="K198" i="45"/>
  <c r="P197" i="45"/>
  <c r="G197" i="10"/>
  <c r="G198" i="45"/>
  <c r="O199" i="45"/>
  <c r="I197" i="45"/>
  <c r="N199" i="45"/>
  <c r="S192" i="10"/>
  <c r="U197" i="45"/>
  <c r="J198" i="45"/>
  <c r="O197" i="45"/>
  <c r="T197" i="45"/>
  <c r="Q199" i="10"/>
  <c r="E193" i="45"/>
  <c r="E197" i="45"/>
  <c r="M197" i="45"/>
  <c r="U199" i="45"/>
  <c r="P198" i="45"/>
  <c r="N198" i="45"/>
  <c r="V198" i="10"/>
  <c r="K197" i="10"/>
  <c r="K199" i="10"/>
  <c r="T198" i="10"/>
  <c r="G197" i="45"/>
  <c r="H198" i="10"/>
  <c r="O198" i="10"/>
  <c r="L199" i="10"/>
  <c r="N197" i="10"/>
  <c r="S192" i="45"/>
  <c r="M199" i="10"/>
  <c r="J197" i="10"/>
  <c r="J199" i="10"/>
  <c r="T199" i="10"/>
  <c r="I198" i="10"/>
  <c r="L198" i="10"/>
  <c r="G199" i="10"/>
  <c r="V198" i="45"/>
  <c r="K197" i="45"/>
  <c r="K199" i="45"/>
  <c r="T198" i="45"/>
  <c r="H198" i="45"/>
  <c r="O198" i="45"/>
  <c r="L199" i="45"/>
  <c r="N197" i="45"/>
  <c r="I199" i="10"/>
  <c r="J197" i="45"/>
  <c r="J199" i="45"/>
  <c r="P199" i="10"/>
  <c r="E198" i="45"/>
  <c r="E199" i="45"/>
  <c r="T199" i="45"/>
  <c r="G199" i="45"/>
  <c r="U198" i="10"/>
  <c r="V197" i="10"/>
  <c r="V199" i="10"/>
  <c r="K198" i="10"/>
  <c r="P197" i="10"/>
  <c r="G198" i="10"/>
  <c r="O199" i="10"/>
  <c r="I197" i="10"/>
  <c r="N199" i="10"/>
  <c r="I199" i="45"/>
  <c r="M192" i="10"/>
  <c r="U197" i="10"/>
  <c r="J198" i="10"/>
  <c r="O197" i="10"/>
  <c r="T197" i="10"/>
  <c r="P199" i="45"/>
  <c r="T192" i="10"/>
  <c r="P192" i="45"/>
  <c r="U191" i="10"/>
  <c r="V192" i="10"/>
  <c r="K192" i="10"/>
  <c r="L193" i="10"/>
  <c r="H193" i="10"/>
  <c r="O193" i="10"/>
  <c r="M191" i="10"/>
  <c r="N191" i="10"/>
  <c r="L191" i="10"/>
  <c r="I191" i="10"/>
  <c r="M192" i="45"/>
  <c r="J192" i="45"/>
  <c r="O192" i="45"/>
  <c r="N193" i="10"/>
  <c r="S193" i="10"/>
  <c r="E191" i="45"/>
  <c r="E192" i="10"/>
  <c r="I192" i="45"/>
  <c r="P193" i="10"/>
  <c r="G193" i="10"/>
  <c r="U191" i="45"/>
  <c r="V192" i="45"/>
  <c r="K192" i="45"/>
  <c r="G191" i="10"/>
  <c r="M191" i="45"/>
  <c r="N191" i="45"/>
  <c r="L191" i="45"/>
  <c r="I191" i="45"/>
  <c r="Q193" i="10"/>
  <c r="J191" i="10"/>
  <c r="J193" i="10"/>
  <c r="O191" i="10"/>
  <c r="P191" i="10"/>
  <c r="M193" i="10"/>
  <c r="V191" i="10"/>
  <c r="V193" i="10"/>
  <c r="K191" i="10"/>
  <c r="K193" i="10"/>
  <c r="T191" i="10"/>
  <c r="H192" i="10"/>
  <c r="L192" i="10"/>
  <c r="U193" i="10"/>
  <c r="T193" i="10"/>
  <c r="J191" i="45"/>
  <c r="O191" i="45"/>
  <c r="P191" i="45"/>
  <c r="V191" i="45"/>
  <c r="K191" i="45"/>
  <c r="T191" i="45"/>
  <c r="L185" i="10"/>
  <c r="C15" i="29"/>
  <c r="C16" i="29" s="1"/>
  <c r="O185" i="10"/>
  <c r="W185" i="10"/>
  <c r="R185" i="10"/>
  <c r="AB185" i="10"/>
  <c r="AC185" i="10"/>
  <c r="T185" i="10"/>
  <c r="Y185" i="10"/>
  <c r="N185" i="10"/>
  <c r="Q185" i="10"/>
  <c r="S185" i="10"/>
  <c r="P185" i="10"/>
  <c r="Z185" i="10"/>
  <c r="E267" i="45"/>
  <c r="M185" i="10"/>
  <c r="J185" i="10"/>
  <c r="AA185" i="10"/>
  <c r="U185" i="10"/>
  <c r="V185" i="10"/>
  <c r="F211" i="45"/>
  <c r="G210" i="45"/>
  <c r="I185" i="10"/>
  <c r="H185" i="10"/>
  <c r="G185" i="10"/>
  <c r="F185" i="10"/>
  <c r="G266" i="45"/>
  <c r="F267" i="45"/>
  <c r="N61" i="21"/>
  <c r="N62" i="21"/>
  <c r="N63" i="21"/>
  <c r="N66" i="21"/>
  <c r="N67" i="21"/>
  <c r="AG15" i="29" l="1"/>
  <c r="AG16" i="29" s="1"/>
  <c r="O242" i="10"/>
  <c r="S242" i="10"/>
  <c r="M257" i="45"/>
  <c r="M259" i="45" s="1"/>
  <c r="Z257" i="10"/>
  <c r="AC257" i="10"/>
  <c r="K257" i="10"/>
  <c r="M257" i="10"/>
  <c r="L257" i="10"/>
  <c r="V257" i="10"/>
  <c r="X257" i="45"/>
  <c r="X259" i="45" s="1"/>
  <c r="S257" i="10"/>
  <c r="R257" i="45"/>
  <c r="R259" i="45" s="1"/>
  <c r="AA257" i="10"/>
  <c r="U257" i="45"/>
  <c r="U259" i="45" s="1"/>
  <c r="O257" i="45"/>
  <c r="O259" i="45" s="1"/>
  <c r="R257" i="10"/>
  <c r="AB257" i="45"/>
  <c r="AB259" i="45" s="1"/>
  <c r="J257" i="45"/>
  <c r="J259" i="45" s="1"/>
  <c r="Y257" i="10"/>
  <c r="P257" i="45"/>
  <c r="P259" i="45" s="1"/>
  <c r="W257" i="45"/>
  <c r="W259" i="45" s="1"/>
  <c r="T257" i="10"/>
  <c r="U257" i="10"/>
  <c r="Q257" i="45"/>
  <c r="Q259" i="45" s="1"/>
  <c r="K257" i="45"/>
  <c r="K259" i="45" s="1"/>
  <c r="L257" i="45"/>
  <c r="L259" i="45" s="1"/>
  <c r="N257" i="45"/>
  <c r="N259" i="45" s="1"/>
  <c r="AC257" i="45"/>
  <c r="AC259" i="45" s="1"/>
  <c r="AA257" i="45"/>
  <c r="AA259" i="45" s="1"/>
  <c r="S257" i="45"/>
  <c r="S259" i="45" s="1"/>
  <c r="Y257" i="45"/>
  <c r="Y259" i="45" s="1"/>
  <c r="AB257" i="10"/>
  <c r="W257" i="10"/>
  <c r="N257" i="10"/>
  <c r="Q257" i="10"/>
  <c r="P257" i="10"/>
  <c r="J257" i="10"/>
  <c r="V257" i="45"/>
  <c r="V259" i="45" s="1"/>
  <c r="Z257" i="45"/>
  <c r="Z259" i="45" s="1"/>
  <c r="X257" i="10"/>
  <c r="O257" i="10"/>
  <c r="T257" i="45"/>
  <c r="T259" i="45" s="1"/>
  <c r="Y242" i="10"/>
  <c r="J242" i="10"/>
  <c r="V242" i="10"/>
  <c r="N242" i="10"/>
  <c r="AC242" i="10"/>
  <c r="P242" i="10"/>
  <c r="X242" i="10"/>
  <c r="M242" i="10"/>
  <c r="T242" i="10"/>
  <c r="W242" i="10"/>
  <c r="L242" i="10"/>
  <c r="AB242" i="10"/>
  <c r="AA242" i="10"/>
  <c r="Z242" i="10"/>
  <c r="R242" i="10"/>
  <c r="K242" i="10"/>
  <c r="Q242" i="10"/>
  <c r="G211" i="45"/>
  <c r="H210" i="45"/>
  <c r="F242" i="10"/>
  <c r="F257" i="10"/>
  <c r="G242" i="10"/>
  <c r="G257" i="10"/>
  <c r="H242" i="10"/>
  <c r="H257" i="10"/>
  <c r="I242" i="10"/>
  <c r="I257" i="10"/>
  <c r="E257" i="10"/>
  <c r="G257" i="45"/>
  <c r="G259" i="45" s="1"/>
  <c r="H266" i="45"/>
  <c r="G267" i="45"/>
  <c r="I257" i="45"/>
  <c r="I259" i="45" s="1"/>
  <c r="E257" i="45"/>
  <c r="H257" i="45"/>
  <c r="H259" i="45" s="1"/>
  <c r="F257" i="45"/>
  <c r="F259" i="45" s="1"/>
  <c r="U242" i="10"/>
  <c r="H211" i="45" l="1"/>
  <c r="I210" i="45"/>
  <c r="E259" i="45"/>
  <c r="AI259" i="45" s="1"/>
  <c r="AI257" i="45"/>
  <c r="AI257" i="10"/>
  <c r="I266" i="45"/>
  <c r="H267" i="45"/>
  <c r="R200" i="10"/>
  <c r="O200" i="10"/>
  <c r="L200" i="10"/>
  <c r="AB200" i="10"/>
  <c r="Y200" i="10"/>
  <c r="V200" i="10"/>
  <c r="S200" i="10"/>
  <c r="P200" i="10"/>
  <c r="M200" i="10"/>
  <c r="AC200" i="10"/>
  <c r="J200" i="10"/>
  <c r="Z200" i="10"/>
  <c r="W200" i="10"/>
  <c r="T200" i="10"/>
  <c r="Q200" i="10"/>
  <c r="N200" i="10"/>
  <c r="K200" i="10"/>
  <c r="AA200" i="10"/>
  <c r="X200" i="10"/>
  <c r="U200" i="10"/>
  <c r="AB259" i="10"/>
  <c r="T259" i="10"/>
  <c r="Y259" i="10"/>
  <c r="M259" i="10"/>
  <c r="Q259" i="10"/>
  <c r="Z259" i="10"/>
  <c r="P259" i="10"/>
  <c r="AA259" i="10"/>
  <c r="R259" i="10"/>
  <c r="X259" i="10"/>
  <c r="L259" i="10"/>
  <c r="S259" i="10"/>
  <c r="AC259" i="10"/>
  <c r="N259" i="10"/>
  <c r="V259" i="10"/>
  <c r="J259" i="10"/>
  <c r="O259" i="10"/>
  <c r="W259" i="10"/>
  <c r="K259" i="10"/>
  <c r="U259" i="10"/>
  <c r="E269" i="45" l="1"/>
  <c r="F269" i="45" s="1"/>
  <c r="I211" i="45"/>
  <c r="J210" i="45"/>
  <c r="E197" i="10"/>
  <c r="E199" i="10"/>
  <c r="E198" i="10"/>
  <c r="I267" i="45"/>
  <c r="J266" i="45"/>
  <c r="E270" i="45" l="1"/>
  <c r="J211" i="45"/>
  <c r="K210" i="45"/>
  <c r="J267" i="45"/>
  <c r="K266" i="45"/>
  <c r="G269" i="45"/>
  <c r="F270" i="45"/>
  <c r="M201" i="10"/>
  <c r="X201" i="10"/>
  <c r="T201" i="10"/>
  <c r="O201" i="10"/>
  <c r="R201" i="10"/>
  <c r="AA201" i="10"/>
  <c r="Q201" i="10"/>
  <c r="Y201" i="10"/>
  <c r="AC201" i="10" l="1"/>
  <c r="L201" i="10"/>
  <c r="S201" i="10"/>
  <c r="S203" i="10" s="1"/>
  <c r="N201" i="10"/>
  <c r="N203" i="10" s="1"/>
  <c r="AB201" i="10"/>
  <c r="U201" i="10"/>
  <c r="U203" i="10" s="1"/>
  <c r="K201" i="10"/>
  <c r="Z201" i="10"/>
  <c r="J201" i="10"/>
  <c r="W201" i="10"/>
  <c r="N201" i="45"/>
  <c r="N203" i="45" s="1"/>
  <c r="J201" i="45"/>
  <c r="J203" i="45" s="1"/>
  <c r="P201" i="10"/>
  <c r="O201" i="45"/>
  <c r="O203" i="45" s="1"/>
  <c r="AC201" i="45"/>
  <c r="AC203" i="45" s="1"/>
  <c r="K201" i="45"/>
  <c r="K203" i="45" s="1"/>
  <c r="AA201" i="45"/>
  <c r="AA203" i="45" s="1"/>
  <c r="P201" i="45"/>
  <c r="P203" i="45" s="1"/>
  <c r="X201" i="45"/>
  <c r="X203" i="45" s="1"/>
  <c r="M201" i="45"/>
  <c r="M203" i="45" s="1"/>
  <c r="U201" i="45"/>
  <c r="U203" i="45" s="1"/>
  <c r="AB201" i="45"/>
  <c r="AB203" i="45" s="1"/>
  <c r="L201" i="45"/>
  <c r="L203" i="45" s="1"/>
  <c r="T201" i="45"/>
  <c r="T203" i="45" s="1"/>
  <c r="S201" i="45"/>
  <c r="S203" i="45" s="1"/>
  <c r="V201" i="10"/>
  <c r="Y201" i="45"/>
  <c r="Y203" i="45" s="1"/>
  <c r="W201" i="45"/>
  <c r="W203" i="45" s="1"/>
  <c r="Q201" i="45"/>
  <c r="Q203" i="45" s="1"/>
  <c r="R201" i="45"/>
  <c r="R203" i="45" s="1"/>
  <c r="Z201" i="45"/>
  <c r="Z203" i="45" s="1"/>
  <c r="V201" i="45"/>
  <c r="V203" i="45" s="1"/>
  <c r="K211" i="45"/>
  <c r="L210" i="45"/>
  <c r="F201" i="45"/>
  <c r="F203" i="45" s="1"/>
  <c r="E201" i="45"/>
  <c r="I201" i="45"/>
  <c r="I203" i="45" s="1"/>
  <c r="G201" i="45"/>
  <c r="G203" i="45" s="1"/>
  <c r="H201" i="45"/>
  <c r="H203" i="45" s="1"/>
  <c r="K267" i="45"/>
  <c r="L266" i="45"/>
  <c r="H269" i="45"/>
  <c r="G270" i="45"/>
  <c r="M203" i="10"/>
  <c r="Y203" i="10"/>
  <c r="F100" i="39"/>
  <c r="L211" i="45" l="1"/>
  <c r="M210" i="45"/>
  <c r="L267" i="45"/>
  <c r="M266" i="45"/>
  <c r="E203" i="45"/>
  <c r="AI203" i="45" s="1"/>
  <c r="AI137" i="45" s="1"/>
  <c r="AI201" i="45"/>
  <c r="I269" i="45"/>
  <c r="H270" i="45"/>
  <c r="J203" i="10"/>
  <c r="X203" i="10"/>
  <c r="L203" i="10"/>
  <c r="AA203" i="10"/>
  <c r="O203" i="10"/>
  <c r="K203" i="10"/>
  <c r="R203" i="10"/>
  <c r="T203" i="10"/>
  <c r="W203" i="10"/>
  <c r="P203" i="10"/>
  <c r="Q203" i="10"/>
  <c r="V203" i="10"/>
  <c r="Z203" i="10"/>
  <c r="AC203" i="10"/>
  <c r="AB203" i="10"/>
  <c r="I100" i="39"/>
  <c r="H100" i="39"/>
  <c r="G100" i="39"/>
  <c r="E51" i="39"/>
  <c r="E213" i="45" l="1"/>
  <c r="E214" i="45" s="1"/>
  <c r="M211" i="45"/>
  <c r="N210" i="45"/>
  <c r="M267" i="45"/>
  <c r="N266" i="45"/>
  <c r="I270" i="45"/>
  <c r="J269" i="45"/>
  <c r="D108" i="10"/>
  <c r="D102" i="10"/>
  <c r="D65" i="10"/>
  <c r="D65" i="45" s="1"/>
  <c r="D64" i="10"/>
  <c r="D64" i="45" s="1"/>
  <c r="D58" i="10"/>
  <c r="E17" i="45"/>
  <c r="B70" i="38"/>
  <c r="L102" i="21"/>
  <c r="N98"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D58" i="45" l="1"/>
  <c r="AE71" i="10"/>
  <c r="AD71" i="10"/>
  <c r="AG70" i="38"/>
  <c r="AG99" i="38" s="1"/>
  <c r="AF70" i="38"/>
  <c r="AF99" i="38" s="1"/>
  <c r="AC70" i="38"/>
  <c r="AC99" i="38" s="1"/>
  <c r="AE70" i="38"/>
  <c r="AE99" i="38" s="1"/>
  <c r="AD70" i="38"/>
  <c r="AD99" i="38" s="1"/>
  <c r="AB70" i="38"/>
  <c r="F213" i="45"/>
  <c r="F214" i="45" s="1"/>
  <c r="N211" i="45"/>
  <c r="O210" i="45"/>
  <c r="N267" i="45"/>
  <c r="O266" i="45"/>
  <c r="AD103" i="10"/>
  <c r="AH103" i="10"/>
  <c r="AG104" i="10"/>
  <c r="AF103" i="10"/>
  <c r="AE103" i="10"/>
  <c r="AD104" i="10"/>
  <c r="AH104" i="10"/>
  <c r="AE104" i="10"/>
  <c r="AG103" i="10"/>
  <c r="AF104" i="10"/>
  <c r="AD109" i="10"/>
  <c r="AH109" i="10"/>
  <c r="AG110" i="10"/>
  <c r="AF109" i="10"/>
  <c r="AG109" i="10"/>
  <c r="AE109" i="10"/>
  <c r="AD110" i="10"/>
  <c r="AH110" i="10"/>
  <c r="AE110" i="10"/>
  <c r="AF110" i="10"/>
  <c r="K269" i="45"/>
  <c r="J270"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7" i="36"/>
  <c r="T92" i="36"/>
  <c r="I88" i="36"/>
  <c r="W82" i="36"/>
  <c r="L76" i="36"/>
  <c r="AA97" i="36"/>
  <c r="P93" i="36"/>
  <c r="E81" i="36"/>
  <c r="S74" i="36"/>
  <c r="H77" i="36"/>
  <c r="S98" i="36"/>
  <c r="H87" i="36"/>
  <c r="V81" i="36"/>
  <c r="K75" i="36"/>
  <c r="Y77" i="36"/>
  <c r="O92" i="36"/>
  <c r="D88" i="36"/>
  <c r="R82" i="36"/>
  <c r="G76" i="36"/>
  <c r="W68" i="36"/>
  <c r="Z97" i="36"/>
  <c r="O93" i="36"/>
  <c r="D81" i="36"/>
  <c r="R74" i="36"/>
  <c r="G77" i="36"/>
  <c r="V98" i="36"/>
  <c r="K87" i="36"/>
  <c r="Y81" i="36"/>
  <c r="N75" i="36"/>
  <c r="N92" i="36"/>
  <c r="Q82" i="36"/>
  <c r="F76" i="36"/>
  <c r="U97" i="36"/>
  <c r="J93" i="36"/>
  <c r="X88" i="36"/>
  <c r="M74" i="36"/>
  <c r="AA76" i="36"/>
  <c r="R69" i="36"/>
  <c r="I98" i="36"/>
  <c r="W93" i="36"/>
  <c r="L81" i="36"/>
  <c r="Z74" i="36"/>
  <c r="O77" i="36"/>
  <c r="E92" i="36"/>
  <c r="S87" i="36"/>
  <c r="H82" i="36"/>
  <c r="V75" i="36"/>
  <c r="H97" i="36"/>
  <c r="V92" i="36"/>
  <c r="K88" i="36"/>
  <c r="Y82" i="36"/>
  <c r="N76" i="36"/>
  <c r="D98" i="36"/>
  <c r="R93" i="36"/>
  <c r="G81" i="36"/>
  <c r="U74" i="36"/>
  <c r="J77" i="36"/>
  <c r="Z69" i="36"/>
  <c r="O82" i="36"/>
  <c r="V88" i="36"/>
  <c r="Y93" i="36"/>
  <c r="G92" i="36"/>
  <c r="O68" i="36"/>
  <c r="W61" i="36"/>
  <c r="H68" i="36"/>
  <c r="V70" i="36"/>
  <c r="K62" i="36"/>
  <c r="Y68" i="36"/>
  <c r="U69" i="36"/>
  <c r="J61" i="36"/>
  <c r="X63" i="36"/>
  <c r="D67" i="36"/>
  <c r="T63" i="36"/>
  <c r="Q88" i="36"/>
  <c r="X93" i="36"/>
  <c r="AA98" i="36"/>
  <c r="I97" i="36"/>
  <c r="O76" i="36"/>
  <c r="K61" i="36"/>
  <c r="Y63" i="36"/>
  <c r="J70" i="36"/>
  <c r="V97" i="36"/>
  <c r="K93" i="36"/>
  <c r="Y88" i="36"/>
  <c r="N74" i="36"/>
  <c r="R98" i="36"/>
  <c r="G87" i="36"/>
  <c r="U81" i="36"/>
  <c r="J75" i="36"/>
  <c r="X77" i="36"/>
  <c r="J92" i="36"/>
  <c r="X87" i="36"/>
  <c r="M82" i="36"/>
  <c r="AA75" i="36"/>
  <c r="Q97" i="36"/>
  <c r="F93" i="36"/>
  <c r="T88" i="36"/>
  <c r="I74" i="36"/>
  <c r="W76" i="36"/>
  <c r="N69" i="36"/>
  <c r="Q98" i="36"/>
  <c r="F87" i="36"/>
  <c r="T81" i="36"/>
  <c r="I75" i="36"/>
  <c r="W77" i="36"/>
  <c r="M92" i="36"/>
  <c r="AA87" i="36"/>
  <c r="P82" i="36"/>
  <c r="E76" i="36"/>
  <c r="P97" i="36"/>
  <c r="E93" i="36"/>
  <c r="S88" i="36"/>
  <c r="H74" i="36"/>
  <c r="V76" i="36"/>
  <c r="L98" i="36"/>
  <c r="Z93" i="36"/>
  <c r="O81" i="36"/>
  <c r="D75" i="36"/>
  <c r="R77" i="36"/>
  <c r="I70" i="36"/>
  <c r="Y98" i="36"/>
  <c r="N87" i="36"/>
  <c r="Q75" i="36"/>
  <c r="G97" i="36"/>
  <c r="U92" i="36"/>
  <c r="J88" i="36"/>
  <c r="X82" i="36"/>
  <c r="M76" i="36"/>
  <c r="X97" i="36"/>
  <c r="M93" i="36"/>
  <c r="AA88" i="36"/>
  <c r="P74" i="36"/>
  <c r="E77" i="36"/>
  <c r="T98" i="36"/>
  <c r="I87" i="36"/>
  <c r="W81" i="36"/>
  <c r="L75" i="36"/>
  <c r="Z77" i="36"/>
  <c r="Q70" i="36"/>
  <c r="D76" i="36"/>
  <c r="K74" i="36"/>
  <c r="N81" i="36"/>
  <c r="U87" i="36"/>
  <c r="U70" i="36"/>
  <c r="N62" i="36"/>
  <c r="X68" i="36"/>
  <c r="AA62" i="36"/>
  <c r="P69" i="36"/>
  <c r="E61" i="36"/>
  <c r="S63" i="36"/>
  <c r="L70" i="36"/>
  <c r="Z61" i="36"/>
  <c r="G67" i="36"/>
  <c r="W67" i="36"/>
  <c r="I67" i="36"/>
  <c r="F74" i="36"/>
  <c r="M81" i="36"/>
  <c r="P87" i="36"/>
  <c r="W92" i="36"/>
  <c r="F69" i="36"/>
  <c r="AA61" i="36"/>
  <c r="L68" i="36"/>
  <c r="M98" i="36"/>
  <c r="AA93" i="36"/>
  <c r="P81" i="36"/>
  <c r="E75" i="36"/>
  <c r="S77" i="36"/>
  <c r="I92" i="36"/>
  <c r="W87" i="36"/>
  <c r="L82" i="36"/>
  <c r="Z75" i="36"/>
  <c r="L97" i="36"/>
  <c r="Z92" i="36"/>
  <c r="O88" i="36"/>
  <c r="D74" i="36"/>
  <c r="R76" i="36"/>
  <c r="H98" i="36"/>
  <c r="V93" i="36"/>
  <c r="K81" i="36"/>
  <c r="Y74" i="36"/>
  <c r="N77" i="36"/>
  <c r="E70" i="36"/>
  <c r="H92" i="36"/>
  <c r="V87" i="36"/>
  <c r="K82" i="36"/>
  <c r="Y75" i="36"/>
  <c r="O97" i="36"/>
  <c r="R88" i="36"/>
  <c r="G74" i="36"/>
  <c r="U76" i="36"/>
  <c r="G98" i="36"/>
  <c r="U93" i="36"/>
  <c r="J81" i="36"/>
  <c r="X74" i="36"/>
  <c r="M77" i="36"/>
  <c r="Q87" i="36"/>
  <c r="F82" i="36"/>
  <c r="T75" i="36"/>
  <c r="K68" i="36"/>
  <c r="Y70" i="36"/>
  <c r="P92" i="36"/>
  <c r="E88" i="36"/>
  <c r="S82" i="36"/>
  <c r="H76" i="36"/>
  <c r="W97" i="36"/>
  <c r="L93" i="36"/>
  <c r="Z88" i="36"/>
  <c r="O74" i="36"/>
  <c r="D77" i="36"/>
  <c r="O98" i="36"/>
  <c r="D87" i="36"/>
  <c r="R81" i="36"/>
  <c r="G75" i="36"/>
  <c r="U77" i="36"/>
  <c r="K92" i="36"/>
  <c r="Y87" i="36"/>
  <c r="N82" i="36"/>
  <c r="S68" i="36"/>
  <c r="L92" i="36"/>
  <c r="S97" i="36"/>
  <c r="Y76" i="36"/>
  <c r="J82" i="36"/>
  <c r="E63" i="36"/>
  <c r="O69" i="36"/>
  <c r="D61" i="36"/>
  <c r="R63" i="36"/>
  <c r="G70" i="36"/>
  <c r="U61" i="36"/>
  <c r="N68" i="36"/>
  <c r="Q62" i="36"/>
  <c r="Z67" i="36"/>
  <c r="M67" i="36"/>
  <c r="N97" i="36"/>
  <c r="T76" i="36"/>
  <c r="AA74" i="36"/>
  <c r="E82" i="36"/>
  <c r="L88" i="36"/>
  <c r="R62" i="36"/>
  <c r="R87" i="36"/>
  <c r="G82" i="36"/>
  <c r="U75" i="36"/>
  <c r="K97" i="36"/>
  <c r="Y92" i="36"/>
  <c r="N88" i="36"/>
  <c r="Q76" i="36"/>
  <c r="Q93" i="36"/>
  <c r="F81" i="36"/>
  <c r="T74" i="36"/>
  <c r="I77" i="36"/>
  <c r="X98" i="36"/>
  <c r="M87" i="36"/>
  <c r="AA81" i="36"/>
  <c r="P75" i="36"/>
  <c r="G68" i="36"/>
  <c r="J97" i="36"/>
  <c r="X92" i="36"/>
  <c r="M88" i="36"/>
  <c r="AA82" i="36"/>
  <c r="P76" i="36"/>
  <c r="F98" i="36"/>
  <c r="T93" i="36"/>
  <c r="I81" i="36"/>
  <c r="W74" i="36"/>
  <c r="L77" i="36"/>
  <c r="W98" i="36"/>
  <c r="L87" i="36"/>
  <c r="Z81" i="36"/>
  <c r="O75" i="36"/>
  <c r="E97" i="36"/>
  <c r="S92" i="36"/>
  <c r="H88" i="36"/>
  <c r="V82" i="36"/>
  <c r="K76" i="36"/>
  <c r="AA68" i="36"/>
  <c r="R97" i="36"/>
  <c r="G93" i="36"/>
  <c r="U88" i="36"/>
  <c r="J74" i="36"/>
  <c r="X76" i="36"/>
  <c r="N98" i="36"/>
  <c r="Q81" i="36"/>
  <c r="F75" i="36"/>
  <c r="T77" i="36"/>
  <c r="F92" i="36"/>
  <c r="T87" i="36"/>
  <c r="I82" i="36"/>
  <c r="W75" i="36"/>
  <c r="M97" i="36"/>
  <c r="AA92" i="36"/>
  <c r="P88" i="36"/>
  <c r="E74" i="36"/>
  <c r="S76" i="36"/>
  <c r="J69" i="36"/>
  <c r="Z87" i="36"/>
  <c r="H93" i="36"/>
  <c r="K98" i="36"/>
  <c r="Q77" i="36"/>
  <c r="X75" i="36"/>
  <c r="G61" i="36"/>
  <c r="U63" i="36"/>
  <c r="F70" i="36"/>
  <c r="T61" i="36"/>
  <c r="I68" i="36"/>
  <c r="W70" i="36"/>
  <c r="L62" i="36"/>
  <c r="E69" i="36"/>
  <c r="H63" i="36"/>
  <c r="Y67" i="36"/>
  <c r="F61" i="36"/>
  <c r="J98" i="36"/>
  <c r="P77" i="36"/>
  <c r="S75" i="36"/>
  <c r="Z82" i="36"/>
  <c r="I63" i="36"/>
  <c r="S69" i="36"/>
  <c r="H61" i="36"/>
  <c r="Z70" i="36"/>
  <c r="V63" i="36"/>
  <c r="K70" i="36"/>
  <c r="Y61" i="36"/>
  <c r="R68" i="36"/>
  <c r="U62" i="36"/>
  <c r="N67" i="36"/>
  <c r="U67" i="36"/>
  <c r="E98" i="36"/>
  <c r="K77" i="36"/>
  <c r="R75" i="36"/>
  <c r="U82" i="36"/>
  <c r="V62" i="36"/>
  <c r="G69" i="36"/>
  <c r="J63" i="36"/>
  <c r="X69" i="36"/>
  <c r="M61" i="36"/>
  <c r="F68" i="36"/>
  <c r="T70" i="36"/>
  <c r="I62" i="36"/>
  <c r="S67" i="36"/>
  <c r="V67" i="36"/>
  <c r="X70" i="36"/>
  <c r="U98" i="36"/>
  <c r="AA77" i="36"/>
  <c r="I76" i="36"/>
  <c r="L74" i="36"/>
  <c r="S81" i="36"/>
  <c r="Z62" i="36"/>
  <c r="K69" i="36"/>
  <c r="N63" i="36"/>
  <c r="Q61" i="36"/>
  <c r="Q69" i="36"/>
  <c r="R67" i="36"/>
  <c r="X61" i="36"/>
  <c r="M68" i="36"/>
  <c r="AA70" i="36"/>
  <c r="P62" i="36"/>
  <c r="I69" i="36"/>
  <c r="L63" i="36"/>
  <c r="Q67" i="36"/>
  <c r="H70" i="36"/>
  <c r="S93" i="36"/>
  <c r="Z98" i="36"/>
  <c r="D97" i="36"/>
  <c r="J76" i="36"/>
  <c r="Q74" i="36"/>
  <c r="M63" i="36"/>
  <c r="W69" i="36"/>
  <c r="L61" i="36"/>
  <c r="Z63" i="36"/>
  <c r="O70" i="36"/>
  <c r="D62" i="36"/>
  <c r="V68" i="36"/>
  <c r="Y62" i="36"/>
  <c r="K67" i="36"/>
  <c r="AA67" i="36"/>
  <c r="M62" i="36"/>
  <c r="J87" i="36"/>
  <c r="Q92" i="36"/>
  <c r="T97" i="36"/>
  <c r="Z76" i="36"/>
  <c r="H75" i="36"/>
  <c r="Q63" i="36"/>
  <c r="AA69" i="36"/>
  <c r="P61" i="36"/>
  <c r="E68" i="36"/>
  <c r="S70" i="36"/>
  <c r="H62" i="36"/>
  <c r="O62" i="36"/>
  <c r="D69" i="36"/>
  <c r="G63" i="36"/>
  <c r="Y69" i="36"/>
  <c r="N61" i="36"/>
  <c r="E67" i="36"/>
  <c r="D63" i="36"/>
  <c r="H81" i="36"/>
  <c r="O87" i="36"/>
  <c r="R92" i="36"/>
  <c r="Y97" i="36"/>
  <c r="F77" i="36"/>
  <c r="O61" i="36"/>
  <c r="AA63" i="36"/>
  <c r="N70" i="36"/>
  <c r="Q68" i="36"/>
  <c r="T62" i="36"/>
  <c r="M69" i="36"/>
  <c r="P63" i="36"/>
  <c r="P67" i="36"/>
  <c r="O63" i="36"/>
  <c r="T67" i="36"/>
  <c r="X81" i="36"/>
  <c r="F88" i="36"/>
  <c r="I93" i="36"/>
  <c r="P98" i="36"/>
  <c r="V77" i="36"/>
  <c r="S61" i="36"/>
  <c r="D68" i="36"/>
  <c r="R70" i="36"/>
  <c r="G62" i="36"/>
  <c r="U68" i="36"/>
  <c r="X62" i="36"/>
  <c r="V61" i="36"/>
  <c r="F63" i="36"/>
  <c r="T69" i="36"/>
  <c r="I61" i="36"/>
  <c r="W63" i="36"/>
  <c r="P70" i="36"/>
  <c r="E62" i="36"/>
  <c r="L67" i="36"/>
  <c r="F67" i="36"/>
  <c r="X67" i="36"/>
  <c r="V74" i="36"/>
  <c r="D82" i="36"/>
  <c r="G88" i="36"/>
  <c r="N93" i="36"/>
  <c r="V69" i="36"/>
  <c r="F62" i="36"/>
  <c r="P68" i="36"/>
  <c r="S62" i="36"/>
  <c r="H69" i="36"/>
  <c r="K63" i="36"/>
  <c r="D70" i="36"/>
  <c r="R61" i="36"/>
  <c r="H67" i="36"/>
  <c r="Z68" i="36"/>
  <c r="O67" i="36"/>
  <c r="M75" i="36"/>
  <c r="T82" i="36"/>
  <c r="W88" i="36"/>
  <c r="E87" i="36"/>
  <c r="M70" i="36"/>
  <c r="J62" i="36"/>
  <c r="T68" i="36"/>
  <c r="W62" i="36"/>
  <c r="L69" i="36"/>
  <c r="J68" i="36"/>
  <c r="J67" i="36"/>
  <c r="N60" i="36"/>
  <c r="M60" i="36"/>
  <c r="P60" i="36"/>
  <c r="D60" i="36"/>
  <c r="Q60" i="36"/>
  <c r="S60" i="36"/>
  <c r="T60" i="36"/>
  <c r="G60" i="36"/>
  <c r="H60" i="36"/>
  <c r="U60" i="36"/>
  <c r="L60" i="36"/>
  <c r="Y60" i="36"/>
  <c r="W60" i="36"/>
  <c r="X60" i="36"/>
  <c r="K60" i="36"/>
  <c r="O60" i="36"/>
  <c r="R60" i="36"/>
  <c r="F60" i="36"/>
  <c r="AA60" i="36"/>
  <c r="J60" i="36"/>
  <c r="E60" i="36"/>
  <c r="V60" i="36"/>
  <c r="I60" i="36"/>
  <c r="Z60" i="36"/>
  <c r="I59" i="36"/>
  <c r="Y59" i="36"/>
  <c r="Q65" i="36"/>
  <c r="Q64" i="38" s="1"/>
  <c r="M66" i="36"/>
  <c r="U72" i="36"/>
  <c r="U71" i="38" s="1"/>
  <c r="Q73" i="36"/>
  <c r="M79" i="36"/>
  <c r="M78" i="38" s="1"/>
  <c r="I80" i="36"/>
  <c r="Y80" i="36"/>
  <c r="U83" i="36"/>
  <c r="U82" i="38" s="1"/>
  <c r="Q85" i="36"/>
  <c r="Q84" i="38" s="1"/>
  <c r="M86" i="36"/>
  <c r="I90" i="36"/>
  <c r="I89" i="38" s="1"/>
  <c r="Y90" i="36"/>
  <c r="Y89" i="38" s="1"/>
  <c r="U91" i="36"/>
  <c r="Q94" i="36"/>
  <c r="M95" i="36"/>
  <c r="M94" i="38" s="1"/>
  <c r="I96" i="36"/>
  <c r="Y96" i="36"/>
  <c r="V59" i="36"/>
  <c r="N65" i="36"/>
  <c r="N64" i="38" s="1"/>
  <c r="J66" i="36"/>
  <c r="Z66" i="36"/>
  <c r="R72" i="36"/>
  <c r="R71" i="38" s="1"/>
  <c r="N73" i="36"/>
  <c r="J79" i="36"/>
  <c r="J78" i="38" s="1"/>
  <c r="Z79" i="36"/>
  <c r="Z78" i="38" s="1"/>
  <c r="V80" i="36"/>
  <c r="R83" i="36"/>
  <c r="R82" i="38" s="1"/>
  <c r="N85" i="36"/>
  <c r="N84" i="38" s="1"/>
  <c r="J86" i="36"/>
  <c r="Z86" i="36"/>
  <c r="V90" i="36"/>
  <c r="V89" i="38" s="1"/>
  <c r="R91" i="36"/>
  <c r="N94" i="36"/>
  <c r="J95" i="36"/>
  <c r="J94" i="38" s="1"/>
  <c r="Z95" i="36"/>
  <c r="Z94" i="38" s="1"/>
  <c r="K59" i="36"/>
  <c r="AA59" i="36"/>
  <c r="S65" i="36"/>
  <c r="S64" i="38" s="1"/>
  <c r="O66" i="36"/>
  <c r="W72" i="36"/>
  <c r="W71" i="38" s="1"/>
  <c r="S73" i="36"/>
  <c r="O79" i="36"/>
  <c r="O78" i="38" s="1"/>
  <c r="K80" i="36"/>
  <c r="AA80" i="36"/>
  <c r="W83" i="36"/>
  <c r="W82" i="38" s="1"/>
  <c r="S85" i="36"/>
  <c r="S84" i="38" s="1"/>
  <c r="O86" i="36"/>
  <c r="K90" i="36"/>
  <c r="K89" i="38" s="1"/>
  <c r="AA90" i="36"/>
  <c r="AA89" i="38" s="1"/>
  <c r="W91" i="36"/>
  <c r="S94" i="36"/>
  <c r="O95" i="36"/>
  <c r="O94" i="38" s="1"/>
  <c r="K96" i="36"/>
  <c r="L80" i="36"/>
  <c r="P86" i="36"/>
  <c r="T94" i="36"/>
  <c r="AA96" i="36"/>
  <c r="W99" i="36"/>
  <c r="L72" i="36"/>
  <c r="L71" i="38" s="1"/>
  <c r="P80" i="36"/>
  <c r="T86" i="36"/>
  <c r="X94" i="36"/>
  <c r="X99" i="36"/>
  <c r="L65" i="36"/>
  <c r="L64" i="38" s="1"/>
  <c r="P72" i="36"/>
  <c r="P71" i="38" s="1"/>
  <c r="T80" i="36"/>
  <c r="X86" i="36"/>
  <c r="I99" i="36"/>
  <c r="Y99" i="36"/>
  <c r="L66" i="36"/>
  <c r="P73" i="36"/>
  <c r="T83" i="36"/>
  <c r="T82" i="38" s="1"/>
  <c r="X90" i="36"/>
  <c r="X89" i="38" s="1"/>
  <c r="N99" i="36"/>
  <c r="M59" i="36"/>
  <c r="U65" i="36"/>
  <c r="U64" i="38" s="1"/>
  <c r="Q66" i="36"/>
  <c r="I72" i="36"/>
  <c r="I71" i="38" s="1"/>
  <c r="Y72" i="36"/>
  <c r="Y71" i="38" s="1"/>
  <c r="U73" i="36"/>
  <c r="Q79" i="36"/>
  <c r="Q78" i="38" s="1"/>
  <c r="M80" i="36"/>
  <c r="I83" i="36"/>
  <c r="I82" i="38" s="1"/>
  <c r="Y83" i="36"/>
  <c r="Y82" i="38" s="1"/>
  <c r="U85" i="36"/>
  <c r="U84" i="38" s="1"/>
  <c r="Q86" i="36"/>
  <c r="M90" i="36"/>
  <c r="M89" i="38" s="1"/>
  <c r="I91" i="36"/>
  <c r="Y91" i="36"/>
  <c r="U94" i="36"/>
  <c r="Q95" i="36"/>
  <c r="Q94" i="38" s="1"/>
  <c r="M96" i="36"/>
  <c r="J59" i="36"/>
  <c r="Z59" i="36"/>
  <c r="R65" i="36"/>
  <c r="R64" i="38" s="1"/>
  <c r="N66" i="36"/>
  <c r="V72" i="36"/>
  <c r="V71" i="38" s="1"/>
  <c r="R73" i="36"/>
  <c r="N79" i="36"/>
  <c r="N78" i="38" s="1"/>
  <c r="J80" i="36"/>
  <c r="Z80" i="36"/>
  <c r="V83" i="36"/>
  <c r="V82" i="38" s="1"/>
  <c r="R85" i="36"/>
  <c r="R84" i="38" s="1"/>
  <c r="N86" i="36"/>
  <c r="J90" i="36"/>
  <c r="J89" i="38" s="1"/>
  <c r="Z90" i="36"/>
  <c r="Z89" i="38" s="1"/>
  <c r="V91" i="36"/>
  <c r="R94" i="36"/>
  <c r="N95" i="36"/>
  <c r="N94" i="38" s="1"/>
  <c r="J96" i="36"/>
  <c r="O59" i="36"/>
  <c r="W65" i="36"/>
  <c r="W64" i="38" s="1"/>
  <c r="S66" i="36"/>
  <c r="K72" i="36"/>
  <c r="K71" i="38" s="1"/>
  <c r="AA72" i="36"/>
  <c r="AA71" i="38" s="1"/>
  <c r="W73" i="36"/>
  <c r="S79" i="36"/>
  <c r="S78" i="38" s="1"/>
  <c r="O80" i="36"/>
  <c r="K83" i="36"/>
  <c r="K82" i="38" s="1"/>
  <c r="AA83" i="36"/>
  <c r="AA82" i="38" s="1"/>
  <c r="W85" i="36"/>
  <c r="W84" i="38" s="1"/>
  <c r="S86" i="36"/>
  <c r="O90" i="36"/>
  <c r="O89" i="38" s="1"/>
  <c r="K91" i="36"/>
  <c r="AA91" i="36"/>
  <c r="W94" i="36"/>
  <c r="S95" i="36"/>
  <c r="S94" i="38" s="1"/>
  <c r="O96" i="36"/>
  <c r="T65" i="36"/>
  <c r="T64" i="38" s="1"/>
  <c r="X72" i="36"/>
  <c r="X71" i="38" s="1"/>
  <c r="L90" i="36"/>
  <c r="L89" i="38" s="1"/>
  <c r="P95" i="36"/>
  <c r="P94" i="38" s="1"/>
  <c r="K99" i="36"/>
  <c r="AA99" i="36"/>
  <c r="X65" i="36"/>
  <c r="X64" i="38" s="1"/>
  <c r="L83" i="36"/>
  <c r="L82" i="38" s="1"/>
  <c r="P90" i="36"/>
  <c r="P89" i="38" s="1"/>
  <c r="T95" i="36"/>
  <c r="T94" i="38" s="1"/>
  <c r="L99" i="36"/>
  <c r="L73" i="36"/>
  <c r="P83" i="36"/>
  <c r="P82" i="38" s="1"/>
  <c r="T90" i="36"/>
  <c r="T89" i="38" s="1"/>
  <c r="X95" i="36"/>
  <c r="X94" i="38" s="1"/>
  <c r="M99" i="36"/>
  <c r="X59" i="36"/>
  <c r="L79" i="36"/>
  <c r="L78" i="38" s="1"/>
  <c r="P85" i="36"/>
  <c r="P84" i="38" s="1"/>
  <c r="T91" i="36"/>
  <c r="Q59" i="36"/>
  <c r="I65" i="36"/>
  <c r="I64" i="38" s="1"/>
  <c r="Y65" i="36"/>
  <c r="Y64" i="38" s="1"/>
  <c r="U66" i="36"/>
  <c r="M72" i="36"/>
  <c r="M71" i="38" s="1"/>
  <c r="I73" i="36"/>
  <c r="Y73" i="36"/>
  <c r="U79" i="36"/>
  <c r="U78" i="38" s="1"/>
  <c r="Q80" i="36"/>
  <c r="M83" i="36"/>
  <c r="M82" i="38" s="1"/>
  <c r="I85" i="36"/>
  <c r="I84" i="38" s="1"/>
  <c r="Y85" i="36"/>
  <c r="Y84" i="38" s="1"/>
  <c r="U86" i="36"/>
  <c r="Q90" i="36"/>
  <c r="Q89" i="38" s="1"/>
  <c r="M91" i="36"/>
  <c r="I94" i="36"/>
  <c r="Y94" i="36"/>
  <c r="U95" i="36"/>
  <c r="U94" i="38" s="1"/>
  <c r="Q96" i="36"/>
  <c r="N59" i="36"/>
  <c r="V65" i="36"/>
  <c r="V64" i="38" s="1"/>
  <c r="R66" i="36"/>
  <c r="J72" i="36"/>
  <c r="J71" i="38" s="1"/>
  <c r="Z72" i="36"/>
  <c r="Z71" i="38" s="1"/>
  <c r="V73" i="36"/>
  <c r="R79" i="36"/>
  <c r="R78" i="38" s="1"/>
  <c r="N80" i="36"/>
  <c r="J83" i="36"/>
  <c r="J82" i="38" s="1"/>
  <c r="Z83" i="36"/>
  <c r="Z82" i="38" s="1"/>
  <c r="V85" i="36"/>
  <c r="V84" i="38" s="1"/>
  <c r="R86" i="36"/>
  <c r="N90" i="36"/>
  <c r="N89" i="38" s="1"/>
  <c r="J91" i="36"/>
  <c r="Z91" i="36"/>
  <c r="V94" i="36"/>
  <c r="R95" i="36"/>
  <c r="R94" i="38" s="1"/>
  <c r="N96" i="36"/>
  <c r="S59" i="36"/>
  <c r="K65" i="36"/>
  <c r="K64" i="38" s="1"/>
  <c r="AA65" i="36"/>
  <c r="AA64" i="38" s="1"/>
  <c r="W66" i="36"/>
  <c r="O72" i="36"/>
  <c r="O71" i="38" s="1"/>
  <c r="K73" i="36"/>
  <c r="AA73" i="36"/>
  <c r="W79" i="36"/>
  <c r="W78" i="38" s="1"/>
  <c r="S80" i="36"/>
  <c r="O83" i="36"/>
  <c r="O82" i="38" s="1"/>
  <c r="K85" i="36"/>
  <c r="K84" i="38" s="1"/>
  <c r="AA85" i="36"/>
  <c r="AA84" i="38" s="1"/>
  <c r="W86" i="36"/>
  <c r="S90" i="36"/>
  <c r="S89" i="38" s="1"/>
  <c r="O91" i="36"/>
  <c r="K94" i="36"/>
  <c r="AA94" i="36"/>
  <c r="W95" i="36"/>
  <c r="W94" i="38" s="1"/>
  <c r="L59" i="36"/>
  <c r="P66" i="36"/>
  <c r="T73" i="36"/>
  <c r="X83" i="36"/>
  <c r="X82" i="38" s="1"/>
  <c r="L96" i="36"/>
  <c r="O99" i="36"/>
  <c r="P59" i="36"/>
  <c r="T66" i="36"/>
  <c r="X73" i="36"/>
  <c r="L91" i="36"/>
  <c r="P96" i="36"/>
  <c r="P99" i="36"/>
  <c r="T59" i="36"/>
  <c r="X66" i="36"/>
  <c r="L85" i="36"/>
  <c r="L84" i="38" s="1"/>
  <c r="P91" i="36"/>
  <c r="S96" i="36"/>
  <c r="Q99" i="36"/>
  <c r="U59" i="36"/>
  <c r="Y66" i="36"/>
  <c r="I79" i="36"/>
  <c r="I78" i="38" s="1"/>
  <c r="M85" i="36"/>
  <c r="M84" i="38" s="1"/>
  <c r="Q91" i="36"/>
  <c r="U96" i="36"/>
  <c r="Z65" i="36"/>
  <c r="Z64" i="38" s="1"/>
  <c r="J73" i="36"/>
  <c r="N83" i="36"/>
  <c r="N82" i="38" s="1"/>
  <c r="R90" i="36"/>
  <c r="R89" i="38" s="1"/>
  <c r="V95" i="36"/>
  <c r="V94" i="38" s="1"/>
  <c r="O65" i="36"/>
  <c r="O64" i="38" s="1"/>
  <c r="S72" i="36"/>
  <c r="S71" i="38" s="1"/>
  <c r="W80" i="36"/>
  <c r="AA86" i="36"/>
  <c r="K95" i="36"/>
  <c r="K94" i="38" s="1"/>
  <c r="P79" i="36"/>
  <c r="P78" i="38" s="1"/>
  <c r="S99" i="36"/>
  <c r="X85" i="36"/>
  <c r="X84" i="38" s="1"/>
  <c r="L94" i="36"/>
  <c r="T72" i="36"/>
  <c r="T71" i="38" s="1"/>
  <c r="Z96" i="36"/>
  <c r="Z99" i="36"/>
  <c r="J94" i="36"/>
  <c r="W59" i="36"/>
  <c r="K79" i="36"/>
  <c r="K78" i="38" s="1"/>
  <c r="S91" i="36"/>
  <c r="X91" i="36"/>
  <c r="X79" i="36"/>
  <c r="X78" i="38" s="1"/>
  <c r="X80" i="36"/>
  <c r="M73" i="36"/>
  <c r="U90" i="36"/>
  <c r="U89" i="38" s="1"/>
  <c r="N72" i="36"/>
  <c r="N71" i="38" s="1"/>
  <c r="Z94" i="36"/>
  <c r="AA79" i="36"/>
  <c r="AA78" i="38" s="1"/>
  <c r="T99" i="36"/>
  <c r="P65" i="36"/>
  <c r="P64" i="38" s="1"/>
  <c r="V99" i="36"/>
  <c r="Y79" i="36"/>
  <c r="Y78" i="38" s="1"/>
  <c r="I86" i="36"/>
  <c r="M94" i="36"/>
  <c r="R59" i="36"/>
  <c r="V66" i="36"/>
  <c r="Z73" i="36"/>
  <c r="J85" i="36"/>
  <c r="J84" i="38" s="1"/>
  <c r="N91" i="36"/>
  <c r="R96" i="36"/>
  <c r="K66" i="36"/>
  <c r="O73" i="36"/>
  <c r="S83" i="36"/>
  <c r="S82" i="38" s="1"/>
  <c r="W90" i="36"/>
  <c r="W89" i="38" s="1"/>
  <c r="AA95" i="36"/>
  <c r="AA94" i="38" s="1"/>
  <c r="T85" i="36"/>
  <c r="T84" i="38" s="1"/>
  <c r="X96" i="36"/>
  <c r="P94" i="36"/>
  <c r="J99" i="36"/>
  <c r="Z85" i="36"/>
  <c r="Z84" i="38" s="1"/>
  <c r="AA66" i="36"/>
  <c r="O85" i="36"/>
  <c r="O84" i="38" s="1"/>
  <c r="U99" i="36"/>
  <c r="R99" i="36"/>
  <c r="I66" i="36"/>
  <c r="Q83" i="36"/>
  <c r="Q82" i="38" s="1"/>
  <c r="J65" i="36"/>
  <c r="J64" i="38" s="1"/>
  <c r="R80" i="36"/>
  <c r="O94" i="36"/>
  <c r="T79" i="36"/>
  <c r="T78" i="38" s="1"/>
  <c r="L86" i="36"/>
  <c r="M65" i="36"/>
  <c r="M64" i="38" s="1"/>
  <c r="Q72" i="36"/>
  <c r="Q71" i="38" s="1"/>
  <c r="U80" i="36"/>
  <c r="Y86" i="36"/>
  <c r="I95" i="36"/>
  <c r="I94" i="38" s="1"/>
  <c r="V79" i="36"/>
  <c r="V78" i="38" s="1"/>
  <c r="W96" i="36"/>
  <c r="L95" i="36"/>
  <c r="L94" i="38" s="1"/>
  <c r="Y95" i="36"/>
  <c r="Y94" i="38" s="1"/>
  <c r="V86" i="36"/>
  <c r="K86" i="36"/>
  <c r="V96" i="36"/>
  <c r="T96" i="36"/>
  <c r="E29" i="10"/>
  <c r="E27" i="10" s="1"/>
  <c r="E121" i="10" s="1"/>
  <c r="E33" i="10"/>
  <c r="E31" i="10" s="1"/>
  <c r="E127" i="10" s="1"/>
  <c r="E25" i="10"/>
  <c r="E23" i="10" s="1"/>
  <c r="E115" i="10" s="1"/>
  <c r="E55" i="10"/>
  <c r="E53" i="10" s="1"/>
  <c r="E51" i="10"/>
  <c r="E49" i="10" s="1"/>
  <c r="E47" i="10"/>
  <c r="E45" i="10" s="1"/>
  <c r="E43" i="10"/>
  <c r="E41" i="10" s="1"/>
  <c r="E17" i="10"/>
  <c r="E15" i="10" s="1"/>
  <c r="E21" i="10"/>
  <c r="E19" i="10" s="1"/>
  <c r="E39" i="10"/>
  <c r="G83" i="36"/>
  <c r="G82" i="38" s="1"/>
  <c r="G95" i="36"/>
  <c r="G94" i="38" s="1"/>
  <c r="E85" i="36"/>
  <c r="E84" i="38" s="1"/>
  <c r="E99" i="36"/>
  <c r="H95" i="36"/>
  <c r="H94" i="38" s="1"/>
  <c r="F85" i="36"/>
  <c r="F84" i="38" s="1"/>
  <c r="F99" i="36"/>
  <c r="F95" i="36"/>
  <c r="F94" i="38" s="1"/>
  <c r="H85" i="36"/>
  <c r="H84" i="38" s="1"/>
  <c r="H99" i="36"/>
  <c r="E95" i="36"/>
  <c r="E94" i="38" s="1"/>
  <c r="G85" i="36"/>
  <c r="G84" i="38" s="1"/>
  <c r="G99" i="36"/>
  <c r="F83" i="36"/>
  <c r="F82" i="38" s="1"/>
  <c r="G79" i="36"/>
  <c r="G78" i="38" s="1"/>
  <c r="F79" i="36"/>
  <c r="F78" i="38" s="1"/>
  <c r="F96" i="36"/>
  <c r="F73" i="36"/>
  <c r="G73" i="36"/>
  <c r="G86" i="36"/>
  <c r="H96" i="36"/>
  <c r="F86" i="36"/>
  <c r="E91" i="36"/>
  <c r="G80" i="36"/>
  <c r="E94" i="36"/>
  <c r="F91" i="36"/>
  <c r="H80" i="36"/>
  <c r="F94" i="36"/>
  <c r="H91" i="36"/>
  <c r="F80" i="36"/>
  <c r="H94" i="36"/>
  <c r="G91" i="36"/>
  <c r="E80" i="36"/>
  <c r="G94" i="36"/>
  <c r="F90" i="36"/>
  <c r="F89" i="38" s="1"/>
  <c r="H79" i="36"/>
  <c r="H78" i="38" s="1"/>
  <c r="E83" i="36"/>
  <c r="E82" i="38" s="1"/>
  <c r="G90" i="36"/>
  <c r="G89" i="38" s="1"/>
  <c r="E79" i="36"/>
  <c r="E78" i="38" s="1"/>
  <c r="E90" i="36"/>
  <c r="E89" i="38" s="1"/>
  <c r="H83" i="36"/>
  <c r="H82" i="38" s="1"/>
  <c r="H90" i="36"/>
  <c r="H89" i="38" s="1"/>
  <c r="H86" i="36"/>
  <c r="G96" i="36"/>
  <c r="E86" i="36"/>
  <c r="E96" i="36"/>
  <c r="E73" i="36"/>
  <c r="H73" i="36"/>
  <c r="H66" i="36"/>
  <c r="D90" i="36"/>
  <c r="D89" i="38" s="1"/>
  <c r="D94" i="36"/>
  <c r="E59" i="36"/>
  <c r="F72" i="36"/>
  <c r="F71" i="38" s="1"/>
  <c r="F65" i="36"/>
  <c r="F64" i="38" s="1"/>
  <c r="G59" i="36"/>
  <c r="G65" i="36"/>
  <c r="G64" i="38" s="1"/>
  <c r="H59" i="36"/>
  <c r="D59" i="36"/>
  <c r="D66" i="36"/>
  <c r="E66" i="36"/>
  <c r="D83" i="36"/>
  <c r="D82" i="38" s="1"/>
  <c r="F66" i="36"/>
  <c r="G66" i="36"/>
  <c r="D95" i="36"/>
  <c r="D94" i="38" s="1"/>
  <c r="D96" i="36"/>
  <c r="D72" i="36"/>
  <c r="D71" i="38" s="1"/>
  <c r="D99" i="36"/>
  <c r="D65" i="36"/>
  <c r="D64" i="38" s="1"/>
  <c r="E72" i="36"/>
  <c r="E71" i="38" s="1"/>
  <c r="E65" i="36"/>
  <c r="E64" i="38" s="1"/>
  <c r="F59" i="36"/>
  <c r="G72" i="36"/>
  <c r="G71" i="38" s="1"/>
  <c r="H72" i="36"/>
  <c r="H71" i="38" s="1"/>
  <c r="H65" i="36"/>
  <c r="H64" i="38" s="1"/>
  <c r="D79" i="36"/>
  <c r="D78" i="38" s="1"/>
  <c r="D80" i="36"/>
  <c r="D85" i="36"/>
  <c r="D84" i="38" s="1"/>
  <c r="D86" i="36"/>
  <c r="D73" i="36"/>
  <c r="D95" i="38" l="1"/>
  <c r="F95" i="38"/>
  <c r="V95" i="38"/>
  <c r="Y85" i="38"/>
  <c r="L85" i="38"/>
  <c r="N95" i="38"/>
  <c r="E95" i="38"/>
  <c r="T95" i="38"/>
  <c r="P95" i="38"/>
  <c r="J95" i="38"/>
  <c r="J97" i="38"/>
  <c r="X97" i="38"/>
  <c r="K96" i="38"/>
  <c r="O97" i="38"/>
  <c r="T97" i="38"/>
  <c r="P96" i="38"/>
  <c r="R97" i="38"/>
  <c r="V96" i="38"/>
  <c r="V97" i="38"/>
  <c r="AA96" i="38"/>
  <c r="AA95" i="38"/>
  <c r="K95" i="38"/>
  <c r="Y95" i="38"/>
  <c r="T96" i="38"/>
  <c r="D96" i="38"/>
  <c r="E97" i="38"/>
  <c r="E96" i="38"/>
  <c r="W97" i="38"/>
  <c r="N96" i="38"/>
  <c r="W96" i="38"/>
  <c r="H97" i="38"/>
  <c r="X96" i="38"/>
  <c r="Y97" i="38"/>
  <c r="Q97" i="38"/>
  <c r="I96" i="38"/>
  <c r="D97" i="38"/>
  <c r="U96" i="38"/>
  <c r="Z96" i="38"/>
  <c r="F96" i="38"/>
  <c r="H95" i="38"/>
  <c r="G95" i="38"/>
  <c r="W95" i="38"/>
  <c r="R95" i="38"/>
  <c r="S95" i="38"/>
  <c r="L95" i="38"/>
  <c r="O95" i="38"/>
  <c r="M95" i="38"/>
  <c r="I95" i="38"/>
  <c r="Y96" i="38"/>
  <c r="Z97" i="38"/>
  <c r="U97" i="38"/>
  <c r="K97" i="38"/>
  <c r="M96" i="38"/>
  <c r="N97" i="38"/>
  <c r="F97" i="38"/>
  <c r="S96" i="38"/>
  <c r="L96" i="38"/>
  <c r="G96" i="38"/>
  <c r="AA97" i="38"/>
  <c r="H96" i="38"/>
  <c r="X95" i="38"/>
  <c r="N90" i="38"/>
  <c r="Z95" i="38"/>
  <c r="U95" i="38"/>
  <c r="Q95" i="38"/>
  <c r="P97" i="38"/>
  <c r="R96" i="38"/>
  <c r="J96" i="38"/>
  <c r="G97" i="38"/>
  <c r="O96" i="38"/>
  <c r="M97" i="38"/>
  <c r="L97" i="38"/>
  <c r="Q96" i="38"/>
  <c r="I97" i="38"/>
  <c r="S97" i="38"/>
  <c r="D91" i="38"/>
  <c r="D90" i="38"/>
  <c r="D92" i="38"/>
  <c r="F90" i="38"/>
  <c r="Q90" i="38"/>
  <c r="Z90" i="38"/>
  <c r="W90" i="38"/>
  <c r="I92" i="38"/>
  <c r="S91" i="38"/>
  <c r="Q92" i="38"/>
  <c r="L92" i="38"/>
  <c r="V92" i="38"/>
  <c r="M92" i="38"/>
  <c r="M91" i="38"/>
  <c r="G91" i="38"/>
  <c r="R92" i="38"/>
  <c r="J92" i="38"/>
  <c r="N91" i="38"/>
  <c r="O92" i="38"/>
  <c r="T91" i="38"/>
  <c r="H90" i="38"/>
  <c r="I85" i="38"/>
  <c r="X90" i="38"/>
  <c r="L90" i="38"/>
  <c r="J90" i="38"/>
  <c r="AA90" i="38"/>
  <c r="Y90" i="38"/>
  <c r="U90" i="38"/>
  <c r="F87" i="38"/>
  <c r="AA91" i="38"/>
  <c r="T92" i="38"/>
  <c r="P91" i="38"/>
  <c r="Z91" i="38"/>
  <c r="U91" i="38"/>
  <c r="Y92" i="38"/>
  <c r="V91" i="38"/>
  <c r="G90" i="38"/>
  <c r="S90" i="38"/>
  <c r="O90" i="38"/>
  <c r="T90" i="38"/>
  <c r="K90" i="38"/>
  <c r="I90" i="38"/>
  <c r="R90" i="38"/>
  <c r="N92" i="38"/>
  <c r="Q91" i="38"/>
  <c r="F91" i="38"/>
  <c r="G92" i="38"/>
  <c r="X91" i="38"/>
  <c r="U92" i="38"/>
  <c r="I91" i="38"/>
  <c r="AA92" i="38"/>
  <c r="Z92" i="38"/>
  <c r="F92" i="38"/>
  <c r="E91" i="38"/>
  <c r="W92" i="38"/>
  <c r="O91" i="38"/>
  <c r="E90" i="38"/>
  <c r="P90" i="38"/>
  <c r="M90" i="38"/>
  <c r="V90" i="38"/>
  <c r="R91" i="38"/>
  <c r="S92" i="38"/>
  <c r="H92" i="38"/>
  <c r="Y91" i="38"/>
  <c r="L91" i="38"/>
  <c r="K91" i="38"/>
  <c r="H91" i="38"/>
  <c r="W91" i="38"/>
  <c r="E92" i="38"/>
  <c r="J91" i="38"/>
  <c r="K92" i="38"/>
  <c r="X92" i="38"/>
  <c r="P92" i="38"/>
  <c r="E85" i="38"/>
  <c r="J85" i="38"/>
  <c r="U87" i="38"/>
  <c r="H72" i="38"/>
  <c r="G79" i="38"/>
  <c r="X72" i="38"/>
  <c r="H85" i="38"/>
  <c r="V85" i="38"/>
  <c r="R85" i="38"/>
  <c r="X85" i="38"/>
  <c r="P85" i="38"/>
  <c r="O85" i="38"/>
  <c r="E86" i="38"/>
  <c r="G87" i="38"/>
  <c r="H87" i="38"/>
  <c r="M86" i="38"/>
  <c r="R86" i="38"/>
  <c r="Z87" i="38"/>
  <c r="D85" i="38"/>
  <c r="F85" i="38"/>
  <c r="W85" i="38"/>
  <c r="S85" i="38"/>
  <c r="Q85" i="38"/>
  <c r="Z85" i="38"/>
  <c r="M85" i="38"/>
  <c r="W87" i="38"/>
  <c r="O86" i="38"/>
  <c r="Z86" i="38"/>
  <c r="P87" i="38"/>
  <c r="L86" i="38"/>
  <c r="E87" i="38"/>
  <c r="O87" i="38"/>
  <c r="P86" i="38"/>
  <c r="J87" i="38"/>
  <c r="N86" i="38"/>
  <c r="F86" i="38"/>
  <c r="Q87" i="38"/>
  <c r="K87" i="38"/>
  <c r="U85" i="38"/>
  <c r="M87" i="38"/>
  <c r="L87" i="38"/>
  <c r="W86" i="38"/>
  <c r="T87" i="38"/>
  <c r="S86" i="38"/>
  <c r="D87" i="38"/>
  <c r="T86" i="38"/>
  <c r="G85" i="38"/>
  <c r="K85" i="38"/>
  <c r="AA72" i="38"/>
  <c r="W72" i="38"/>
  <c r="N85" i="38"/>
  <c r="N87" i="38"/>
  <c r="Y86" i="38"/>
  <c r="Q86" i="38"/>
  <c r="R87" i="38"/>
  <c r="V86" i="38"/>
  <c r="S87" i="38"/>
  <c r="X86" i="38"/>
  <c r="Y87" i="38"/>
  <c r="V87" i="38"/>
  <c r="H86" i="38"/>
  <c r="T85" i="38"/>
  <c r="D79" i="38"/>
  <c r="U79" i="38"/>
  <c r="M72" i="38"/>
  <c r="AA85" i="38"/>
  <c r="J86" i="38"/>
  <c r="D86" i="38"/>
  <c r="U86" i="38"/>
  <c r="I86" i="38"/>
  <c r="AA87" i="38"/>
  <c r="AA86" i="38"/>
  <c r="G86" i="38"/>
  <c r="X87" i="38"/>
  <c r="K86" i="38"/>
  <c r="I87" i="38"/>
  <c r="H79" i="38"/>
  <c r="F79" i="38"/>
  <c r="R79" i="38"/>
  <c r="S79" i="38"/>
  <c r="O79" i="38"/>
  <c r="M79" i="38"/>
  <c r="T79" i="38"/>
  <c r="L79" i="38"/>
  <c r="V79" i="38"/>
  <c r="I79" i="38"/>
  <c r="D81" i="38"/>
  <c r="I81" i="38"/>
  <c r="I80" i="38"/>
  <c r="AA81" i="38"/>
  <c r="J81" i="38"/>
  <c r="L81" i="38"/>
  <c r="N80" i="38"/>
  <c r="H81" i="38"/>
  <c r="R81" i="38"/>
  <c r="D72" i="38"/>
  <c r="E79" i="38"/>
  <c r="Q79" i="38"/>
  <c r="Z79" i="38"/>
  <c r="T81" i="38"/>
  <c r="H80" i="38"/>
  <c r="Z81" i="38"/>
  <c r="Q80" i="38"/>
  <c r="N81" i="38"/>
  <c r="F81" i="38"/>
  <c r="J80" i="38"/>
  <c r="K81" i="38"/>
  <c r="P80" i="38"/>
  <c r="M80" i="38"/>
  <c r="O80" i="38"/>
  <c r="M81" i="38"/>
  <c r="L80" i="38"/>
  <c r="V80" i="38"/>
  <c r="P79" i="38"/>
  <c r="AA79" i="38"/>
  <c r="X80" i="38"/>
  <c r="S80" i="38"/>
  <c r="U81" i="38"/>
  <c r="V81" i="38"/>
  <c r="AA80" i="38"/>
  <c r="G81" i="38"/>
  <c r="E81" i="38"/>
  <c r="R80" i="38"/>
  <c r="W80" i="38"/>
  <c r="P81" i="38"/>
  <c r="U80" i="38"/>
  <c r="Y80" i="38"/>
  <c r="E80" i="38"/>
  <c r="W81" i="38"/>
  <c r="J79" i="38"/>
  <c r="X79" i="38"/>
  <c r="W79" i="38"/>
  <c r="N79" i="38"/>
  <c r="K79" i="38"/>
  <c r="Y79" i="38"/>
  <c r="Z80" i="38"/>
  <c r="F80" i="38"/>
  <c r="S81" i="38"/>
  <c r="K80" i="38"/>
  <c r="X81" i="38"/>
  <c r="T80" i="38"/>
  <c r="O81" i="38"/>
  <c r="G80" i="38"/>
  <c r="Y81" i="38"/>
  <c r="Q81" i="38"/>
  <c r="D80" i="38"/>
  <c r="U72" i="38"/>
  <c r="V76" i="38"/>
  <c r="G72" i="38"/>
  <c r="I65" i="38"/>
  <c r="F72" i="38"/>
  <c r="O72" i="38"/>
  <c r="W58" i="38"/>
  <c r="T72" i="38"/>
  <c r="I72" i="38"/>
  <c r="R72" i="38"/>
  <c r="Z75" i="38"/>
  <c r="J75" i="38"/>
  <c r="I75" i="38"/>
  <c r="K76" i="38"/>
  <c r="X74" i="38"/>
  <c r="F74" i="38"/>
  <c r="J73" i="38"/>
  <c r="T75" i="38"/>
  <c r="U76" i="38"/>
  <c r="T74" i="38"/>
  <c r="X73" i="38"/>
  <c r="U75" i="38"/>
  <c r="Y74" i="38"/>
  <c r="E74" i="38"/>
  <c r="Z76" i="38"/>
  <c r="D74" i="38"/>
  <c r="V75" i="38"/>
  <c r="I73" i="38"/>
  <c r="AA74" i="38"/>
  <c r="X76" i="38"/>
  <c r="O75" i="38"/>
  <c r="Z73" i="38"/>
  <c r="K74" i="38"/>
  <c r="H76" i="38"/>
  <c r="K65" i="38"/>
  <c r="Z72" i="38"/>
  <c r="J72" i="38"/>
  <c r="X65" i="38"/>
  <c r="V72" i="38"/>
  <c r="S72" i="38"/>
  <c r="V73" i="38"/>
  <c r="F76" i="38"/>
  <c r="AA76" i="38"/>
  <c r="Q76" i="38"/>
  <c r="K75" i="38"/>
  <c r="P74" i="38"/>
  <c r="I76" i="38"/>
  <c r="Q75" i="38"/>
  <c r="U74" i="38"/>
  <c r="Y75" i="38"/>
  <c r="G74" i="38"/>
  <c r="D76" i="38"/>
  <c r="G73" i="38"/>
  <c r="N76" i="38"/>
  <c r="K73" i="38"/>
  <c r="L74" i="38"/>
  <c r="E76" i="38"/>
  <c r="H73" i="38"/>
  <c r="E75" i="38"/>
  <c r="W76" i="38"/>
  <c r="J74" i="38"/>
  <c r="N73" i="38"/>
  <c r="J76" i="38"/>
  <c r="AA75" i="38"/>
  <c r="N74" i="38"/>
  <c r="G76" i="38"/>
  <c r="S73" i="38"/>
  <c r="L75" i="38"/>
  <c r="L72" i="38"/>
  <c r="S74" i="38"/>
  <c r="S75" i="38"/>
  <c r="O74" i="38"/>
  <c r="L76" i="38"/>
  <c r="T73" i="38"/>
  <c r="O73" i="38"/>
  <c r="H75" i="38"/>
  <c r="Y73" i="38"/>
  <c r="R75" i="38"/>
  <c r="F73" i="38"/>
  <c r="D75" i="38"/>
  <c r="P73" i="38"/>
  <c r="M75" i="38"/>
  <c r="I74" i="38"/>
  <c r="U73" i="38"/>
  <c r="N75" i="38"/>
  <c r="M73" i="38"/>
  <c r="F75" i="38"/>
  <c r="R73" i="38"/>
  <c r="Q72" i="38"/>
  <c r="M74" i="38"/>
  <c r="G65" i="38"/>
  <c r="E72" i="38"/>
  <c r="AA65" i="38"/>
  <c r="Y65" i="38"/>
  <c r="K72" i="38"/>
  <c r="Y72" i="38"/>
  <c r="P72" i="38"/>
  <c r="N72" i="38"/>
  <c r="H74" i="38"/>
  <c r="Q73" i="38"/>
  <c r="L73" i="38"/>
  <c r="R74" i="38"/>
  <c r="P76" i="38"/>
  <c r="E73" i="38"/>
  <c r="W74" i="38"/>
  <c r="T76" i="38"/>
  <c r="X75" i="38"/>
  <c r="W73" i="38"/>
  <c r="P75" i="38"/>
  <c r="AA73" i="38"/>
  <c r="M76" i="38"/>
  <c r="D73" i="38"/>
  <c r="Z74" i="38"/>
  <c r="S76" i="38"/>
  <c r="Q74" i="38"/>
  <c r="R76" i="38"/>
  <c r="W75" i="38"/>
  <c r="V74" i="38"/>
  <c r="O76" i="38"/>
  <c r="G75" i="38"/>
  <c r="Y76" i="38"/>
  <c r="F65" i="38"/>
  <c r="D58" i="38"/>
  <c r="U58" i="38"/>
  <c r="P58" i="38"/>
  <c r="S58" i="38"/>
  <c r="R65" i="38"/>
  <c r="L65" i="38"/>
  <c r="M65" i="38"/>
  <c r="J66" i="38"/>
  <c r="T67" i="38"/>
  <c r="Z67" i="38"/>
  <c r="L66" i="38"/>
  <c r="D67" i="38"/>
  <c r="V67" i="38"/>
  <c r="H69" i="38"/>
  <c r="R66" i="38"/>
  <c r="K68" i="38"/>
  <c r="V66" i="38"/>
  <c r="F67" i="38"/>
  <c r="G68" i="38"/>
  <c r="E68" i="38"/>
  <c r="AA67" i="38"/>
  <c r="G67" i="38"/>
  <c r="S67" i="38"/>
  <c r="E69" i="38"/>
  <c r="L67" i="38"/>
  <c r="W66" i="38"/>
  <c r="X67" i="38"/>
  <c r="V69" i="38"/>
  <c r="Z68" i="38"/>
  <c r="R68" i="38"/>
  <c r="H65" i="38"/>
  <c r="P65" i="38"/>
  <c r="W65" i="38"/>
  <c r="X58" i="38"/>
  <c r="S65" i="38"/>
  <c r="Q65" i="38"/>
  <c r="Z65" i="38"/>
  <c r="J67" i="38"/>
  <c r="H66" i="38"/>
  <c r="H68" i="38"/>
  <c r="V68" i="38"/>
  <c r="T68" i="38"/>
  <c r="U67" i="38"/>
  <c r="P66" i="38"/>
  <c r="Q67" i="38"/>
  <c r="Y68" i="38"/>
  <c r="AA68" i="38"/>
  <c r="AA66" i="38"/>
  <c r="W68" i="38"/>
  <c r="Q66" i="38"/>
  <c r="AA69" i="38"/>
  <c r="Q68" i="38"/>
  <c r="S66" i="38"/>
  <c r="R67" i="38"/>
  <c r="Z69" i="38"/>
  <c r="F69" i="38"/>
  <c r="J68" i="38"/>
  <c r="N67" i="38"/>
  <c r="G66" i="38"/>
  <c r="J69" i="38"/>
  <c r="U68" i="38"/>
  <c r="H67" i="38"/>
  <c r="E65" i="38"/>
  <c r="V65" i="38"/>
  <c r="U65" i="38"/>
  <c r="N65" i="38"/>
  <c r="J65" i="38"/>
  <c r="L68" i="38"/>
  <c r="M69" i="38"/>
  <c r="X66" i="38"/>
  <c r="P69" i="38"/>
  <c r="N69" i="38"/>
  <c r="S69" i="38"/>
  <c r="K66" i="38"/>
  <c r="O69" i="38"/>
  <c r="M67" i="38"/>
  <c r="X68" i="38"/>
  <c r="U66" i="38"/>
  <c r="Y66" i="38"/>
  <c r="W69" i="38"/>
  <c r="M66" i="38"/>
  <c r="O68" i="38"/>
  <c r="Y69" i="38"/>
  <c r="F68" i="38"/>
  <c r="P68" i="38"/>
  <c r="U69" i="38"/>
  <c r="I69" i="38"/>
  <c r="N68" i="38"/>
  <c r="D66" i="38"/>
  <c r="Y67" i="38"/>
  <c r="W67" i="38"/>
  <c r="D65" i="38"/>
  <c r="T65" i="38"/>
  <c r="O65" i="38"/>
  <c r="O66" i="38"/>
  <c r="D69" i="38"/>
  <c r="P67" i="38"/>
  <c r="F66" i="38"/>
  <c r="R69" i="38"/>
  <c r="T66" i="38"/>
  <c r="M68" i="38"/>
  <c r="E66" i="38"/>
  <c r="D68" i="38"/>
  <c r="E67" i="38"/>
  <c r="I68" i="38"/>
  <c r="X69" i="38"/>
  <c r="T69" i="38"/>
  <c r="N66" i="38"/>
  <c r="K69" i="38"/>
  <c r="S68" i="38"/>
  <c r="I67" i="38"/>
  <c r="Z66" i="38"/>
  <c r="G69" i="38"/>
  <c r="K67" i="38"/>
  <c r="I66" i="38"/>
  <c r="L69" i="38"/>
  <c r="Q69" i="38"/>
  <c r="O67" i="38"/>
  <c r="Z58" i="38"/>
  <c r="V58" i="38"/>
  <c r="Z59" i="38"/>
  <c r="J59" i="38"/>
  <c r="O59" i="38"/>
  <c r="Y59" i="38"/>
  <c r="G59" i="38"/>
  <c r="D59" i="38"/>
  <c r="K62" i="38"/>
  <c r="F61" i="38"/>
  <c r="I60" i="38"/>
  <c r="X61" i="38"/>
  <c r="O62" i="38"/>
  <c r="T61" i="38"/>
  <c r="O60" i="38"/>
  <c r="N60" i="38"/>
  <c r="O61" i="38"/>
  <c r="P60" i="38"/>
  <c r="M61" i="38"/>
  <c r="L60" i="38"/>
  <c r="P61" i="38"/>
  <c r="U61" i="38"/>
  <c r="V62" i="38"/>
  <c r="I62" i="38"/>
  <c r="T60" i="38"/>
  <c r="R61" i="38"/>
  <c r="Q61" i="38"/>
  <c r="R62" i="38"/>
  <c r="S62" i="38"/>
  <c r="J60" i="38"/>
  <c r="H58" i="38"/>
  <c r="Q58" i="38"/>
  <c r="J58" i="38"/>
  <c r="AA58" i="38"/>
  <c r="I59" i="38"/>
  <c r="AA59" i="38"/>
  <c r="K59" i="38"/>
  <c r="L59" i="38"/>
  <c r="T59" i="38"/>
  <c r="P59" i="38"/>
  <c r="J61" i="38"/>
  <c r="E61" i="38"/>
  <c r="S60" i="38"/>
  <c r="H61" i="38"/>
  <c r="D61" i="38"/>
  <c r="Z61" i="38"/>
  <c r="M60" i="38"/>
  <c r="V61" i="38"/>
  <c r="F60" i="38"/>
  <c r="L61" i="38"/>
  <c r="AA60" i="38"/>
  <c r="E60" i="38"/>
  <c r="N61" i="38"/>
  <c r="T62" i="38"/>
  <c r="E58" i="38"/>
  <c r="T58" i="38"/>
  <c r="L58" i="38"/>
  <c r="N58" i="38"/>
  <c r="K58" i="38"/>
  <c r="Y58" i="38"/>
  <c r="V59" i="38"/>
  <c r="F59" i="38"/>
  <c r="X59" i="38"/>
  <c r="U59" i="38"/>
  <c r="S59" i="38"/>
  <c r="M59" i="38"/>
  <c r="R60" i="38"/>
  <c r="S61" i="38"/>
  <c r="F62" i="38"/>
  <c r="G61" i="38"/>
  <c r="P62" i="38"/>
  <c r="D62" i="38"/>
  <c r="G62" i="38"/>
  <c r="Q62" i="38"/>
  <c r="M62" i="38"/>
  <c r="L62" i="38"/>
  <c r="Q60" i="38"/>
  <c r="I61" i="38"/>
  <c r="Y60" i="38"/>
  <c r="H60" i="38"/>
  <c r="U62" i="38"/>
  <c r="U60" i="38"/>
  <c r="Z60" i="38"/>
  <c r="Y62" i="38"/>
  <c r="W60" i="38"/>
  <c r="F58" i="38"/>
  <c r="G58" i="38"/>
  <c r="S70" i="38"/>
  <c r="R58" i="38"/>
  <c r="O58" i="38"/>
  <c r="M58" i="38"/>
  <c r="I58" i="38"/>
  <c r="E59" i="38"/>
  <c r="R59" i="38"/>
  <c r="W59" i="38"/>
  <c r="H59" i="38"/>
  <c r="Q59" i="38"/>
  <c r="N59" i="38"/>
  <c r="W61" i="38"/>
  <c r="W62" i="38"/>
  <c r="V60" i="38"/>
  <c r="AA62" i="38"/>
  <c r="Y61" i="38"/>
  <c r="Z62" i="38"/>
  <c r="X60" i="38"/>
  <c r="N62" i="38"/>
  <c r="J62" i="38"/>
  <c r="H62" i="38"/>
  <c r="G60" i="38"/>
  <c r="E62" i="38"/>
  <c r="AA61" i="38"/>
  <c r="K60" i="38"/>
  <c r="X62" i="38"/>
  <c r="K61" i="38"/>
  <c r="AD71" i="45"/>
  <c r="AD136" i="45" s="1"/>
  <c r="AE71" i="45"/>
  <c r="AE136" i="45" s="1"/>
  <c r="X70" i="38"/>
  <c r="N70" i="38"/>
  <c r="K70" i="38"/>
  <c r="Q70" i="38"/>
  <c r="J70" i="38"/>
  <c r="L70" i="38"/>
  <c r="AA70" i="38"/>
  <c r="Y70" i="38"/>
  <c r="T70" i="38"/>
  <c r="U70" i="38"/>
  <c r="F70" i="38"/>
  <c r="M70" i="38"/>
  <c r="V70" i="38"/>
  <c r="O70" i="38"/>
  <c r="I70" i="38"/>
  <c r="R70" i="38"/>
  <c r="H70" i="38"/>
  <c r="E70" i="38"/>
  <c r="G70" i="38"/>
  <c r="Z70" i="38"/>
  <c r="P70" i="38"/>
  <c r="W70" i="38"/>
  <c r="G213" i="45"/>
  <c r="H213" i="45" s="1"/>
  <c r="I213" i="45" s="1"/>
  <c r="D70" i="38"/>
  <c r="D60"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11" i="45"/>
  <c r="P210" i="45"/>
  <c r="O267" i="45"/>
  <c r="P266"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9" i="45"/>
  <c r="K270" i="45"/>
  <c r="S103" i="10"/>
  <c r="L103" i="10"/>
  <c r="AC103" i="10"/>
  <c r="V103" i="10"/>
  <c r="AB103" i="10"/>
  <c r="U103" i="10"/>
  <c r="P103" i="10"/>
  <c r="M103" i="10"/>
  <c r="J103" i="10"/>
  <c r="X103" i="10"/>
  <c r="Y103" i="10"/>
  <c r="O103" i="10"/>
  <c r="N103" i="10"/>
  <c r="Q103" i="10"/>
  <c r="Z103" i="10"/>
  <c r="D100" i="36"/>
  <c r="K103" i="10"/>
  <c r="F103" i="10"/>
  <c r="W51" i="36"/>
  <c r="P51" i="36"/>
  <c r="AB51" i="36"/>
  <c r="Y51" i="36"/>
  <c r="K51" i="36"/>
  <c r="Z51" i="36"/>
  <c r="S51" i="36"/>
  <c r="L51" i="36"/>
  <c r="I51" i="36"/>
  <c r="N51" i="36"/>
  <c r="J51" i="36"/>
  <c r="V51" i="36"/>
  <c r="O51" i="36"/>
  <c r="X51" i="36"/>
  <c r="U51" i="36"/>
  <c r="Q51" i="36"/>
  <c r="M51" i="36"/>
  <c r="R51" i="36"/>
  <c r="AA51" i="36"/>
  <c r="T51" i="36"/>
  <c r="R100" i="36"/>
  <c r="W100" i="36"/>
  <c r="T100" i="36"/>
  <c r="Q100" i="36"/>
  <c r="M100" i="36"/>
  <c r="K100" i="36"/>
  <c r="V100" i="36"/>
  <c r="X100" i="36"/>
  <c r="Y100" i="36"/>
  <c r="H100" i="36"/>
  <c r="L100" i="36"/>
  <c r="S100" i="36"/>
  <c r="O100" i="36"/>
  <c r="Z100" i="36"/>
  <c r="I100" i="36"/>
  <c r="U100" i="36"/>
  <c r="P100" i="36"/>
  <c r="N100" i="36"/>
  <c r="J100" i="36"/>
  <c r="AA100" i="36"/>
  <c r="AB99" i="38"/>
  <c r="E37" i="10"/>
  <c r="E71" i="10" s="1"/>
  <c r="F200" i="10"/>
  <c r="F201" i="10" s="1"/>
  <c r="H200" i="10"/>
  <c r="H201" i="10" s="1"/>
  <c r="G200" i="10"/>
  <c r="G201" i="10" s="1"/>
  <c r="I200" i="10"/>
  <c r="I201" i="10" s="1"/>
  <c r="E200" i="10"/>
  <c r="E201" i="10" s="1"/>
  <c r="H259" i="10"/>
  <c r="E223" i="10"/>
  <c r="E162" i="10"/>
  <c r="F100" i="36"/>
  <c r="E100" i="36"/>
  <c r="G100" i="36"/>
  <c r="G51" i="36"/>
  <c r="H51" i="36"/>
  <c r="D51" i="36"/>
  <c r="E51" i="36"/>
  <c r="F51" i="36"/>
  <c r="Z99" i="38" l="1"/>
  <c r="Q99" i="38"/>
  <c r="M99" i="38"/>
  <c r="Y99" i="38"/>
  <c r="S99" i="38"/>
  <c r="R99" i="38"/>
  <c r="K99" i="38"/>
  <c r="N99" i="38"/>
  <c r="U99" i="38"/>
  <c r="AA99" i="38"/>
  <c r="O99" i="38"/>
  <c r="P99" i="38"/>
  <c r="V99" i="38"/>
  <c r="J99" i="38"/>
  <c r="X99" i="38"/>
  <c r="I99" i="38"/>
  <c r="W99" i="38"/>
  <c r="L99" i="38"/>
  <c r="T99" i="38"/>
  <c r="G214" i="45"/>
  <c r="H214" i="45"/>
  <c r="AG133" i="10"/>
  <c r="AG136" i="10" s="1"/>
  <c r="AH133" i="10"/>
  <c r="AH136" i="10" s="1"/>
  <c r="AF133" i="10"/>
  <c r="AF136" i="10" s="1"/>
  <c r="AD133" i="10"/>
  <c r="AD136" i="10" s="1"/>
  <c r="AE133" i="10"/>
  <c r="AE136" i="10" s="1"/>
  <c r="P267" i="45"/>
  <c r="Q266" i="45"/>
  <c r="P211" i="45"/>
  <c r="Q210" i="45"/>
  <c r="L270" i="45"/>
  <c r="M269" i="45"/>
  <c r="AI201" i="10"/>
  <c r="H87" i="45"/>
  <c r="I92" i="10"/>
  <c r="F77" i="10"/>
  <c r="F104" i="10" s="1"/>
  <c r="F105" i="10" s="1"/>
  <c r="F107" i="10" s="1"/>
  <c r="I84" i="10"/>
  <c r="F79" i="10"/>
  <c r="F116" i="10" s="1"/>
  <c r="F117" i="10" s="1"/>
  <c r="F119" i="10" s="1"/>
  <c r="G86" i="10"/>
  <c r="I86" i="10"/>
  <c r="I84" i="45"/>
  <c r="I91" i="45"/>
  <c r="I93" i="10"/>
  <c r="I91" i="10"/>
  <c r="I95" i="10"/>
  <c r="I94" i="45"/>
  <c r="E81" i="45"/>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85" i="10"/>
  <c r="E242" i="10"/>
  <c r="AI242"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4" i="45"/>
  <c r="J213"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1"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1"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1"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1"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1" i="38"/>
  <c r="O88" i="10"/>
  <c r="O81" i="10"/>
  <c r="O128" i="10" s="1"/>
  <c r="O129" i="10" s="1"/>
  <c r="O131" i="10" s="1"/>
  <c r="O91" i="10"/>
  <c r="M84" i="10"/>
  <c r="M85" i="10"/>
  <c r="M78" i="10"/>
  <c r="M110" i="10" s="1"/>
  <c r="M111" i="10" s="1"/>
  <c r="M113" i="10" s="1"/>
  <c r="M93" i="10"/>
  <c r="L51"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1" i="38"/>
  <c r="AA79" i="10"/>
  <c r="AA116" i="10" s="1"/>
  <c r="AA117" i="10" s="1"/>
  <c r="AA119" i="10" s="1"/>
  <c r="AA94" i="10"/>
  <c r="AA93" i="10"/>
  <c r="Z93" i="10"/>
  <c r="Z84" i="10"/>
  <c r="Z86" i="10"/>
  <c r="Z79" i="10"/>
  <c r="Z116" i="10" s="1"/>
  <c r="Z117" i="10" s="1"/>
  <c r="Z119" i="10" s="1"/>
  <c r="Z91" i="10"/>
  <c r="Y51" i="38"/>
  <c r="Z85" i="10"/>
  <c r="Z78" i="10"/>
  <c r="Z110" i="10" s="1"/>
  <c r="Z111" i="10" s="1"/>
  <c r="Z113" i="10" s="1"/>
  <c r="Z92" i="10"/>
  <c r="Z81" i="10"/>
  <c r="Z128" i="10" s="1"/>
  <c r="Z129" i="10" s="1"/>
  <c r="Z131" i="10" s="1"/>
  <c r="Z95" i="10"/>
  <c r="Z88" i="10"/>
  <c r="Z87" i="10"/>
  <c r="Z94" i="10"/>
  <c r="Z80" i="10"/>
  <c r="Z122" i="10" s="1"/>
  <c r="Z123" i="10" s="1"/>
  <c r="Z125" i="10" s="1"/>
  <c r="Z77" i="10"/>
  <c r="P51"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1"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1"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1"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1" i="38"/>
  <c r="S77" i="10"/>
  <c r="S86" i="10"/>
  <c r="S79" i="10"/>
  <c r="S116" i="10" s="1"/>
  <c r="S117" i="10" s="1"/>
  <c r="S119" i="10" s="1"/>
  <c r="S94" i="10"/>
  <c r="S84" i="10"/>
  <c r="S85" i="10"/>
  <c r="S78" i="10"/>
  <c r="S110" i="10" s="1"/>
  <c r="S111" i="10" s="1"/>
  <c r="S113" i="10" s="1"/>
  <c r="S93" i="10"/>
  <c r="R51" i="38"/>
  <c r="S95" i="10"/>
  <c r="S88" i="10"/>
  <c r="S81" i="10"/>
  <c r="S128" i="10" s="1"/>
  <c r="S129" i="10" s="1"/>
  <c r="S131" i="10" s="1"/>
  <c r="S91" i="10"/>
  <c r="S92" i="10"/>
  <c r="S87" i="10"/>
  <c r="S80" i="10"/>
  <c r="S122" i="10" s="1"/>
  <c r="S123" i="10" s="1"/>
  <c r="S125" i="10" s="1"/>
  <c r="Q51"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1" i="38"/>
  <c r="J88" i="10"/>
  <c r="J78" i="10"/>
  <c r="J110" i="10" s="1"/>
  <c r="J111" i="10" s="1"/>
  <c r="J113" i="10" s="1"/>
  <c r="J95" i="10"/>
  <c r="J92" i="10"/>
  <c r="J87" i="10"/>
  <c r="J81" i="10"/>
  <c r="J128" i="10" s="1"/>
  <c r="J129" i="10" s="1"/>
  <c r="J131" i="10" s="1"/>
  <c r="J94" i="10"/>
  <c r="J77" i="10"/>
  <c r="J86" i="10"/>
  <c r="J80" i="10"/>
  <c r="J122" i="10" s="1"/>
  <c r="J123" i="10" s="1"/>
  <c r="J125" i="10" s="1"/>
  <c r="S51"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1" i="38"/>
  <c r="L88" i="10"/>
  <c r="L80" i="10"/>
  <c r="L122" i="10" s="1"/>
  <c r="L123" i="10" s="1"/>
  <c r="L125" i="10" s="1"/>
  <c r="L95" i="10"/>
  <c r="L92" i="10"/>
  <c r="L87" i="10"/>
  <c r="AC84" i="10"/>
  <c r="AC85" i="10"/>
  <c r="AC78" i="10"/>
  <c r="AC110" i="10" s="1"/>
  <c r="AC111" i="10" s="1"/>
  <c r="AC113" i="10" s="1"/>
  <c r="AC93" i="10"/>
  <c r="AB51"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1"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110" i="10" s="1"/>
  <c r="E82" i="10"/>
  <c r="E89" i="10"/>
  <c r="F203" i="10"/>
  <c r="I203" i="10"/>
  <c r="G259" i="10"/>
  <c r="I259" i="10"/>
  <c r="F259" i="10"/>
  <c r="H203" i="10"/>
  <c r="G203" i="10"/>
  <c r="G99" i="38"/>
  <c r="E99" i="38"/>
  <c r="F99" i="38"/>
  <c r="H99" i="38"/>
  <c r="D99" i="38"/>
  <c r="G51" i="38"/>
  <c r="H51" i="38"/>
  <c r="D51" i="38"/>
  <c r="F51" i="38"/>
  <c r="E51" i="38"/>
  <c r="AI86" i="45" l="1"/>
  <c r="AI91" i="45"/>
  <c r="AI87" i="45"/>
  <c r="AI93" i="45"/>
  <c r="AI88" i="45"/>
  <c r="E116" i="45"/>
  <c r="E117" i="45" s="1"/>
  <c r="E119" i="45" s="1"/>
  <c r="AI79" i="45"/>
  <c r="E122" i="45"/>
  <c r="E123" i="45" s="1"/>
  <c r="E125" i="45" s="1"/>
  <c r="AI80" i="45"/>
  <c r="E128" i="45"/>
  <c r="E129" i="45" s="1"/>
  <c r="E131" i="45" s="1"/>
  <c r="AI81" i="45"/>
  <c r="AI85" i="45"/>
  <c r="E104" i="45"/>
  <c r="AI77" i="45"/>
  <c r="E110" i="45"/>
  <c r="E111" i="45" s="1"/>
  <c r="E113" i="45" s="1"/>
  <c r="AI78" i="45"/>
  <c r="AI84" i="45"/>
  <c r="AI94" i="45"/>
  <c r="AI92" i="45"/>
  <c r="AI95" i="45"/>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105" i="10" s="1"/>
  <c r="P107" i="10" s="1"/>
  <c r="P133" i="10" s="1"/>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9" i="45"/>
  <c r="M270" i="45"/>
  <c r="Q267" i="45"/>
  <c r="R266" i="45"/>
  <c r="Q211" i="45"/>
  <c r="R210" i="45"/>
  <c r="E210" i="10"/>
  <c r="E211" i="10" s="1"/>
  <c r="AI185" i="10"/>
  <c r="E266" i="10"/>
  <c r="F266" i="10" s="1"/>
  <c r="G266" i="10" s="1"/>
  <c r="H266" i="10" s="1"/>
  <c r="I266" i="10" s="1"/>
  <c r="J266" i="10" s="1"/>
  <c r="K266" i="10" s="1"/>
  <c r="L266" i="10" s="1"/>
  <c r="M266" i="10" s="1"/>
  <c r="N266" i="10" s="1"/>
  <c r="O266" i="10" s="1"/>
  <c r="P266" i="10" s="1"/>
  <c r="Q266" i="10" s="1"/>
  <c r="R266" i="10" s="1"/>
  <c r="S266" i="10" s="1"/>
  <c r="T266" i="10" s="1"/>
  <c r="U266" i="10" s="1"/>
  <c r="V266" i="10" s="1"/>
  <c r="W266" i="10" s="1"/>
  <c r="X266" i="10" s="1"/>
  <c r="Y266" i="10" s="1"/>
  <c r="Z266" i="10" s="1"/>
  <c r="AA266" i="10" s="1"/>
  <c r="AB266" i="10" s="1"/>
  <c r="AC266" i="10" s="1"/>
  <c r="AD266" i="10" s="1"/>
  <c r="I97" i="10"/>
  <c r="F133" i="10"/>
  <c r="E259" i="10"/>
  <c r="AI259" i="10" s="1"/>
  <c r="I104" i="10"/>
  <c r="H97" i="10"/>
  <c r="G97" i="45"/>
  <c r="H97" i="45"/>
  <c r="G97" i="10"/>
  <c r="I97" i="45"/>
  <c r="F97" i="10"/>
  <c r="E97" i="45"/>
  <c r="F97" i="45"/>
  <c r="H104" i="10"/>
  <c r="E97" i="10"/>
  <c r="K213" i="45"/>
  <c r="J214" i="45"/>
  <c r="E203" i="10"/>
  <c r="K116" i="45"/>
  <c r="K117" i="45" s="1"/>
  <c r="K119" i="45" s="1"/>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AI91" i="10"/>
  <c r="AI95" i="10"/>
  <c r="AI85" i="10"/>
  <c r="AI92" i="10"/>
  <c r="AI84" i="10"/>
  <c r="AI78" i="10"/>
  <c r="AI87" i="10"/>
  <c r="AI79" i="10"/>
  <c r="E116" i="10"/>
  <c r="E117" i="10" s="1"/>
  <c r="E119" i="10" s="1"/>
  <c r="AI81" i="10"/>
  <c r="E128" i="10"/>
  <c r="E129" i="10" s="1"/>
  <c r="E131" i="10" s="1"/>
  <c r="AI93" i="10"/>
  <c r="AI94" i="10"/>
  <c r="AI86" i="10"/>
  <c r="AI88" i="10"/>
  <c r="AI77" i="10"/>
  <c r="AI80" i="10"/>
  <c r="E122" i="10"/>
  <c r="E123" i="10" s="1"/>
  <c r="E125" i="10" s="1"/>
  <c r="E104" i="10"/>
  <c r="AD267" i="10" l="1"/>
  <c r="AE266" i="10"/>
  <c r="F210" i="10"/>
  <c r="F211" i="10" s="1"/>
  <c r="R267" i="45"/>
  <c r="S266" i="45"/>
  <c r="R211" i="45"/>
  <c r="S210" i="45"/>
  <c r="O269" i="45"/>
  <c r="N270" i="45"/>
  <c r="AI97" i="45"/>
  <c r="AI97" i="10"/>
  <c r="E213" i="10"/>
  <c r="E214" i="10" s="1"/>
  <c r="AI203" i="10"/>
  <c r="E269" i="10"/>
  <c r="F269" i="10" s="1"/>
  <c r="G269" i="10" s="1"/>
  <c r="H269" i="10" s="1"/>
  <c r="I269" i="10" s="1"/>
  <c r="J269" i="10" s="1"/>
  <c r="K269" i="10" s="1"/>
  <c r="L269" i="10" s="1"/>
  <c r="M269" i="10" s="1"/>
  <c r="N269" i="10" s="1"/>
  <c r="O269" i="10" s="1"/>
  <c r="P269" i="10" s="1"/>
  <c r="Q269" i="10" s="1"/>
  <c r="R269" i="10" s="1"/>
  <c r="S269" i="10" s="1"/>
  <c r="T269" i="10" s="1"/>
  <c r="U269" i="10" s="1"/>
  <c r="V269" i="10" s="1"/>
  <c r="W269" i="10" s="1"/>
  <c r="X269" i="10" s="1"/>
  <c r="Y269" i="10" s="1"/>
  <c r="Z269" i="10" s="1"/>
  <c r="AA269" i="10" s="1"/>
  <c r="AB269" i="10" s="1"/>
  <c r="AC269" i="10" s="1"/>
  <c r="AD269" i="10" s="1"/>
  <c r="E267" i="10"/>
  <c r="L213" i="45"/>
  <c r="K214" i="45"/>
  <c r="F267" i="10"/>
  <c r="Z136" i="10"/>
  <c r="AC136" i="10"/>
  <c r="L136" i="10"/>
  <c r="O136" i="10"/>
  <c r="Y136" i="10"/>
  <c r="X136" i="10"/>
  <c r="R136" i="10"/>
  <c r="Q136" i="10"/>
  <c r="U136" i="10"/>
  <c r="AA136" i="10"/>
  <c r="S136" i="10"/>
  <c r="J136" i="10"/>
  <c r="P136" i="10"/>
  <c r="W136" i="10"/>
  <c r="M136" i="10"/>
  <c r="N136" i="10"/>
  <c r="K136" i="10"/>
  <c r="AB136" i="10"/>
  <c r="V136" i="10"/>
  <c r="T136" i="10"/>
  <c r="G210" i="10" l="1"/>
  <c r="G211" i="10" s="1"/>
  <c r="AE269" i="10"/>
  <c r="AD270" i="10"/>
  <c r="AE267" i="10"/>
  <c r="AF266" i="10"/>
  <c r="F213" i="10"/>
  <c r="F214" i="10" s="1"/>
  <c r="S211" i="45"/>
  <c r="T210" i="45"/>
  <c r="S267" i="45"/>
  <c r="T266" i="45"/>
  <c r="L214" i="45"/>
  <c r="M213" i="45"/>
  <c r="P269" i="45"/>
  <c r="O270" i="45"/>
  <c r="F270" i="10"/>
  <c r="E270" i="10"/>
  <c r="AI137" i="10"/>
  <c r="G267" i="10"/>
  <c r="G270" i="10" s="1"/>
  <c r="E109" i="10"/>
  <c r="E111" i="10" s="1"/>
  <c r="E113" i="10" s="1"/>
  <c r="I15" i="10"/>
  <c r="I71" i="10" s="1"/>
  <c r="H15" i="10"/>
  <c r="H71" i="10" s="1"/>
  <c r="G15" i="10"/>
  <c r="G71" i="10" s="1"/>
  <c r="H210" i="10" l="1"/>
  <c r="I210" i="10" s="1"/>
  <c r="G213" i="10"/>
  <c r="H213" i="10" s="1"/>
  <c r="AF267" i="10"/>
  <c r="AG266" i="10"/>
  <c r="AF269" i="10"/>
  <c r="AE270" i="10"/>
  <c r="Q269" i="45"/>
  <c r="P270" i="45"/>
  <c r="N213" i="45"/>
  <c r="M214" i="45"/>
  <c r="T267" i="45"/>
  <c r="U266" i="45"/>
  <c r="T211" i="45"/>
  <c r="U210" i="45"/>
  <c r="AI71" i="10"/>
  <c r="H267" i="10"/>
  <c r="H270" i="10" s="1"/>
  <c r="G103" i="10"/>
  <c r="I103" i="10"/>
  <c r="H103" i="10"/>
  <c r="E103" i="10"/>
  <c r="G214" i="10" l="1"/>
  <c r="H211" i="10"/>
  <c r="H214" i="10" s="1"/>
  <c r="AG269" i="10"/>
  <c r="AF270" i="10"/>
  <c r="I211" i="10"/>
  <c r="J210" i="10"/>
  <c r="AG267" i="10"/>
  <c r="AH266" i="10"/>
  <c r="AH267" i="10" s="1"/>
  <c r="O213" i="45"/>
  <c r="N214" i="45"/>
  <c r="U211" i="45"/>
  <c r="V210" i="45"/>
  <c r="U267" i="45"/>
  <c r="V266" i="45"/>
  <c r="R269" i="45"/>
  <c r="Q270" i="45"/>
  <c r="I213" i="10"/>
  <c r="E105" i="10"/>
  <c r="E107" i="10" s="1"/>
  <c r="E133" i="10" s="1"/>
  <c r="I267" i="10"/>
  <c r="I270" i="10" s="1"/>
  <c r="H105" i="10"/>
  <c r="H107" i="10" s="1"/>
  <c r="H133" i="10" s="1"/>
  <c r="I105" i="10"/>
  <c r="I107" i="10" s="1"/>
  <c r="I133" i="10" s="1"/>
  <c r="G105" i="10"/>
  <c r="G107" i="10" s="1"/>
  <c r="G133" i="10" s="1"/>
  <c r="F136" i="10"/>
  <c r="I214" i="10" l="1"/>
  <c r="J213" i="10"/>
  <c r="K210" i="10"/>
  <c r="J211" i="10"/>
  <c r="AH269" i="10"/>
  <c r="AH270" i="10" s="1"/>
  <c r="AG270" i="10"/>
  <c r="S269" i="45"/>
  <c r="R270" i="45"/>
  <c r="V211" i="45"/>
  <c r="W210" i="45"/>
  <c r="V267" i="45"/>
  <c r="W266" i="45"/>
  <c r="P213" i="45"/>
  <c r="O214"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7" i="10"/>
  <c r="J270" i="10" s="1"/>
  <c r="G136" i="10"/>
  <c r="H136" i="10"/>
  <c r="I136" i="10"/>
  <c r="AD149" i="10" l="1"/>
  <c r="AE148" i="10"/>
  <c r="L210" i="10"/>
  <c r="K211" i="10"/>
  <c r="K213" i="10"/>
  <c r="J214" i="10"/>
  <c r="Q213" i="45"/>
  <c r="P214" i="45"/>
  <c r="W211" i="45"/>
  <c r="X210" i="45"/>
  <c r="W267" i="45"/>
  <c r="X266" i="45"/>
  <c r="T269" i="45"/>
  <c r="S270"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7" i="10"/>
  <c r="K270" i="10" s="1"/>
  <c r="AI136" i="10"/>
  <c r="AE151" i="10" l="1"/>
  <c r="AD152" i="10"/>
  <c r="M210" i="10"/>
  <c r="L211" i="10"/>
  <c r="AE149" i="10"/>
  <c r="AF148" i="10"/>
  <c r="L213" i="10"/>
  <c r="K214" i="10"/>
  <c r="U269" i="45"/>
  <c r="T270" i="45"/>
  <c r="X211" i="45"/>
  <c r="Y210" i="45"/>
  <c r="X267" i="45"/>
  <c r="Y266" i="45"/>
  <c r="R213" i="45"/>
  <c r="Q214" i="45"/>
  <c r="L267" i="10"/>
  <c r="L270" i="10" s="1"/>
  <c r="F149" i="10"/>
  <c r="F152" i="10" s="1"/>
  <c r="M213" i="10" l="1"/>
  <c r="L214" i="10"/>
  <c r="N210" i="10"/>
  <c r="M211" i="10"/>
  <c r="AF149" i="10"/>
  <c r="AG148" i="10"/>
  <c r="AF151" i="10"/>
  <c r="AE152" i="10"/>
  <c r="S213" i="45"/>
  <c r="R214" i="45"/>
  <c r="Y211" i="45"/>
  <c r="Z210" i="45"/>
  <c r="Y267" i="45"/>
  <c r="Z266" i="45"/>
  <c r="V269" i="45"/>
  <c r="U270" i="45"/>
  <c r="M267" i="10"/>
  <c r="M270" i="10" s="1"/>
  <c r="G149" i="10"/>
  <c r="G152" i="10" s="1"/>
  <c r="AG151" i="10" l="1"/>
  <c r="AF152" i="10"/>
  <c r="O210" i="10"/>
  <c r="N211" i="10"/>
  <c r="AG149" i="10"/>
  <c r="AH148" i="10"/>
  <c r="AH149" i="10" s="1"/>
  <c r="N213" i="10"/>
  <c r="M214" i="10"/>
  <c r="W269" i="45"/>
  <c r="V270" i="45"/>
  <c r="Z211" i="45"/>
  <c r="AA210" i="45"/>
  <c r="Z267" i="45"/>
  <c r="AA266" i="45"/>
  <c r="T213" i="45"/>
  <c r="S214" i="45"/>
  <c r="N267" i="10"/>
  <c r="N270" i="10" s="1"/>
  <c r="H149" i="10"/>
  <c r="H152" i="10" s="1"/>
  <c r="O213" i="10" l="1"/>
  <c r="N214" i="10"/>
  <c r="P210" i="10"/>
  <c r="O211" i="10"/>
  <c r="AH151" i="10"/>
  <c r="AH152" i="10" s="1"/>
  <c r="AG152" i="10"/>
  <c r="U213" i="45"/>
  <c r="T214" i="45"/>
  <c r="AA211" i="45"/>
  <c r="AB210" i="45"/>
  <c r="AA267" i="45"/>
  <c r="AB266" i="45"/>
  <c r="X269" i="45"/>
  <c r="W270" i="45"/>
  <c r="O267" i="10"/>
  <c r="O270" i="10" s="1"/>
  <c r="I149" i="10"/>
  <c r="I152" i="10" s="1"/>
  <c r="Q210" i="10" l="1"/>
  <c r="P211" i="10"/>
  <c r="P213" i="10"/>
  <c r="O214" i="10"/>
  <c r="AB211" i="45"/>
  <c r="AC210" i="45"/>
  <c r="AB267" i="45"/>
  <c r="AC266" i="45"/>
  <c r="Y269" i="45"/>
  <c r="X270" i="45"/>
  <c r="V213" i="45"/>
  <c r="U214" i="45"/>
  <c r="P267" i="10"/>
  <c r="P270" i="10" s="1"/>
  <c r="J149" i="10"/>
  <c r="J152" i="10" s="1"/>
  <c r="Q213" i="10" l="1"/>
  <c r="P214" i="10"/>
  <c r="Q211" i="10"/>
  <c r="R210" i="10"/>
  <c r="AC267" i="45"/>
  <c r="AD266" i="45"/>
  <c r="W213" i="45"/>
  <c r="V214" i="45"/>
  <c r="AC211" i="45"/>
  <c r="AD210" i="45"/>
  <c r="Z269" i="45"/>
  <c r="Y270" i="45"/>
  <c r="Q267" i="10"/>
  <c r="Q270" i="10" s="1"/>
  <c r="K149" i="10"/>
  <c r="K152" i="10" s="1"/>
  <c r="R211" i="10" l="1"/>
  <c r="S210" i="10"/>
  <c r="R213" i="10"/>
  <c r="Q214" i="10"/>
  <c r="X213" i="45"/>
  <c r="W214" i="45"/>
  <c r="AD211" i="45"/>
  <c r="AE210" i="45"/>
  <c r="AA269" i="45"/>
  <c r="Z270" i="45"/>
  <c r="AD267" i="45"/>
  <c r="AE266" i="45"/>
  <c r="R267" i="10"/>
  <c r="R270" i="10" s="1"/>
  <c r="L149" i="10"/>
  <c r="L152" i="10" s="1"/>
  <c r="S211" i="10" l="1"/>
  <c r="T210" i="10"/>
  <c r="S213" i="10"/>
  <c r="R214" i="10"/>
  <c r="AE211" i="45"/>
  <c r="AF210" i="45"/>
  <c r="AE267" i="45"/>
  <c r="AF266" i="45"/>
  <c r="AB269" i="45"/>
  <c r="AA270" i="45"/>
  <c r="Y213" i="45"/>
  <c r="X214" i="45"/>
  <c r="S267" i="10"/>
  <c r="S270" i="10" s="1"/>
  <c r="M149" i="10"/>
  <c r="M152" i="10" s="1"/>
  <c r="T211" i="10" l="1"/>
  <c r="U210" i="10"/>
  <c r="T213" i="10"/>
  <c r="S214" i="10"/>
  <c r="AF267" i="45"/>
  <c r="AG266" i="45"/>
  <c r="Z213" i="45"/>
  <c r="Y214" i="45"/>
  <c r="AF211" i="45"/>
  <c r="AG210" i="45"/>
  <c r="AC269" i="45"/>
  <c r="AB270" i="45"/>
  <c r="T267" i="10"/>
  <c r="T270" i="10" s="1"/>
  <c r="N149" i="10"/>
  <c r="N152" i="10" s="1"/>
  <c r="U213" i="10" l="1"/>
  <c r="T214" i="10"/>
  <c r="U211" i="10"/>
  <c r="V210" i="10"/>
  <c r="AD269" i="45"/>
  <c r="AC270" i="45"/>
  <c r="AA213" i="45"/>
  <c r="Z214" i="45"/>
  <c r="AG211" i="45"/>
  <c r="AH210" i="45"/>
  <c r="AH211" i="45" s="1"/>
  <c r="AG267" i="45"/>
  <c r="AH266" i="45"/>
  <c r="AH267" i="45" s="1"/>
  <c r="U267" i="10"/>
  <c r="U270" i="10" s="1"/>
  <c r="O149" i="10"/>
  <c r="O152" i="10" s="1"/>
  <c r="V211" i="10" l="1"/>
  <c r="W210" i="10"/>
  <c r="V213" i="10"/>
  <c r="U214" i="10"/>
  <c r="AB213" i="45"/>
  <c r="AA214" i="45"/>
  <c r="AE269" i="45"/>
  <c r="AD270" i="45"/>
  <c r="V267" i="10"/>
  <c r="V270" i="10" s="1"/>
  <c r="P149" i="10"/>
  <c r="P152" i="10" s="1"/>
  <c r="W211" i="10" l="1"/>
  <c r="X210" i="10"/>
  <c r="W213" i="10"/>
  <c r="V214" i="10"/>
  <c r="AE270" i="45"/>
  <c r="AF269" i="45"/>
  <c r="AC213" i="45"/>
  <c r="AB214" i="45"/>
  <c r="W267" i="10"/>
  <c r="W270" i="10" s="1"/>
  <c r="Q149" i="10"/>
  <c r="Q152" i="10" s="1"/>
  <c r="X213" i="10" l="1"/>
  <c r="W214" i="10"/>
  <c r="X211" i="10"/>
  <c r="Y210" i="10"/>
  <c r="AD213" i="45"/>
  <c r="AC214" i="45"/>
  <c r="AG269" i="45"/>
  <c r="AF270" i="45"/>
  <c r="X267" i="10"/>
  <c r="X270" i="10" s="1"/>
  <c r="R149" i="10"/>
  <c r="R152" i="10" s="1"/>
  <c r="Y213" i="10" l="1"/>
  <c r="X214" i="10"/>
  <c r="Y211" i="10"/>
  <c r="Z210" i="10"/>
  <c r="AH269" i="45"/>
  <c r="AH270" i="45" s="1"/>
  <c r="AG270" i="45"/>
  <c r="AE213" i="45"/>
  <c r="AD214" i="45"/>
  <c r="Y267" i="10"/>
  <c r="Y270" i="10" s="1"/>
  <c r="S149" i="10"/>
  <c r="S152" i="10" s="1"/>
  <c r="Z211" i="10" l="1"/>
  <c r="AA210" i="10"/>
  <c r="Z213" i="10"/>
  <c r="Y214" i="10"/>
  <c r="AF213" i="45"/>
  <c r="AE214" i="45"/>
  <c r="Z267" i="10"/>
  <c r="Z270" i="10" s="1"/>
  <c r="T149" i="10"/>
  <c r="T152" i="10" s="1"/>
  <c r="AA211" i="10" l="1"/>
  <c r="AB210" i="10"/>
  <c r="AA213" i="10"/>
  <c r="Z214" i="10"/>
  <c r="AG213" i="45"/>
  <c r="AF214" i="45"/>
  <c r="AA267" i="10"/>
  <c r="AA270" i="10" s="1"/>
  <c r="U149" i="10"/>
  <c r="U152" i="10" s="1"/>
  <c r="AB211" i="10" l="1"/>
  <c r="AC210" i="10"/>
  <c r="AB213" i="10"/>
  <c r="AA214" i="10"/>
  <c r="AH213" i="45"/>
  <c r="AH214" i="45" s="1"/>
  <c r="AG214" i="45"/>
  <c r="AB267" i="10"/>
  <c r="AB270" i="10" s="1"/>
  <c r="AC267" i="10"/>
  <c r="V149" i="10"/>
  <c r="V152" i="10" s="1"/>
  <c r="AC211" i="10" l="1"/>
  <c r="AD210" i="10"/>
  <c r="AC213" i="10"/>
  <c r="AB214" i="10"/>
  <c r="AC270" i="10"/>
  <c r="W149" i="10"/>
  <c r="W152" i="10" s="1"/>
  <c r="AD211" i="10" l="1"/>
  <c r="AE210" i="10"/>
  <c r="AD213" i="10"/>
  <c r="AC214" i="10"/>
  <c r="X149" i="10"/>
  <c r="X152" i="10" s="1"/>
  <c r="AE211" i="10" l="1"/>
  <c r="AF210" i="10"/>
  <c r="AE213" i="10"/>
  <c r="AD214" i="10"/>
  <c r="Y149" i="10"/>
  <c r="Y152" i="10" s="1"/>
  <c r="AF213" i="10" l="1"/>
  <c r="AE214" i="10"/>
  <c r="AF211" i="10"/>
  <c r="AG210" i="10"/>
  <c r="Z149" i="10"/>
  <c r="Z152" i="10" s="1"/>
  <c r="AG211" i="10" l="1"/>
  <c r="AH210" i="10"/>
  <c r="AH211" i="10" s="1"/>
  <c r="AG213" i="10"/>
  <c r="AF214" i="10"/>
  <c r="AA149" i="10"/>
  <c r="AA152" i="10" s="1"/>
  <c r="AH213" i="10" l="1"/>
  <c r="AH214" i="10" s="1"/>
  <c r="AG214"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<sst xmlns="http://schemas.openxmlformats.org/spreadsheetml/2006/main" count="608" uniqueCount="205">
  <si>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</si>
  <si>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</si>
  <si>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</si>
  <si>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</si>
  <si>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</si>
  <si>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</si>
  <si>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</si>
  <si>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</si>
  <si>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</si>
  <si>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</si>
  <si>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</si>
  <si>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</si>
  <si>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</si>
  <si>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</si>
  <si>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</si>
  <si>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</si>
  <si>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</si>
  <si>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</si>
  <si>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</si>
  <si>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</si>
  <si>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</si>
  <si>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</si>
  <si>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</si>
  <si>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</si>
  <si>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</si>
  <si>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</si>
  <si>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</si>
  <si>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</si>
  <si>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</si>
  <si>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</si>
  <si>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</si>
  <si>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</si>
  <si>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</si>
  <si>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</si>
  <si>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</si>
  <si>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</si>
  <si>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</si>
  <si>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</si>
  <si>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</si>
  <si>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</si>
  <si>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</si>
  <si>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</si>
  <si>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</si>
  <si>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</si>
  <si>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</si>
  <si>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</si>
  <si>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</si>
  <si>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</si>
  <si>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</si>
  <si>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</si>
  <si>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</si>
  <si>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</si>
  <si>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</si>
  <si>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</si>
  <si>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</si>
  <si>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</si>
  <si>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</si>
  <si>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</si>
  <si>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</si>
  <si>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</si>
  <si>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</si>
  <si>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</si>
  <si>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</si>
  <si>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</si>
  <si>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</si>
  <si>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</si>
  <si>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</si>
  <si>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</si>
  <si>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</si>
  <si>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</si>
  <si>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</si>
  <si>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</si>
  <si>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</si>
  <si>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</si>
  <si>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</si>
  <si>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</si>
  <si>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</si>
  <si>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</si>
  <si>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</si>
  <si>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</si>
  <si>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</si>
  <si>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</si>
  <si>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</si>
  <si>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</si>
  <si>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</si>
  <si>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</si>
  <si>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</si>
  <si>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</si>
  <si>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</si>
  <si>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</si>
  <si>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</si>
  <si>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</si>
  <si>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</si>
  <si>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</si>
  <si>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</si>
  <si>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</si>
  <si>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</si>
  <si>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</si>
  <si>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</si>
  <si>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</si>
  <si>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</si>
  <si>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</si>
  <si>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</si>
  <si>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</si>
  <si>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</si>
  <si>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</si>
  <si>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</si>
  <si>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</si>
  <si>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</si>
  <si>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</si>
  <si>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</si>
  <si>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</si>
  <si>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</si>
  <si>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</si>
  <si>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</si>
  <si>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</si>
  <si>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</si>
  <si>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</si>
  <si>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</si>
  <si>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</si>
  <si>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</si>
  <si>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</si>
  <si>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</si>
  <si>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</si>
  <si>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</si>
  <si>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</si>
  <si>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</si>
  <si>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</si>
  <si>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</si>
  <si>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</si>
  <si>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</si>
  <si>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</si>
  <si>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</si>
  <si>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</si>
  <si>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</si>
  <si>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</si>
  <si>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</si>
  <si>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</si>
  <si>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</si>
  <si>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</si>
  <si>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</si>
  <si>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</si>
  <si>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</si>
  <si>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</si>
  <si>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</si>
  <si>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</si>
  <si>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</si>
  <si>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</si>
  <si>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</si>
  <si>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</si>
  <si>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</si>
  <si>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</si>
  <si>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</si>
  <si>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</si>
  <si>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</si>
  <si>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</si>
  <si>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</si>
  <si>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</si>
  <si>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</si>
  <si>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</si>
  <si>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</si>
  <si>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</si>
  <si>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</si>
  <si>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</si>
  <si>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</si>
  <si>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</si>
  <si>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</si>
  <si>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</si>
  <si>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</si>
  <si>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</si>
  <si>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</si>
  <si>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</si>
  <si>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</si>
  <si>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</si>
  <si>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</si>
  <si>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</si>
  <si>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</si>
  <si>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</si>
  <si>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</si>
  <si>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</si>
  <si>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</si>
  <si>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</si>
  <si>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</si>
  <si>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</si>
  <si>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</si>
  <si>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</si>
  <si>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</si>
  <si>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</si>
  <si>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</si>
  <si>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</si>
  <si>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 xml:space="preserve">SUD IMD TANF </t>
  </si>
  <si>
    <t>SUD IMD SSI Duals</t>
  </si>
  <si>
    <t xml:space="preserve">SUD IMD SSI NON-Duals </t>
  </si>
  <si>
    <t xml:space="preserve">SUD IMD HCE 
</t>
  </si>
  <si>
    <t>All expenditures for costs of medical assistance that could be covered, were it not for the IMD prohibition under the state plan, provided to otherwise eligible TANF individuals during a month in an IMD</t>
  </si>
  <si>
    <t>All expenditures for costs of medical assistance that could be covered, were it not for the IMD prohibition under the state plan, provided to otherwise eligible SSI dual eligibles during a month in an IMD</t>
  </si>
  <si>
    <t xml:space="preserve">All expenditures for costs of medical assistance that could be covered, were it not for the IMD prohibition under the state plan, provided to otherwise eligible SSI non-dual eligibles during a month in an IMD. </t>
  </si>
  <si>
    <t xml:space="preserve"> All expenditures for costs of medical assistance that could be covered, were it not for the IMD prohibition under the state plan, provided to otherwise eligible HealthChoices Expansion (HCE) eligibles during a month in an IMD</t>
  </si>
  <si>
    <t>SUD IMD HCE</t>
  </si>
  <si>
    <t>SUD IMD SSI NON-Duals</t>
  </si>
  <si>
    <t>SUD IMD TANF</t>
  </si>
  <si>
    <t xml:space="preserve">DY differs from Sch. C; Actual cost differ; </t>
  </si>
  <si>
    <t xml:space="preserve">next Quarter the CMS 64.9 will be updated </t>
  </si>
  <si>
    <t>&amp; the Schedule C will reflect these changes</t>
  </si>
  <si>
    <t>This affects all MEGS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</si>
</sst>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
      <sz val="8"/>
      <name val="Calibri"/>
      <family val="2"/>
      <scheme val="minor"/>
    </font>
    <font>
      <sz val="10"/>
      <name val="Cambria"/>
      <family val="2"/>
      <scheme val="major"/>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278">
    <xf numFmtId="0" fontId="0"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1" fillId="0" borderId="0"/>
    <xf numFmtId="9" fontId="12" fillId="0" borderId="0" applyFont="0" applyFill="0" applyBorder="0" applyAlignment="0" applyProtection="0"/>
    <xf numFmtId="43" fontId="15" fillId="0" borderId="0" applyFont="0" applyFill="0" applyBorder="0" applyAlignment="0" applyProtection="0"/>
    <xf numFmtId="0" fontId="12" fillId="0" borderId="0"/>
    <xf numFmtId="44" fontId="15"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6" fillId="0" borderId="0"/>
    <xf numFmtId="9" fontId="12" fillId="0" borderId="0" applyFont="0" applyFill="0" applyBorder="0" applyAlignment="0" applyProtection="0"/>
    <xf numFmtId="0" fontId="21" fillId="0" borderId="0" applyNumberFormat="0" applyBorder="0" applyAlignment="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8">
    <xf numFmtId="0" fontId="0" fillId="0" borderId="0" xfId="0"/>
    <xf numFmtId="0" fontId="13" fillId="0" borderId="10" xfId="0" applyFont="1" applyBorder="1"/>
    <xf numFmtId="0" fontId="14" fillId="0" borderId="0" xfId="0" applyFont="1"/>
    <xf numFmtId="0" fontId="12" fillId="0" borderId="4" xfId="0" applyFont="1" applyBorder="1"/>
    <xf numFmtId="0" fontId="17" fillId="0" borderId="0" xfId="0" applyFont="1" applyAlignment="1">
      <alignment horizontal="center"/>
    </xf>
    <xf numFmtId="0" fontId="12" fillId="0" borderId="0" xfId="0" applyFont="1" applyAlignment="1">
      <alignment horizontal="center"/>
    </xf>
    <xf numFmtId="0" fontId="14" fillId="0" borderId="10" xfId="0" applyFont="1" applyBorder="1"/>
    <xf numFmtId="0" fontId="26" fillId="0" borderId="0" xfId="0" applyFont="1"/>
    <xf numFmtId="0" fontId="27" fillId="0" borderId="0" xfId="0" applyFont="1" applyAlignment="1">
      <alignment vertical="center" wrapText="1"/>
    </xf>
    <xf numFmtId="0" fontId="13" fillId="3" borderId="14" xfId="0" applyFont="1" applyFill="1" applyBorder="1" applyAlignment="1">
      <alignment horizontal="center"/>
    </xf>
    <xf numFmtId="0" fontId="13" fillId="4" borderId="14" xfId="0" applyFont="1" applyFill="1" applyBorder="1" applyAlignment="1">
      <alignment horizontal="center"/>
    </xf>
    <xf numFmtId="0" fontId="13"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3" fillId="0" borderId="0" xfId="0" applyFont="1"/>
    <xf numFmtId="0" fontId="28" fillId="0" borderId="0" xfId="0" applyFont="1" applyAlignment="1">
      <alignment vertical="center" wrapText="1"/>
    </xf>
    <xf numFmtId="0" fontId="25" fillId="0" borderId="0" xfId="0" applyFont="1" applyAlignment="1">
      <alignment vertical="center" wrapText="1"/>
    </xf>
    <xf numFmtId="0" fontId="12" fillId="0" borderId="0" xfId="0" applyFont="1" applyAlignment="1">
      <alignment vertical="top" wrapText="1"/>
    </xf>
    <xf numFmtId="0" fontId="12" fillId="0" borderId="0" xfId="0" applyFont="1"/>
    <xf numFmtId="0" fontId="12" fillId="0" borderId="14" xfId="0" applyFont="1" applyBorder="1"/>
    <xf numFmtId="0" fontId="0" fillId="0" borderId="0" xfId="0" applyAlignment="1">
      <alignment wrapText="1"/>
    </xf>
    <xf numFmtId="0" fontId="17" fillId="0" borderId="3" xfId="0" applyFont="1" applyBorder="1" applyAlignment="1">
      <alignment horizontal="center" wrapText="1"/>
    </xf>
    <xf numFmtId="0" fontId="24" fillId="0" borderId="10" xfId="0" applyFont="1" applyBorder="1"/>
    <xf numFmtId="1" fontId="12" fillId="0" borderId="0" xfId="0" applyNumberFormat="1" applyFont="1" applyAlignment="1">
      <alignment horizontal="center"/>
    </xf>
    <xf numFmtId="0" fontId="12" fillId="0" borderId="10" xfId="0" applyFont="1" applyBorder="1"/>
    <xf numFmtId="0" fontId="24" fillId="0" borderId="11" xfId="0" applyFont="1" applyBorder="1"/>
    <xf numFmtId="0" fontId="12" fillId="0" borderId="9" xfId="0" applyFont="1" applyBorder="1"/>
    <xf numFmtId="0" fontId="13" fillId="0" borderId="0" xfId="0" applyFont="1" applyAlignment="1">
      <alignment wrapText="1"/>
    </xf>
    <xf numFmtId="0" fontId="13" fillId="0" borderId="10" xfId="0" applyFont="1" applyBorder="1" applyAlignment="1">
      <alignment wrapText="1"/>
    </xf>
    <xf numFmtId="0" fontId="14" fillId="0" borderId="10" xfId="0" applyFont="1" applyBorder="1" applyAlignment="1">
      <alignment wrapText="1"/>
    </xf>
    <xf numFmtId="0" fontId="13" fillId="0" borderId="3" xfId="0" applyFont="1" applyBorder="1" applyAlignment="1">
      <alignment wrapText="1"/>
    </xf>
    <xf numFmtId="0" fontId="12" fillId="0" borderId="1" xfId="0" applyFont="1" applyBorder="1" applyAlignment="1">
      <alignment horizontal="center"/>
    </xf>
    <xf numFmtId="0" fontId="24" fillId="0" borderId="3" xfId="0" applyFont="1" applyBorder="1"/>
    <xf numFmtId="0" fontId="13" fillId="0" borderId="11" xfId="0" applyFont="1" applyBorder="1"/>
    <xf numFmtId="1" fontId="0" fillId="0" borderId="2" xfId="0" applyNumberFormat="1" applyBorder="1"/>
    <xf numFmtId="0" fontId="22" fillId="0" borderId="0" xfId="0" applyFont="1"/>
    <xf numFmtId="0" fontId="23" fillId="0" borderId="0" xfId="0" applyFont="1"/>
    <xf numFmtId="0" fontId="18" fillId="0" borderId="0" xfId="0" applyFont="1"/>
    <xf numFmtId="0" fontId="0" fillId="0" borderId="9" xfId="0" applyBorder="1"/>
    <xf numFmtId="0" fontId="0" fillId="0" borderId="2" xfId="0" applyBorder="1"/>
    <xf numFmtId="0" fontId="36" fillId="0" borderId="10" xfId="0" applyFont="1" applyBorder="1"/>
    <xf numFmtId="0" fontId="13" fillId="0" borderId="13" xfId="0" applyFont="1" applyBorder="1"/>
    <xf numFmtId="0" fontId="13"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3" fillId="0" borderId="0" xfId="0" applyFont="1" applyAlignment="1">
      <alignment vertical="center"/>
    </xf>
    <xf numFmtId="0" fontId="13" fillId="5" borderId="0" xfId="0" applyFont="1" applyFill="1" applyAlignment="1" applyProtection="1">
      <alignment vertical="top"/>
      <protection locked="0"/>
    </xf>
    <xf numFmtId="0" fontId="12" fillId="0" borderId="1" xfId="0" applyFont="1" applyBorder="1"/>
    <xf numFmtId="0" fontId="13" fillId="0" borderId="4" xfId="0" applyFont="1" applyBorder="1" applyAlignment="1">
      <alignment wrapText="1"/>
    </xf>
    <xf numFmtId="3" fontId="12" fillId="0" borderId="4" xfId="1" applyNumberFormat="1" applyBorder="1" applyAlignment="1">
      <alignment horizontal="right"/>
    </xf>
    <xf numFmtId="3" fontId="12" fillId="0" borderId="5" xfId="1" applyNumberFormat="1" applyBorder="1" applyAlignment="1">
      <alignment horizontal="right"/>
    </xf>
    <xf numFmtId="3" fontId="12" fillId="0" borderId="12" xfId="1" applyNumberFormat="1" applyBorder="1" applyAlignment="1">
      <alignment horizontal="right"/>
    </xf>
    <xf numFmtId="0" fontId="12" fillId="0" borderId="14" xfId="0" applyFont="1" applyBorder="1" applyAlignment="1">
      <alignment horizontal="left" vertical="center"/>
    </xf>
    <xf numFmtId="0" fontId="39" fillId="0" borderId="0" xfId="0" applyFont="1"/>
    <xf numFmtId="0" fontId="12" fillId="0" borderId="3" xfId="0" applyFont="1" applyBorder="1" applyAlignment="1">
      <alignment horizontal="center" wrapText="1"/>
    </xf>
    <xf numFmtId="0" fontId="12" fillId="0" borderId="3" xfId="0" applyFont="1" applyBorder="1" applyAlignment="1">
      <alignment horizontal="center"/>
    </xf>
    <xf numFmtId="0" fontId="12" fillId="0" borderId="3" xfId="0" applyFont="1" applyBorder="1"/>
    <xf numFmtId="0" fontId="12" fillId="0" borderId="4" xfId="0" applyFont="1" applyBorder="1" applyAlignment="1">
      <alignment horizontal="center"/>
    </xf>
    <xf numFmtId="0" fontId="14" fillId="0" borderId="3" xfId="0" applyFont="1" applyBorder="1"/>
    <xf numFmtId="0" fontId="12" fillId="0" borderId="10" xfId="0" applyFont="1" applyBorder="1" applyAlignment="1">
      <alignment horizontal="center"/>
    </xf>
    <xf numFmtId="1" fontId="12" fillId="0" borderId="3" xfId="0" applyNumberFormat="1" applyFont="1" applyBorder="1" applyAlignment="1">
      <alignment horizontal="center"/>
    </xf>
    <xf numFmtId="0" fontId="12" fillId="0" borderId="2" xfId="0" applyFont="1" applyBorder="1" applyAlignment="1">
      <alignment horizontal="center"/>
    </xf>
    <xf numFmtId="0" fontId="12" fillId="0" borderId="9" xfId="0" applyFont="1" applyBorder="1" applyAlignment="1">
      <alignment horizontal="center"/>
    </xf>
    <xf numFmtId="0" fontId="14" fillId="0" borderId="3" xfId="0" applyFont="1" applyBorder="1" applyAlignment="1">
      <alignment wrapText="1"/>
    </xf>
    <xf numFmtId="0" fontId="36" fillId="0" borderId="3" xfId="0" applyFont="1" applyBorder="1"/>
    <xf numFmtId="0" fontId="39" fillId="0" borderId="0" xfId="0" applyFont="1" applyAlignment="1">
      <alignment horizontal="left" vertical="center"/>
    </xf>
    <xf numFmtId="0" fontId="12" fillId="0" borderId="0" xfId="0" applyFont="1" applyAlignment="1">
      <alignment horizontal="centerContinuous"/>
    </xf>
    <xf numFmtId="0" fontId="13" fillId="0" borderId="0" xfId="0" applyFont="1" applyAlignment="1">
      <alignment horizontal="left" vertical="center" indent="4"/>
    </xf>
    <xf numFmtId="0" fontId="13" fillId="0" borderId="0" xfId="0" applyFont="1" applyAlignment="1">
      <alignment horizontal="centerContinuous"/>
    </xf>
    <xf numFmtId="5" fontId="12" fillId="0" borderId="0" xfId="2" applyNumberFormat="1" applyAlignment="1">
      <alignment horizontal="center"/>
    </xf>
    <xf numFmtId="14" fontId="16" fillId="0" borderId="0" xfId="0" applyNumberFormat="1" applyFont="1" applyAlignment="1">
      <alignment horizontal="right"/>
    </xf>
    <xf numFmtId="0" fontId="16" fillId="0" borderId="0" xfId="0" applyFont="1" applyAlignment="1">
      <alignment horizontal="right"/>
    </xf>
    <xf numFmtId="0" fontId="12" fillId="0" borderId="11" xfId="0" applyFont="1" applyBorder="1" applyAlignment="1">
      <alignment horizontal="center"/>
    </xf>
    <xf numFmtId="0" fontId="12" fillId="0" borderId="15" xfId="0" applyFont="1" applyBorder="1" applyAlignment="1">
      <alignment horizontal="center"/>
    </xf>
    <xf numFmtId="5" fontId="0" fillId="0" borderId="0" xfId="0" applyNumberFormat="1"/>
    <xf numFmtId="166" fontId="12" fillId="0" borderId="3" xfId="2" applyNumberFormat="1" applyBorder="1" applyAlignment="1">
      <alignment horizontal="center"/>
    </xf>
    <xf numFmtId="166" fontId="12" fillId="0" borderId="0" xfId="2" applyNumberFormat="1" applyAlignment="1">
      <alignment horizontal="center"/>
    </xf>
    <xf numFmtId="166" fontId="12" fillId="0" borderId="7" xfId="2" applyNumberFormat="1" applyBorder="1" applyAlignment="1">
      <alignment horizontal="center"/>
    </xf>
    <xf numFmtId="1" fontId="12" fillId="0" borderId="5" xfId="0" applyNumberFormat="1" applyFont="1" applyBorder="1" applyAlignment="1">
      <alignment horizontal="center"/>
    </xf>
    <xf numFmtId="166" fontId="12" fillId="0" borderId="3" xfId="2" applyNumberFormat="1" applyBorder="1" applyAlignment="1">
      <alignment horizontal="right"/>
    </xf>
    <xf numFmtId="166" fontId="12" fillId="0" borderId="0" xfId="2" applyNumberFormat="1" applyAlignment="1">
      <alignment horizontal="right"/>
    </xf>
    <xf numFmtId="167" fontId="12" fillId="0" borderId="3" xfId="2" applyNumberFormat="1" applyBorder="1" applyAlignment="1">
      <alignment horizontal="right"/>
    </xf>
    <xf numFmtId="167" fontId="12" fillId="0" borderId="0" xfId="2" applyNumberFormat="1" applyAlignment="1">
      <alignment horizontal="right"/>
    </xf>
    <xf numFmtId="3" fontId="12" fillId="0" borderId="3" xfId="1" applyNumberFormat="1" applyBorder="1" applyAlignment="1">
      <alignment horizontal="right"/>
    </xf>
    <xf numFmtId="3" fontId="12" fillId="0" borderId="0" xfId="1" applyNumberFormat="1" applyAlignment="1">
      <alignment horizontal="right"/>
    </xf>
    <xf numFmtId="166" fontId="12" fillId="0" borderId="3" xfId="1" applyNumberFormat="1" applyBorder="1" applyAlignment="1">
      <alignment horizontal="right"/>
    </xf>
    <xf numFmtId="166" fontId="12" fillId="0" borderId="0" xfId="1" applyNumberFormat="1" applyAlignment="1">
      <alignment horizontal="right"/>
    </xf>
    <xf numFmtId="166" fontId="12" fillId="0" borderId="4" xfId="2" applyNumberFormat="1" applyBorder="1" applyAlignment="1">
      <alignment horizontal="right"/>
    </xf>
    <xf numFmtId="166" fontId="12" fillId="0" borderId="5" xfId="2" applyNumberFormat="1" applyBorder="1" applyAlignment="1">
      <alignment horizontal="right"/>
    </xf>
    <xf numFmtId="1" fontId="12" fillId="0" borderId="4" xfId="0" applyNumberFormat="1" applyFont="1" applyBorder="1" applyAlignment="1">
      <alignment horizontal="center"/>
    </xf>
    <xf numFmtId="166" fontId="12" fillId="0" borderId="10" xfId="2" applyNumberFormat="1" applyBorder="1" applyAlignment="1">
      <alignment horizontal="right"/>
    </xf>
    <xf numFmtId="9" fontId="12" fillId="0" borderId="10" xfId="2" applyNumberFormat="1" applyBorder="1" applyAlignment="1">
      <alignment horizontal="right"/>
    </xf>
    <xf numFmtId="3" fontId="33" fillId="0" borderId="10" xfId="2" applyNumberFormat="1" applyFont="1" applyBorder="1" applyAlignment="1">
      <alignment horizontal="right"/>
    </xf>
    <xf numFmtId="4" fontId="12" fillId="0" borderId="10" xfId="2" applyNumberFormat="1" applyBorder="1" applyAlignment="1">
      <alignment horizontal="right"/>
    </xf>
    <xf numFmtId="166" fontId="12" fillId="0" borderId="0" xfId="0" applyNumberFormat="1" applyFont="1" applyAlignment="1">
      <alignment horizontal="right" wrapText="1"/>
    </xf>
    <xf numFmtId="166" fontId="12" fillId="0" borderId="0" xfId="0" applyNumberFormat="1" applyFont="1" applyAlignment="1">
      <alignment wrapText="1"/>
    </xf>
    <xf numFmtId="166" fontId="12" fillId="0" borderId="0" xfId="1" applyNumberFormat="1"/>
    <xf numFmtId="6" fontId="13" fillId="0" borderId="2" xfId="0" applyNumberFormat="1" applyFont="1" applyBorder="1" applyAlignment="1">
      <alignment horizontal="center"/>
    </xf>
    <xf numFmtId="6" fontId="13" fillId="0" borderId="6" xfId="0" applyNumberFormat="1" applyFont="1" applyBorder="1" applyAlignment="1">
      <alignment horizontal="center"/>
    </xf>
    <xf numFmtId="6" fontId="12" fillId="0" borderId="3" xfId="2" applyNumberFormat="1" applyBorder="1" applyAlignment="1">
      <alignment horizontal="right"/>
    </xf>
    <xf numFmtId="6" fontId="12" fillId="0" borderId="0" xfId="2" applyNumberFormat="1" applyAlignment="1">
      <alignment horizontal="right"/>
    </xf>
    <xf numFmtId="6" fontId="12" fillId="0" borderId="7" xfId="2" applyNumberFormat="1" applyBorder="1" applyAlignment="1">
      <alignment horizontal="right"/>
    </xf>
    <xf numFmtId="6" fontId="13" fillId="0" borderId="1" xfId="0" applyNumberFormat="1" applyFont="1" applyBorder="1" applyAlignment="1">
      <alignment horizontal="center"/>
    </xf>
    <xf numFmtId="6" fontId="12" fillId="0" borderId="0" xfId="2" applyNumberFormat="1" applyAlignment="1">
      <alignment horizontal="center"/>
    </xf>
    <xf numFmtId="6" fontId="12" fillId="0" borderId="7" xfId="2" applyNumberFormat="1" applyBorder="1" applyAlignment="1">
      <alignment horizontal="center"/>
    </xf>
    <xf numFmtId="3" fontId="13" fillId="0" borderId="1" xfId="0" applyNumberFormat="1" applyFont="1" applyBorder="1" applyAlignment="1">
      <alignment horizontal="center"/>
    </xf>
    <xf numFmtId="3" fontId="13"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2" fillId="0" borderId="3" xfId="2" applyNumberFormat="1" applyBorder="1" applyAlignment="1">
      <alignment horizontal="right"/>
    </xf>
    <xf numFmtId="42" fontId="12" fillId="0" borderId="0" xfId="2" applyNumberFormat="1" applyAlignment="1">
      <alignment horizontal="right"/>
    </xf>
    <xf numFmtId="44" fontId="12" fillId="0" borderId="0" xfId="2" applyAlignment="1">
      <alignment horizontal="right"/>
    </xf>
    <xf numFmtId="42" fontId="12" fillId="0" borderId="8" xfId="2" applyNumberFormat="1" applyBorder="1" applyAlignment="1">
      <alignment horizontal="right"/>
    </xf>
    <xf numFmtId="42" fontId="12" fillId="0" borderId="5" xfId="2" applyNumberFormat="1" applyBorder="1" applyAlignment="1">
      <alignment horizontal="right"/>
    </xf>
    <xf numFmtId="42" fontId="12" fillId="0" borderId="13" xfId="2" applyNumberFormat="1" applyBorder="1" applyAlignment="1">
      <alignment horizontal="right"/>
    </xf>
    <xf numFmtId="42" fontId="12" fillId="0" borderId="15" xfId="2" applyNumberFormat="1" applyBorder="1" applyAlignment="1">
      <alignment horizontal="right"/>
    </xf>
    <xf numFmtId="42" fontId="12" fillId="0" borderId="16" xfId="2" applyNumberFormat="1" applyBorder="1" applyAlignment="1">
      <alignment horizontal="right"/>
    </xf>
    <xf numFmtId="1" fontId="13" fillId="0" borderId="3" xfId="0" applyNumberFormat="1" applyFont="1" applyBorder="1" applyAlignment="1">
      <alignment horizontal="center"/>
    </xf>
    <xf numFmtId="1" fontId="13" fillId="0" borderId="0" xfId="0" applyNumberFormat="1" applyFont="1" applyAlignment="1">
      <alignment horizontal="center"/>
    </xf>
    <xf numFmtId="42" fontId="12" fillId="0" borderId="15" xfId="2" applyNumberFormat="1" applyBorder="1" applyAlignment="1">
      <alignment horizontal="center"/>
    </xf>
    <xf numFmtId="42" fontId="12" fillId="0" borderId="8" xfId="2" applyNumberFormat="1" applyBorder="1" applyAlignment="1">
      <alignment horizontal="center"/>
    </xf>
    <xf numFmtId="42" fontId="12" fillId="0" borderId="16" xfId="2" applyNumberFormat="1" applyBorder="1" applyAlignment="1">
      <alignment horizontal="center"/>
    </xf>
    <xf numFmtId="42" fontId="12" fillId="0" borderId="8" xfId="0" applyNumberFormat="1" applyFont="1" applyBorder="1" applyAlignment="1">
      <alignment horizontal="right"/>
    </xf>
    <xf numFmtId="0" fontId="13" fillId="0" borderId="9" xfId="0" applyFont="1" applyBorder="1"/>
    <xf numFmtId="0" fontId="12" fillId="0" borderId="11" xfId="0" applyFont="1" applyBorder="1"/>
    <xf numFmtId="5" fontId="12" fillId="0" borderId="3" xfId="1" applyNumberFormat="1" applyBorder="1" applyAlignment="1">
      <alignment horizontal="right"/>
    </xf>
    <xf numFmtId="5" fontId="12" fillId="0" borderId="10" xfId="2" applyNumberFormat="1" applyBorder="1" applyAlignment="1">
      <alignment horizontal="right"/>
    </xf>
    <xf numFmtId="5" fontId="12" fillId="0" borderId="3" xfId="2" applyNumberFormat="1" applyBorder="1" applyAlignment="1">
      <alignment horizontal="right"/>
    </xf>
    <xf numFmtId="5" fontId="12" fillId="0" borderId="0" xfId="1" applyNumberFormat="1" applyAlignment="1">
      <alignment horizontal="right"/>
    </xf>
    <xf numFmtId="42" fontId="12" fillId="0" borderId="0" xfId="0" applyNumberFormat="1" applyFont="1" applyAlignment="1">
      <alignment horizontal="right" wrapText="1"/>
    </xf>
    <xf numFmtId="5" fontId="12" fillId="0" borderId="0" xfId="2" applyNumberFormat="1" applyAlignment="1">
      <alignment horizontal="right"/>
    </xf>
    <xf numFmtId="38" fontId="20" fillId="0" borderId="0" xfId="0" applyNumberFormat="1" applyFont="1" applyAlignment="1">
      <alignment horizontal="left"/>
    </xf>
    <xf numFmtId="166" fontId="12" fillId="0" borderId="2" xfId="1" applyNumberFormat="1" applyBorder="1"/>
    <xf numFmtId="42" fontId="12" fillId="0" borderId="3" xfId="0" applyNumberFormat="1" applyFont="1" applyBorder="1" applyAlignment="1">
      <alignment horizontal="right" wrapText="1"/>
    </xf>
    <xf numFmtId="42" fontId="12" fillId="0" borderId="10" xfId="2" applyNumberFormat="1" applyBorder="1" applyAlignment="1">
      <alignment horizontal="right"/>
    </xf>
    <xf numFmtId="42" fontId="12" fillId="0" borderId="1" xfId="2" applyNumberFormat="1" applyBorder="1" applyAlignment="1">
      <alignment horizontal="right"/>
    </xf>
    <xf numFmtId="42" fontId="12" fillId="0" borderId="2" xfId="2" applyNumberFormat="1" applyBorder="1" applyAlignment="1">
      <alignment horizontal="right"/>
    </xf>
    <xf numFmtId="42" fontId="12" fillId="0" borderId="9" xfId="2" applyNumberFormat="1" applyBorder="1" applyAlignment="1">
      <alignment horizontal="right"/>
    </xf>
    <xf numFmtId="42" fontId="12" fillId="0" borderId="11" xfId="2" applyNumberFormat="1" applyBorder="1" applyAlignment="1">
      <alignment horizontal="right"/>
    </xf>
    <xf numFmtId="0" fontId="30" fillId="0" borderId="0" xfId="0" applyFont="1"/>
    <xf numFmtId="0" fontId="12" fillId="0" borderId="0" xfId="0" applyFont="1" applyAlignment="1">
      <alignment wrapText="1"/>
    </xf>
    <xf numFmtId="0" fontId="25" fillId="0" borderId="0" xfId="0" applyFont="1" applyAlignment="1">
      <alignment vertical="center"/>
    </xf>
    <xf numFmtId="42" fontId="12" fillId="8" borderId="10" xfId="2" applyNumberFormat="1" applyFill="1" applyBorder="1" applyAlignment="1">
      <alignment horizontal="right"/>
    </xf>
    <xf numFmtId="0" fontId="12" fillId="0" borderId="0" xfId="0" applyFont="1" applyAlignment="1">
      <alignment horizontal="left" vertical="center"/>
    </xf>
    <xf numFmtId="167" fontId="12" fillId="0" borderId="1" xfId="0" applyNumberFormat="1" applyFont="1" applyBorder="1" applyAlignment="1">
      <alignment horizontal="center"/>
    </xf>
    <xf numFmtId="167" fontId="12"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2" fillId="0" borderId="3" xfId="0" applyNumberFormat="1" applyFont="1" applyBorder="1"/>
    <xf numFmtId="167" fontId="12" fillId="0" borderId="0" xfId="0" applyNumberFormat="1" applyFont="1"/>
    <xf numFmtId="167" fontId="0" fillId="0" borderId="0" xfId="0" applyNumberFormat="1"/>
    <xf numFmtId="167" fontId="0" fillId="0" borderId="7" xfId="0" applyNumberFormat="1" applyBorder="1"/>
    <xf numFmtId="166" fontId="12"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3" fillId="0" borderId="1" xfId="0" applyNumberFormat="1" applyFont="1" applyBorder="1"/>
    <xf numFmtId="167" fontId="0" fillId="0" borderId="3" xfId="0" applyNumberFormat="1" applyBorder="1"/>
    <xf numFmtId="0" fontId="41"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wrapText="1"/>
    </xf>
    <xf numFmtId="0" fontId="12" fillId="0" borderId="13" xfId="0" applyFont="1" applyBorder="1"/>
    <xf numFmtId="0" fontId="17" fillId="0" borderId="0" xfId="0" applyFont="1"/>
    <xf numFmtId="0" fontId="12" fillId="0" borderId="2" xfId="0" applyFont="1" applyBorder="1"/>
    <xf numFmtId="0" fontId="12" fillId="0" borderId="7" xfId="0" applyFont="1" applyBorder="1"/>
    <xf numFmtId="0" fontId="12" fillId="0" borderId="6" xfId="0" applyFont="1" applyBorder="1"/>
    <xf numFmtId="0" fontId="42" fillId="0" borderId="0" xfId="0" applyFont="1"/>
    <xf numFmtId="166" fontId="12" fillId="0" borderId="3" xfId="0" applyNumberFormat="1" applyFont="1" applyBorder="1" applyAlignment="1">
      <alignment horizontal="right"/>
    </xf>
    <xf numFmtId="166" fontId="12" fillId="0" borderId="0" xfId="0" applyNumberFormat="1" applyFont="1" applyAlignment="1">
      <alignment horizontal="right"/>
    </xf>
    <xf numFmtId="1" fontId="12" fillId="0" borderId="11" xfId="0" applyNumberFormat="1" applyFont="1" applyBorder="1" applyAlignment="1">
      <alignment horizontal="center"/>
    </xf>
    <xf numFmtId="42" fontId="12" fillId="0" borderId="0" xfId="0" applyNumberFormat="1" applyFont="1" applyAlignment="1">
      <alignment horizontal="right"/>
    </xf>
    <xf numFmtId="0" fontId="12" fillId="0" borderId="10" xfId="0" applyFont="1" applyBorder="1" applyAlignment="1">
      <alignment horizontal="right"/>
    </xf>
    <xf numFmtId="42" fontId="12" fillId="0" borderId="3" xfId="0" applyNumberFormat="1" applyFont="1" applyBorder="1" applyAlignment="1">
      <alignment horizontal="right"/>
    </xf>
    <xf numFmtId="42" fontId="12" fillId="5" borderId="3" xfId="0" applyNumberFormat="1" applyFont="1" applyFill="1" applyBorder="1" applyAlignment="1">
      <alignment horizontal="right"/>
    </xf>
    <xf numFmtId="42" fontId="12" fillId="0" borderId="4" xfId="0" applyNumberFormat="1" applyFont="1" applyBorder="1" applyAlignment="1">
      <alignment horizontal="right"/>
    </xf>
    <xf numFmtId="5" fontId="12" fillId="0" borderId="10" xfId="0" applyNumberFormat="1" applyFont="1" applyBorder="1" applyAlignment="1">
      <alignment horizontal="right"/>
    </xf>
    <xf numFmtId="42" fontId="12" fillId="0" borderId="5" xfId="0" applyNumberFormat="1" applyFont="1" applyBorder="1"/>
    <xf numFmtId="5" fontId="12" fillId="0" borderId="1" xfId="0" applyNumberFormat="1" applyFont="1" applyBorder="1" applyAlignment="1">
      <alignment horizontal="right"/>
    </xf>
    <xf numFmtId="5" fontId="12" fillId="0" borderId="2" xfId="0" applyNumberFormat="1" applyFont="1" applyBorder="1" applyAlignment="1">
      <alignment horizontal="right"/>
    </xf>
    <xf numFmtId="5" fontId="12" fillId="0" borderId="3" xfId="0" applyNumberFormat="1" applyFont="1" applyBorder="1" applyAlignment="1">
      <alignment horizontal="right"/>
    </xf>
    <xf numFmtId="5" fontId="12" fillId="0" borderId="0" xfId="0" applyNumberFormat="1" applyFont="1" applyAlignment="1">
      <alignment horizontal="right"/>
    </xf>
    <xf numFmtId="0" fontId="12" fillId="0" borderId="15" xfId="0" applyFont="1" applyBorder="1"/>
    <xf numFmtId="166" fontId="12" fillId="0" borderId="0" xfId="2" applyNumberFormat="1"/>
    <xf numFmtId="5" fontId="12" fillId="0" borderId="0" xfId="0" applyNumberFormat="1" applyFont="1"/>
    <xf numFmtId="5" fontId="12" fillId="0" borderId="5" xfId="0" applyNumberFormat="1" applyFont="1" applyBorder="1"/>
    <xf numFmtId="42" fontId="12" fillId="0" borderId="1" xfId="0" applyNumberFormat="1" applyFont="1" applyBorder="1" applyAlignment="1">
      <alignment horizontal="right"/>
    </xf>
    <xf numFmtId="42" fontId="12" fillId="0" borderId="2" xfId="0" applyNumberFormat="1" applyFont="1" applyBorder="1" applyAlignment="1">
      <alignment horizontal="right"/>
    </xf>
    <xf numFmtId="42" fontId="12" fillId="0" borderId="10" xfId="0" applyNumberFormat="1" applyFont="1" applyBorder="1" applyAlignment="1">
      <alignment horizontal="right"/>
    </xf>
    <xf numFmtId="42" fontId="12" fillId="0" borderId="13" xfId="0" applyNumberFormat="1" applyFont="1" applyBorder="1"/>
    <xf numFmtId="0" fontId="12" fillId="0" borderId="5" xfId="0" applyFont="1" applyBorder="1"/>
    <xf numFmtId="38" fontId="27" fillId="0" borderId="0" xfId="0" applyNumberFormat="1" applyFont="1" applyAlignment="1">
      <alignment horizontal="left"/>
    </xf>
    <xf numFmtId="6" fontId="13" fillId="0" borderId="2" xfId="0" applyNumberFormat="1" applyFont="1" applyBorder="1" applyAlignment="1">
      <alignment horizontal="right"/>
    </xf>
    <xf numFmtId="6" fontId="13" fillId="0" borderId="6" xfId="0" applyNumberFormat="1" applyFont="1" applyBorder="1" applyAlignment="1">
      <alignment horizontal="right"/>
    </xf>
    <xf numFmtId="6" fontId="13" fillId="0" borderId="0" xfId="0" applyNumberFormat="1" applyFont="1" applyAlignment="1">
      <alignment horizontal="right"/>
    </xf>
    <xf numFmtId="6" fontId="13" fillId="0" borderId="7" xfId="0" applyNumberFormat="1" applyFont="1" applyBorder="1" applyAlignment="1">
      <alignment horizontal="right"/>
    </xf>
    <xf numFmtId="6" fontId="12" fillId="0" borderId="4" xfId="2" applyNumberFormat="1" applyBorder="1" applyAlignment="1">
      <alignment horizontal="right"/>
    </xf>
    <xf numFmtId="6" fontId="12" fillId="0" borderId="5" xfId="2" applyNumberFormat="1" applyBorder="1" applyAlignment="1">
      <alignment horizontal="right"/>
    </xf>
    <xf numFmtId="6" fontId="12" fillId="0" borderId="12" xfId="2" applyNumberFormat="1" applyBorder="1" applyAlignment="1">
      <alignment horizontal="right"/>
    </xf>
    <xf numFmtId="0" fontId="24" fillId="0" borderId="7" xfId="0" applyFont="1" applyBorder="1"/>
    <xf numFmtId="5" fontId="12" fillId="0" borderId="4" xfId="2" applyNumberFormat="1" applyBorder="1" applyAlignment="1">
      <alignment horizontal="right"/>
    </xf>
    <xf numFmtId="5" fontId="12" fillId="0" borderId="4" xfId="1" applyNumberFormat="1" applyBorder="1" applyAlignment="1">
      <alignment horizontal="right"/>
    </xf>
    <xf numFmtId="5" fontId="12" fillId="0" borderId="5" xfId="1" applyNumberFormat="1" applyBorder="1" applyAlignment="1">
      <alignment horizontal="right"/>
    </xf>
    <xf numFmtId="5" fontId="12" fillId="0" borderId="5" xfId="2" applyNumberFormat="1" applyBorder="1" applyAlignment="1">
      <alignment horizontal="right"/>
    </xf>
    <xf numFmtId="166" fontId="12" fillId="0" borderId="1" xfId="1" applyNumberFormat="1" applyBorder="1"/>
    <xf numFmtId="44" fontId="12" fillId="0" borderId="3" xfId="2" applyBorder="1" applyAlignment="1">
      <alignment horizontal="right"/>
    </xf>
    <xf numFmtId="166" fontId="12" fillId="0" borderId="3" xfId="1" applyNumberFormat="1" applyBorder="1"/>
    <xf numFmtId="42" fontId="12" fillId="5" borderId="0" xfId="0" applyNumberFormat="1" applyFont="1" applyFill="1" applyAlignment="1">
      <alignment horizontal="right"/>
    </xf>
    <xf numFmtId="0" fontId="12" fillId="0" borderId="0" xfId="0" applyFont="1" applyAlignment="1">
      <alignment horizontal="left"/>
    </xf>
    <xf numFmtId="0" fontId="13" fillId="0" borderId="0" xfId="0" applyFont="1" applyAlignment="1">
      <alignment horizontal="left"/>
    </xf>
    <xf numFmtId="0" fontId="17" fillId="0" borderId="0" xfId="0" applyFont="1" applyAlignment="1">
      <alignment horizontal="left"/>
    </xf>
    <xf numFmtId="0" fontId="12" fillId="0" borderId="10" xfId="0" applyFont="1" applyBorder="1" applyAlignment="1">
      <alignment horizontal="left" wrapText="1"/>
    </xf>
    <xf numFmtId="0" fontId="12" fillId="0" borderId="15" xfId="0" applyFont="1" applyBorder="1" applyAlignment="1">
      <alignment horizontal="left"/>
    </xf>
    <xf numFmtId="164" fontId="12" fillId="0" borderId="0" xfId="2" applyNumberFormat="1" applyAlignment="1">
      <alignment horizontal="center"/>
    </xf>
    <xf numFmtId="0" fontId="12" fillId="0" borderId="5" xfId="0" applyFont="1" applyBorder="1" applyAlignment="1">
      <alignment horizontal="left"/>
    </xf>
    <xf numFmtId="14" fontId="16" fillId="0" borderId="0" xfId="7" applyNumberFormat="1" applyFont="1" applyAlignment="1">
      <alignment horizontal="right"/>
    </xf>
    <xf numFmtId="0" fontId="16" fillId="0" borderId="0" xfId="7" applyFont="1" applyAlignment="1">
      <alignment horizontal="right"/>
    </xf>
    <xf numFmtId="1" fontId="22" fillId="0" borderId="0" xfId="0" applyNumberFormat="1" applyFont="1" applyAlignment="1">
      <alignment horizontal="left" vertical="center"/>
    </xf>
    <xf numFmtId="42" fontId="0" fillId="0" borderId="0" xfId="0" applyNumberFormat="1"/>
    <xf numFmtId="1" fontId="17" fillId="0" borderId="0" xfId="0" applyNumberFormat="1" applyFont="1" applyAlignment="1">
      <alignment horizontal="center"/>
    </xf>
    <xf numFmtId="1" fontId="12" fillId="0" borderId="1" xfId="0" applyNumberFormat="1" applyFont="1" applyBorder="1" applyAlignment="1">
      <alignment horizontal="center"/>
    </xf>
    <xf numFmtId="1" fontId="12" fillId="0" borderId="3" xfId="0" applyNumberFormat="1" applyFont="1" applyBorder="1" applyAlignment="1">
      <alignment horizontal="center" wrapText="1"/>
    </xf>
    <xf numFmtId="1" fontId="17" fillId="0" borderId="3" xfId="0" applyNumberFormat="1" applyFont="1" applyBorder="1" applyAlignment="1">
      <alignment horizontal="center" wrapText="1"/>
    </xf>
    <xf numFmtId="3" fontId="13" fillId="0" borderId="3" xfId="0" applyNumberFormat="1" applyFont="1" applyBorder="1" applyAlignment="1">
      <alignment horizontal="center"/>
    </xf>
    <xf numFmtId="1" fontId="12" fillId="0" borderId="8" xfId="0" applyNumberFormat="1" applyFont="1" applyBorder="1" applyAlignment="1">
      <alignment horizontal="center"/>
    </xf>
    <xf numFmtId="1" fontId="12" fillId="0" borderId="15" xfId="0" applyNumberFormat="1" applyFont="1" applyBorder="1" applyAlignment="1">
      <alignment horizontal="center"/>
    </xf>
    <xf numFmtId="1" fontId="12" fillId="0" borderId="9" xfId="0" applyNumberFormat="1" applyFont="1" applyBorder="1" applyAlignment="1">
      <alignment horizontal="center"/>
    </xf>
    <xf numFmtId="1" fontId="12" fillId="0" borderId="10" xfId="0" applyNumberFormat="1" applyFont="1" applyBorder="1" applyAlignment="1">
      <alignment horizontal="center" wrapText="1"/>
    </xf>
    <xf numFmtId="1" fontId="12" fillId="0" borderId="10" xfId="0" applyNumberFormat="1" applyFont="1" applyBorder="1" applyAlignment="1">
      <alignment horizontal="center"/>
    </xf>
    <xf numFmtId="9" fontId="12" fillId="8" borderId="0" xfId="7" applyNumberFormat="1" applyFill="1" applyAlignment="1">
      <alignment horizontal="right" vertical="center" wrapText="1"/>
    </xf>
    <xf numFmtId="1" fontId="12" fillId="0" borderId="13" xfId="0" applyNumberFormat="1" applyFont="1" applyBorder="1" applyAlignment="1">
      <alignment horizontal="center"/>
    </xf>
    <xf numFmtId="4" fontId="12" fillId="0" borderId="0" xfId="2" applyNumberFormat="1" applyAlignment="1">
      <alignment horizontal="center"/>
    </xf>
    <xf numFmtId="1" fontId="17" fillId="0" borderId="9" xfId="0" applyNumberFormat="1" applyFont="1" applyBorder="1" applyAlignment="1">
      <alignment horizontal="center"/>
    </xf>
    <xf numFmtId="1" fontId="17" fillId="0" borderId="10" xfId="0" applyNumberFormat="1" applyFont="1" applyBorder="1" applyAlignment="1">
      <alignment horizontal="center"/>
    </xf>
    <xf numFmtId="0" fontId="0" fillId="0" borderId="3" xfId="0" applyBorder="1"/>
    <xf numFmtId="0" fontId="13" fillId="0" borderId="4" xfId="0" applyFont="1" applyBorder="1" applyAlignment="1">
      <alignment horizontal="center"/>
    </xf>
    <xf numFmtId="42" fontId="0" fillId="5" borderId="3" xfId="0" applyNumberFormat="1" applyFill="1" applyBorder="1" applyAlignment="1" applyProtection="1">
      <alignment horizontal="right"/>
      <protection locked="0"/>
    </xf>
    <xf numFmtId="168" fontId="0" fillId="0" borderId="0" xfId="0" applyNumberFormat="1"/>
    <xf numFmtId="0" fontId="35" fillId="0" borderId="0" xfId="0" applyFont="1"/>
    <xf numFmtId="0" fontId="37" fillId="0" borderId="0" xfId="0" applyFont="1" applyAlignment="1">
      <alignment horizontal="centerContinuous"/>
    </xf>
    <xf numFmtId="0" fontId="37" fillId="0" borderId="13" xfId="0" applyFont="1" applyBorder="1" applyAlignment="1">
      <alignment horizontal="center"/>
    </xf>
    <xf numFmtId="0" fontId="12" fillId="0" borderId="3" xfId="0" applyFont="1" applyBorder="1" applyAlignment="1">
      <alignment wrapText="1"/>
    </xf>
    <xf numFmtId="0" fontId="24" fillId="0" borderId="0" xfId="0" applyFont="1"/>
    <xf numFmtId="1" fontId="12" fillId="0" borderId="0" xfId="0" applyNumberFormat="1" applyFont="1"/>
    <xf numFmtId="0" fontId="39" fillId="0" borderId="0" xfId="0" applyFont="1" applyAlignment="1">
      <alignment horizontal="left"/>
    </xf>
    <xf numFmtId="42" fontId="12" fillId="0" borderId="0" xfId="0" applyNumberFormat="1" applyFont="1"/>
    <xf numFmtId="165" fontId="12" fillId="0" borderId="1" xfId="0" applyNumberFormat="1" applyFont="1" applyBorder="1" applyAlignment="1">
      <alignment horizontal="right"/>
    </xf>
    <xf numFmtId="165" fontId="12" fillId="0" borderId="2" xfId="0" applyNumberFormat="1" applyFont="1" applyBorder="1" applyAlignment="1">
      <alignment horizontal="right"/>
    </xf>
    <xf numFmtId="0" fontId="17" fillId="0" borderId="3" xfId="0" applyFont="1" applyBorder="1" applyAlignment="1">
      <alignment wrapText="1"/>
    </xf>
    <xf numFmtId="0" fontId="12" fillId="0" borderId="3" xfId="0" applyFont="1" applyBorder="1" applyAlignment="1">
      <alignment horizontal="right"/>
    </xf>
    <xf numFmtId="0" fontId="12" fillId="0" borderId="0" xfId="0" applyFont="1" applyAlignment="1">
      <alignment horizontal="right"/>
    </xf>
    <xf numFmtId="3" fontId="12" fillId="0" borderId="0" xfId="0" applyNumberFormat="1" applyFont="1"/>
    <xf numFmtId="0" fontId="12" fillId="0" borderId="7" xfId="0" applyFont="1" applyBorder="1" applyAlignment="1">
      <alignment wrapText="1"/>
    </xf>
    <xf numFmtId="166" fontId="12" fillId="0" borderId="7" xfId="0" applyNumberFormat="1" applyFont="1" applyBorder="1"/>
    <xf numFmtId="166" fontId="12" fillId="0" borderId="0" xfId="0" applyNumberFormat="1" applyFont="1"/>
    <xf numFmtId="3" fontId="12" fillId="0" borderId="7" xfId="0" applyNumberFormat="1" applyFont="1" applyBorder="1" applyAlignment="1">
      <alignment wrapText="1"/>
    </xf>
    <xf numFmtId="166" fontId="12" fillId="0" borderId="13" xfId="0" applyNumberFormat="1" applyFont="1" applyBorder="1" applyAlignment="1">
      <alignment wrapText="1"/>
    </xf>
    <xf numFmtId="166" fontId="12" fillId="0" borderId="1" xfId="0" applyNumberFormat="1" applyFont="1" applyBorder="1"/>
    <xf numFmtId="166" fontId="12" fillId="0" borderId="3" xfId="0" applyNumberFormat="1" applyFont="1" applyBorder="1"/>
    <xf numFmtId="166" fontId="12" fillId="0" borderId="4" xfId="0" applyNumberFormat="1" applyFont="1" applyBorder="1"/>
    <xf numFmtId="0" fontId="17" fillId="0" borderId="0" xfId="0" applyFont="1" applyAlignment="1">
      <alignment wrapText="1"/>
    </xf>
    <xf numFmtId="167" fontId="12" fillId="0" borderId="0" xfId="0" applyNumberFormat="1" applyFont="1" applyAlignment="1">
      <alignment horizontal="center"/>
    </xf>
    <xf numFmtId="0" fontId="12" fillId="0" borderId="5" xfId="0" applyFont="1" applyBorder="1" applyAlignment="1">
      <alignment horizontal="center"/>
    </xf>
    <xf numFmtId="42" fontId="12" fillId="0" borderId="10" xfId="0" applyNumberFormat="1" applyFont="1" applyBorder="1"/>
    <xf numFmtId="6" fontId="12" fillId="0" borderId="1" xfId="2" applyNumberFormat="1" applyBorder="1" applyAlignment="1">
      <alignment horizontal="center"/>
    </xf>
    <xf numFmtId="6" fontId="12" fillId="0" borderId="2" xfId="2" applyNumberFormat="1" applyBorder="1" applyAlignment="1">
      <alignment horizontal="center"/>
    </xf>
    <xf numFmtId="6" fontId="12" fillId="0" borderId="6" xfId="2" applyNumberFormat="1" applyBorder="1" applyAlignment="1">
      <alignment horizontal="center"/>
    </xf>
    <xf numFmtId="3" fontId="13" fillId="0" borderId="3" xfId="0" applyNumberFormat="1" applyFont="1" applyBorder="1" applyAlignment="1">
      <alignment horizontal="right"/>
    </xf>
    <xf numFmtId="3" fontId="13" fillId="0" borderId="0" xfId="0" applyNumberFormat="1" applyFont="1" applyAlignment="1">
      <alignment horizontal="right"/>
    </xf>
    <xf numFmtId="3" fontId="13" fillId="0" borderId="7" xfId="0" applyNumberFormat="1" applyFont="1" applyBorder="1" applyAlignment="1">
      <alignment horizontal="right"/>
    </xf>
    <xf numFmtId="3" fontId="12" fillId="0" borderId="7" xfId="1" applyNumberFormat="1" applyBorder="1" applyAlignment="1">
      <alignment horizontal="right"/>
    </xf>
    <xf numFmtId="167" fontId="12" fillId="0" borderId="10" xfId="0" applyNumberFormat="1" applyFont="1" applyBorder="1" applyAlignment="1">
      <alignment horizontal="center"/>
    </xf>
    <xf numFmtId="0" fontId="23" fillId="0" borderId="19" xfId="7" applyFont="1" applyBorder="1"/>
    <xf numFmtId="0" fontId="23" fillId="0" borderId="20" xfId="7" applyFont="1" applyBorder="1" applyAlignment="1">
      <alignment wrapText="1"/>
    </xf>
    <xf numFmtId="0" fontId="23" fillId="0" borderId="20" xfId="7" applyFont="1" applyBorder="1"/>
    <xf numFmtId="0" fontId="16" fillId="0" borderId="0" xfId="0" applyFont="1"/>
    <xf numFmtId="0" fontId="37" fillId="0" borderId="0" xfId="0" applyFont="1" applyAlignment="1">
      <alignment horizontal="centerContinuous" wrapText="1"/>
    </xf>
    <xf numFmtId="0" fontId="37" fillId="0" borderId="0" xfId="0" applyFont="1" applyAlignment="1">
      <alignment horizontal="left" wrapText="1"/>
    </xf>
    <xf numFmtId="169" fontId="12" fillId="8" borderId="0" xfId="7" applyNumberFormat="1" applyFill="1" applyAlignment="1">
      <alignment horizontal="right" vertical="center" wrapText="1"/>
    </xf>
    <xf numFmtId="6" fontId="12" fillId="0" borderId="3" xfId="2" applyNumberFormat="1" applyBorder="1" applyAlignment="1">
      <alignment horizontal="center"/>
    </xf>
    <xf numFmtId="1" fontId="13" fillId="0" borderId="8" xfId="0" applyNumberFormat="1" applyFont="1" applyBorder="1" applyAlignment="1">
      <alignment horizontal="center"/>
    </xf>
    <xf numFmtId="0" fontId="13" fillId="0" borderId="13" xfId="0" applyFont="1" applyBorder="1" applyAlignment="1">
      <alignment horizontal="left"/>
    </xf>
    <xf numFmtId="0" fontId="0" fillId="7" borderId="2" xfId="0" applyFill="1" applyBorder="1"/>
    <xf numFmtId="0" fontId="19" fillId="7" borderId="2" xfId="0" applyFont="1" applyFill="1" applyBorder="1"/>
    <xf numFmtId="0" fontId="13" fillId="7" borderId="13" xfId="0" applyFont="1" applyFill="1" applyBorder="1" applyAlignment="1">
      <alignment horizontal="center"/>
    </xf>
    <xf numFmtId="166" fontId="13" fillId="0" borderId="1" xfId="0" applyNumberFormat="1" applyFont="1" applyBorder="1" applyAlignment="1">
      <alignment horizontal="center"/>
    </xf>
    <xf numFmtId="166" fontId="13" fillId="0" borderId="2" xfId="0" applyNumberFormat="1" applyFont="1" applyBorder="1" applyAlignment="1">
      <alignment horizontal="center"/>
    </xf>
    <xf numFmtId="166" fontId="13" fillId="0" borderId="6" xfId="0" applyNumberFormat="1" applyFont="1" applyBorder="1" applyAlignment="1">
      <alignment horizontal="center"/>
    </xf>
    <xf numFmtId="166" fontId="13" fillId="0" borderId="3" xfId="0" applyNumberFormat="1" applyFont="1" applyBorder="1" applyAlignment="1">
      <alignment horizontal="center"/>
    </xf>
    <xf numFmtId="166" fontId="13" fillId="0" borderId="0" xfId="0" applyNumberFormat="1" applyFont="1" applyAlignment="1">
      <alignment horizontal="center"/>
    </xf>
    <xf numFmtId="166" fontId="13"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2" fillId="0" borderId="4" xfId="0" applyNumberFormat="1" applyFont="1" applyBorder="1" applyAlignment="1">
      <alignment horizontal="right"/>
    </xf>
    <xf numFmtId="167" fontId="12" fillId="0" borderId="5" xfId="0" applyNumberFormat="1" applyFont="1" applyBorder="1" applyAlignment="1">
      <alignment horizontal="right"/>
    </xf>
    <xf numFmtId="0" fontId="12" fillId="0" borderId="3" xfId="0" applyFont="1" applyBorder="1" applyAlignment="1">
      <alignment horizontal="left" wrapText="1"/>
    </xf>
    <xf numFmtId="0" fontId="13" fillId="0" borderId="22" xfId="0" applyFont="1" applyBorder="1" applyAlignment="1">
      <alignment horizontal="center"/>
    </xf>
    <xf numFmtId="0" fontId="13" fillId="0" borderId="23" xfId="0" applyFont="1" applyBorder="1" applyAlignment="1">
      <alignment horizontal="center"/>
    </xf>
    <xf numFmtId="14" fontId="12" fillId="0" borderId="21" xfId="7" applyNumberFormat="1" applyBorder="1" applyAlignment="1">
      <alignment horizontal="center"/>
    </xf>
    <xf numFmtId="0" fontId="13" fillId="0" borderId="15" xfId="0" applyFont="1" applyBorder="1" applyAlignment="1">
      <alignment horizontal="center"/>
    </xf>
    <xf numFmtId="0" fontId="13" fillId="0" borderId="13" xfId="0" applyFont="1" applyBorder="1" applyAlignment="1">
      <alignment horizontal="center"/>
    </xf>
    <xf numFmtId="0" fontId="13" fillId="7" borderId="2" xfId="0" applyFont="1" applyFill="1" applyBorder="1"/>
    <xf numFmtId="0" fontId="0" fillId="7" borderId="13" xfId="0" applyFill="1" applyBorder="1"/>
    <xf numFmtId="0" fontId="24" fillId="0" borderId="10" xfId="7" applyFont="1" applyBorder="1"/>
    <xf numFmtId="6" fontId="13" fillId="0" borderId="1" xfId="0" applyNumberFormat="1" applyFont="1" applyBorder="1" applyAlignment="1">
      <alignment horizontal="right"/>
    </xf>
    <xf numFmtId="6" fontId="13" fillId="0" borderId="3" xfId="0" applyNumberFormat="1" applyFont="1" applyBorder="1" applyAlignment="1">
      <alignment horizontal="right"/>
    </xf>
    <xf numFmtId="0" fontId="0" fillId="0" borderId="7" xfId="0" applyBorder="1"/>
    <xf numFmtId="165" fontId="12" fillId="0" borderId="11" xfId="0" applyNumberFormat="1" applyFont="1" applyBorder="1" applyAlignment="1">
      <alignment horizontal="center"/>
    </xf>
    <xf numFmtId="5" fontId="12" fillId="0" borderId="11" xfId="2" applyNumberFormat="1" applyBorder="1" applyAlignment="1">
      <alignment horizontal="right"/>
    </xf>
    <xf numFmtId="0" fontId="13" fillId="0" borderId="13" xfId="0" applyFont="1" applyBorder="1" applyAlignment="1">
      <alignment vertical="center" wrapText="1"/>
    </xf>
    <xf numFmtId="167" fontId="12"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2" fillId="0" borderId="3" xfId="0" applyNumberFormat="1" applyFont="1" applyBorder="1" applyAlignment="1">
      <alignment horizontal="right"/>
    </xf>
    <xf numFmtId="167" fontId="12" fillId="0" borderId="4" xfId="2" applyNumberFormat="1" applyBorder="1" applyAlignment="1">
      <alignment horizontal="right"/>
    </xf>
    <xf numFmtId="167" fontId="12" fillId="0" borderId="5" xfId="2" applyNumberFormat="1" applyBorder="1" applyAlignment="1">
      <alignment horizontal="right"/>
    </xf>
    <xf numFmtId="8" fontId="12" fillId="0" borderId="0" xfId="0" applyNumberFormat="1" applyFont="1"/>
    <xf numFmtId="8" fontId="0" fillId="0" borderId="0" xfId="0" applyNumberFormat="1"/>
    <xf numFmtId="0" fontId="12" fillId="0" borderId="13" xfId="0" applyFont="1" applyBorder="1" applyAlignment="1">
      <alignment horizontal="center"/>
    </xf>
    <xf numFmtId="0" fontId="13" fillId="0" borderId="1" xfId="0" applyFont="1" applyBorder="1" applyAlignment="1">
      <alignment horizontal="left"/>
    </xf>
    <xf numFmtId="0" fontId="12" fillId="0" borderId="0" xfId="7" applyAlignment="1">
      <alignment vertical="top" wrapText="1"/>
    </xf>
    <xf numFmtId="1" fontId="13" fillId="0" borderId="4" xfId="0" applyNumberFormat="1" applyFont="1" applyBorder="1" applyAlignment="1">
      <alignment horizontal="center"/>
    </xf>
    <xf numFmtId="1" fontId="13" fillId="0" borderId="5" xfId="0" applyNumberFormat="1" applyFont="1" applyBorder="1" applyAlignment="1">
      <alignment horizontal="center"/>
    </xf>
    <xf numFmtId="1" fontId="13" fillId="0" borderId="12" xfId="0" applyNumberFormat="1" applyFont="1" applyBorder="1" applyAlignment="1">
      <alignment horizontal="center"/>
    </xf>
    <xf numFmtId="6" fontId="13" fillId="0" borderId="3" xfId="0" applyNumberFormat="1" applyFont="1" applyBorder="1" applyAlignment="1">
      <alignment horizontal="center"/>
    </xf>
    <xf numFmtId="6" fontId="13" fillId="0" borderId="0" xfId="0" applyNumberFormat="1" applyFont="1" applyAlignment="1">
      <alignment horizontal="center"/>
    </xf>
    <xf numFmtId="6" fontId="13" fillId="0" borderId="7" xfId="0" applyNumberFormat="1" applyFont="1" applyBorder="1" applyAlignment="1">
      <alignment horizontal="center"/>
    </xf>
    <xf numFmtId="42" fontId="13" fillId="0" borderId="15" xfId="2" applyNumberFormat="1" applyFont="1" applyBorder="1" applyAlignment="1">
      <alignment horizontal="right"/>
    </xf>
    <xf numFmtId="42" fontId="13" fillId="0" borderId="8" xfId="2" applyNumberFormat="1" applyFont="1" applyBorder="1" applyAlignment="1">
      <alignment horizontal="right"/>
    </xf>
    <xf numFmtId="42" fontId="13" fillId="0" borderId="16" xfId="2" applyNumberFormat="1" applyFont="1" applyBorder="1" applyAlignment="1">
      <alignment horizontal="right"/>
    </xf>
    <xf numFmtId="5" fontId="13" fillId="0" borderId="15" xfId="2" applyNumberFormat="1" applyFont="1" applyBorder="1" applyAlignment="1">
      <alignment horizontal="center"/>
    </xf>
    <xf numFmtId="42" fontId="13" fillId="0" borderId="8" xfId="2" applyNumberFormat="1" applyFont="1" applyBorder="1" applyAlignment="1">
      <alignment horizontal="center"/>
    </xf>
    <xf numFmtId="42" fontId="13" fillId="0" borderId="16" xfId="2" applyNumberFormat="1" applyFont="1" applyBorder="1" applyAlignment="1">
      <alignment horizontal="center"/>
    </xf>
    <xf numFmtId="1" fontId="13" fillId="0" borderId="7" xfId="0" applyNumberFormat="1" applyFont="1" applyBorder="1" applyAlignment="1">
      <alignment horizontal="center"/>
    </xf>
    <xf numFmtId="3" fontId="13" fillId="0" borderId="0" xfId="0" applyNumberFormat="1" applyFont="1" applyAlignment="1">
      <alignment horizontal="center"/>
    </xf>
    <xf numFmtId="42" fontId="13" fillId="0" borderId="5" xfId="2" applyNumberFormat="1" applyFont="1" applyBorder="1" applyAlignment="1">
      <alignment horizontal="right"/>
    </xf>
    <xf numFmtId="0" fontId="13" fillId="0" borderId="24" xfId="0" applyFont="1" applyBorder="1" applyAlignment="1">
      <alignment horizontal="center"/>
    </xf>
    <xf numFmtId="14" fontId="12" fillId="0" borderId="25" xfId="7" applyNumberFormat="1" applyBorder="1" applyAlignment="1">
      <alignment horizontal="center"/>
    </xf>
    <xf numFmtId="14" fontId="12" fillId="0" borderId="26" xfId="7" applyNumberFormat="1" applyBorder="1" applyAlignment="1">
      <alignment horizontal="center"/>
    </xf>
    <xf numFmtId="14" fontId="12" fillId="0" borderId="27" xfId="7" applyNumberFormat="1" applyBorder="1" applyAlignment="1">
      <alignment horizontal="center"/>
    </xf>
    <xf numFmtId="14" fontId="12" fillId="0" borderId="28" xfId="7" applyNumberFormat="1" applyBorder="1" applyAlignment="1">
      <alignment horizontal="center"/>
    </xf>
    <xf numFmtId="14" fontId="12" fillId="0" borderId="29" xfId="7" applyNumberFormat="1" applyBorder="1" applyAlignment="1">
      <alignment horizontal="center"/>
    </xf>
    <xf numFmtId="0" fontId="13" fillId="0" borderId="30" xfId="0" applyFont="1" applyBorder="1" applyAlignment="1">
      <alignment horizontal="center"/>
    </xf>
    <xf numFmtId="42" fontId="12" fillId="0" borderId="7" xfId="2" applyNumberFormat="1" applyBorder="1" applyAlignment="1">
      <alignment horizontal="right"/>
    </xf>
    <xf numFmtId="166" fontId="12" fillId="0" borderId="7" xfId="1" applyNumberFormat="1" applyBorder="1" applyAlignment="1">
      <alignment horizontal="right"/>
    </xf>
    <xf numFmtId="166" fontId="12" fillId="0" borderId="7" xfId="2" applyNumberFormat="1" applyBorder="1" applyAlignment="1">
      <alignment horizontal="right"/>
    </xf>
    <xf numFmtId="166" fontId="12" fillId="0" borderId="12" xfId="2" applyNumberFormat="1" applyBorder="1" applyAlignment="1">
      <alignment horizontal="right"/>
    </xf>
    <xf numFmtId="5" fontId="12" fillId="0" borderId="7" xfId="1" applyNumberFormat="1" applyBorder="1" applyAlignment="1">
      <alignment horizontal="right"/>
    </xf>
    <xf numFmtId="5" fontId="12" fillId="0" borderId="12" xfId="1" applyNumberFormat="1" applyBorder="1" applyAlignment="1">
      <alignment horizontal="right"/>
    </xf>
    <xf numFmtId="5" fontId="12" fillId="0" borderId="7" xfId="2" applyNumberFormat="1" applyBorder="1" applyAlignment="1">
      <alignment horizontal="right"/>
    </xf>
    <xf numFmtId="42" fontId="13" fillId="0" borderId="4" xfId="2" applyNumberFormat="1" applyFont="1" applyBorder="1" applyAlignment="1">
      <alignment horizontal="right"/>
    </xf>
    <xf numFmtId="5" fontId="12" fillId="0" borderId="4" xfId="0" applyNumberFormat="1" applyFont="1" applyBorder="1" applyAlignment="1">
      <alignment horizontal="right" wrapText="1"/>
    </xf>
    <xf numFmtId="5" fontId="12" fillId="0" borderId="5" xfId="0" applyNumberFormat="1" applyFont="1" applyBorder="1" applyAlignment="1">
      <alignment horizontal="right" wrapText="1"/>
    </xf>
    <xf numFmtId="5" fontId="12" fillId="0" borderId="12" xfId="0" applyNumberFormat="1" applyFont="1" applyBorder="1" applyAlignment="1">
      <alignment horizontal="right" wrapText="1"/>
    </xf>
    <xf numFmtId="42" fontId="12" fillId="0" borderId="7" xfId="0" applyNumberFormat="1" applyFont="1" applyBorder="1" applyAlignment="1">
      <alignment horizontal="right" wrapText="1"/>
    </xf>
    <xf numFmtId="42" fontId="12" fillId="0" borderId="4" xfId="0" applyNumberFormat="1" applyFont="1" applyBorder="1" applyAlignment="1">
      <alignment horizontal="right" wrapText="1"/>
    </xf>
    <xf numFmtId="42" fontId="12" fillId="0" borderId="5" xfId="0" applyNumberFormat="1" applyFont="1" applyBorder="1" applyAlignment="1">
      <alignment horizontal="right" wrapText="1"/>
    </xf>
    <xf numFmtId="42" fontId="12" fillId="0" borderId="12" xfId="0" applyNumberFormat="1" applyFont="1" applyBorder="1" applyAlignment="1">
      <alignment horizontal="right" wrapText="1"/>
    </xf>
    <xf numFmtId="42" fontId="12" fillId="0" borderId="6" xfId="0" applyNumberFormat="1" applyFont="1" applyBorder="1" applyAlignment="1">
      <alignment horizontal="right"/>
    </xf>
    <xf numFmtId="42" fontId="12" fillId="0" borderId="7" xfId="0" applyNumberFormat="1" applyFont="1" applyBorder="1" applyAlignment="1">
      <alignment horizontal="right"/>
    </xf>
    <xf numFmtId="42" fontId="12" fillId="0" borderId="4" xfId="2" applyNumberFormat="1" applyBorder="1" applyAlignment="1">
      <alignment horizontal="right"/>
    </xf>
    <xf numFmtId="166" fontId="12" fillId="0" borderId="7" xfId="0" applyNumberFormat="1" applyFont="1" applyBorder="1" applyAlignment="1">
      <alignment horizontal="right"/>
    </xf>
    <xf numFmtId="42" fontId="12" fillId="0" borderId="6" xfId="2" applyNumberFormat="1" applyBorder="1" applyAlignment="1">
      <alignment horizontal="right"/>
    </xf>
    <xf numFmtId="5" fontId="12" fillId="0" borderId="6" xfId="0" applyNumberFormat="1" applyFont="1" applyBorder="1" applyAlignment="1">
      <alignment horizontal="right"/>
    </xf>
    <xf numFmtId="5" fontId="12" fillId="0" borderId="7" xfId="0" applyNumberFormat="1" applyFont="1" applyBorder="1" applyAlignment="1">
      <alignment horizontal="right"/>
    </xf>
    <xf numFmtId="167" fontId="12" fillId="0" borderId="7" xfId="0" applyNumberFormat="1" applyFont="1" applyBorder="1" applyAlignment="1">
      <alignment horizontal="right"/>
    </xf>
    <xf numFmtId="5" fontId="12" fillId="0" borderId="12" xfId="0" applyNumberFormat="1" applyFont="1" applyBorder="1" applyAlignment="1">
      <alignment horizontal="right"/>
    </xf>
    <xf numFmtId="166" fontId="12" fillId="0" borderId="6" xfId="0" applyNumberFormat="1" applyFont="1" applyBorder="1"/>
    <xf numFmtId="167" fontId="12" fillId="0" borderId="7" xfId="0" applyNumberFormat="1" applyFont="1" applyBorder="1"/>
    <xf numFmtId="166" fontId="12" fillId="0" borderId="6" xfId="1" applyNumberFormat="1" applyBorder="1"/>
    <xf numFmtId="44" fontId="12" fillId="0" borderId="7" xfId="2" applyBorder="1" applyAlignment="1">
      <alignment horizontal="right"/>
    </xf>
    <xf numFmtId="166" fontId="12" fillId="0" borderId="7" xfId="1" applyNumberFormat="1" applyBorder="1"/>
    <xf numFmtId="42" fontId="13"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3" fillId="0" borderId="4" xfId="2" applyNumberFormat="1" applyFont="1" applyBorder="1" applyAlignment="1">
      <alignment horizontal="center"/>
    </xf>
    <xf numFmtId="42" fontId="13" fillId="0" borderId="5" xfId="2" applyNumberFormat="1" applyFont="1" applyBorder="1" applyAlignment="1">
      <alignment horizontal="center"/>
    </xf>
    <xf numFmtId="6" fontId="13"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3" fillId="0" borderId="33" xfId="0" applyFont="1" applyBorder="1" applyAlignment="1">
      <alignment wrapText="1"/>
    </xf>
    <xf numFmtId="5" fontId="12" fillId="0" borderId="20" xfId="2" applyNumberFormat="1" applyBorder="1" applyAlignment="1">
      <alignment horizontal="right"/>
    </xf>
    <xf numFmtId="42" fontId="12" fillId="0" borderId="20" xfId="2" applyNumberFormat="1" applyBorder="1" applyAlignment="1">
      <alignment horizontal="right"/>
    </xf>
    <xf numFmtId="5" fontId="12" fillId="0" borderId="33" xfId="2" applyNumberFormat="1" applyBorder="1" applyAlignment="1">
      <alignment horizontal="right"/>
    </xf>
    <xf numFmtId="0" fontId="13" fillId="7" borderId="9" xfId="0" applyFont="1" applyFill="1" applyBorder="1" applyAlignment="1">
      <alignment vertical="center" wrapText="1"/>
    </xf>
    <xf numFmtId="164" fontId="12" fillId="0" borderId="11" xfId="2" applyNumberFormat="1" applyBorder="1" applyAlignment="1">
      <alignment horizontal="left"/>
    </xf>
    <xf numFmtId="164" fontId="12" fillId="0" borderId="5" xfId="2" applyNumberFormat="1" applyBorder="1" applyAlignment="1">
      <alignment horizontal="center"/>
    </xf>
    <xf numFmtId="164" fontId="12" fillId="0" borderId="11" xfId="2" applyNumberFormat="1" applyBorder="1" applyAlignment="1">
      <alignment horizontal="center"/>
    </xf>
    <xf numFmtId="164" fontId="13" fillId="7" borderId="31" xfId="2" applyNumberFormat="1" applyFont="1" applyFill="1" applyBorder="1" applyAlignment="1">
      <alignment horizontal="left" vertical="center"/>
    </xf>
    <xf numFmtId="5" fontId="12" fillId="7" borderId="32" xfId="2" applyNumberFormat="1" applyFill="1" applyBorder="1" applyAlignment="1">
      <alignment horizontal="right" vertical="center"/>
    </xf>
    <xf numFmtId="42" fontId="12" fillId="7" borderId="31" xfId="2" applyNumberFormat="1" applyFill="1" applyBorder="1" applyAlignment="1">
      <alignment horizontal="right" vertical="center"/>
    </xf>
    <xf numFmtId="0" fontId="13" fillId="0" borderId="34" xfId="0" applyFont="1" applyBorder="1" applyAlignment="1">
      <alignment wrapText="1"/>
    </xf>
    <xf numFmtId="0" fontId="13" fillId="7" borderId="35" xfId="0" applyFont="1" applyFill="1" applyBorder="1" applyAlignment="1">
      <alignment vertical="center" wrapText="1"/>
    </xf>
    <xf numFmtId="166" fontId="12" fillId="0" borderId="10" xfId="2" applyNumberFormat="1" applyBorder="1" applyAlignment="1">
      <alignment horizontal="center"/>
    </xf>
    <xf numFmtId="167" fontId="12" fillId="0" borderId="10" xfId="2" applyNumberFormat="1" applyBorder="1" applyAlignment="1">
      <alignment horizontal="center"/>
    </xf>
    <xf numFmtId="3" fontId="12" fillId="0" borderId="10" xfId="1" applyNumberFormat="1" applyBorder="1" applyAlignment="1">
      <alignment horizontal="center"/>
    </xf>
    <xf numFmtId="1" fontId="12" fillId="0" borderId="10" xfId="1" applyNumberFormat="1" applyBorder="1" applyAlignment="1">
      <alignment horizontal="center"/>
    </xf>
    <xf numFmtId="167" fontId="12" fillId="0" borderId="10" xfId="2" applyNumberFormat="1" applyBorder="1" applyAlignment="1">
      <alignment horizontal="right"/>
    </xf>
    <xf numFmtId="166" fontId="12" fillId="0" borderId="10" xfId="0" applyNumberFormat="1" applyFont="1" applyBorder="1" applyAlignment="1">
      <alignment horizontal="center"/>
    </xf>
    <xf numFmtId="166" fontId="12" fillId="0" borderId="11" xfId="2" applyNumberFormat="1" applyBorder="1" applyAlignment="1">
      <alignment horizontal="center"/>
    </xf>
    <xf numFmtId="37" fontId="12" fillId="0" borderId="3" xfId="1" applyNumberFormat="1" applyBorder="1" applyAlignment="1">
      <alignment horizontal="right"/>
    </xf>
    <xf numFmtId="37" fontId="12" fillId="0" borderId="0" xfId="1" applyNumberFormat="1" applyAlignment="1">
      <alignment horizontal="right"/>
    </xf>
    <xf numFmtId="37" fontId="12" fillId="0" borderId="7" xfId="1" applyNumberFormat="1" applyBorder="1" applyAlignment="1">
      <alignment horizontal="right"/>
    </xf>
    <xf numFmtId="42" fontId="12" fillId="0" borderId="31" xfId="2" applyNumberFormat="1" applyBorder="1" applyAlignment="1">
      <alignment horizontal="right" vertical="center"/>
    </xf>
    <xf numFmtId="0" fontId="12" fillId="0" borderId="6" xfId="0" applyFont="1" applyBorder="1" applyAlignment="1">
      <alignment horizontal="center"/>
    </xf>
    <xf numFmtId="1" fontId="13" fillId="0" borderId="0" xfId="0" applyNumberFormat="1" applyFont="1" applyBorder="1" applyAlignment="1">
      <alignment horizontal="center"/>
    </xf>
    <xf numFmtId="167" fontId="12" fillId="0" borderId="6" xfId="0" applyNumberFormat="1" applyFont="1" applyBorder="1" applyAlignment="1">
      <alignment horizontal="center"/>
    </xf>
    <xf numFmtId="167" fontId="12" fillId="0" borderId="0" xfId="0" applyNumberFormat="1" applyFont="1" applyBorder="1"/>
    <xf numFmtId="167" fontId="12" fillId="0" borderId="7" xfId="0" applyNumberFormat="1" applyFont="1" applyBorder="1" applyAlignment="1">
      <alignment horizontal="center"/>
    </xf>
    <xf numFmtId="167" fontId="12" fillId="0" borderId="0" xfId="2" applyNumberFormat="1" applyBorder="1" applyAlignment="1">
      <alignment horizontal="right"/>
    </xf>
    <xf numFmtId="167" fontId="32" fillId="0" borderId="0" xfId="7" applyNumberFormat="1" applyFont="1" applyBorder="1" applyAlignment="1">
      <alignment horizontal="right" vertical="center" wrapText="1"/>
    </xf>
    <xf numFmtId="167" fontId="12" fillId="0" borderId="12" xfId="0" applyNumberFormat="1" applyFont="1" applyBorder="1"/>
    <xf numFmtId="167" fontId="12" fillId="0" borderId="0" xfId="0" applyNumberFormat="1" applyFont="1" applyBorder="1" applyAlignment="1">
      <alignment horizontal="right"/>
    </xf>
    <xf numFmtId="167" fontId="12" fillId="0" borderId="12" xfId="2" applyNumberFormat="1" applyBorder="1" applyAlignment="1">
      <alignment horizontal="right"/>
    </xf>
    <xf numFmtId="166" fontId="12" fillId="0" borderId="6" xfId="0" applyNumberFormat="1" applyFont="1" applyBorder="1" applyAlignment="1">
      <alignment horizontal="center"/>
    </xf>
    <xf numFmtId="3" fontId="13" fillId="0" borderId="0" xfId="0" applyNumberFormat="1" applyFont="1" applyBorder="1" applyAlignment="1">
      <alignment horizontal="center"/>
    </xf>
    <xf numFmtId="3" fontId="13" fillId="0" borderId="7" xfId="0" applyNumberFormat="1" applyFont="1" applyBorder="1" applyAlignment="1">
      <alignment horizontal="center"/>
    </xf>
    <xf numFmtId="167" fontId="0" fillId="0" borderId="0" xfId="0" applyNumberFormat="1" applyBorder="1"/>
    <xf numFmtId="167" fontId="12" fillId="0" borderId="12" xfId="0" applyNumberFormat="1" applyFont="1" applyBorder="1" applyAlignment="1">
      <alignment horizontal="right"/>
    </xf>
    <xf numFmtId="6" fontId="12" fillId="0" borderId="0" xfId="2" applyNumberFormat="1" applyBorder="1" applyAlignment="1">
      <alignment horizontal="right"/>
    </xf>
    <xf numFmtId="6" fontId="13" fillId="0" borderId="0" xfId="0" applyNumberFormat="1" applyFont="1" applyBorder="1" applyAlignment="1">
      <alignment horizontal="center"/>
    </xf>
    <xf numFmtId="6" fontId="12" fillId="0" borderId="0" xfId="2" applyNumberFormat="1" applyBorder="1" applyAlignment="1">
      <alignment horizontal="center"/>
    </xf>
    <xf numFmtId="166" fontId="13" fillId="0" borderId="0" xfId="0" applyNumberFormat="1" applyFont="1" applyBorder="1" applyAlignment="1">
      <alignment horizontal="center"/>
    </xf>
    <xf numFmtId="166" fontId="12" fillId="0" borderId="0" xfId="2" applyNumberFormat="1" applyBorder="1" applyAlignment="1">
      <alignment horizontal="center"/>
    </xf>
    <xf numFmtId="6" fontId="13" fillId="0" borderId="0" xfId="0" applyNumberFormat="1" applyFont="1" applyBorder="1" applyAlignment="1">
      <alignment horizontal="right"/>
    </xf>
    <xf numFmtId="42" fontId="13" fillId="0" borderId="12" xfId="2" applyNumberFormat="1" applyFont="1" applyBorder="1" applyAlignment="1">
      <alignment horizontal="center"/>
    </xf>
    <xf numFmtId="1" fontId="0" fillId="0" borderId="6" xfId="0" applyNumberFormat="1" applyBorder="1"/>
    <xf numFmtId="3" fontId="13" fillId="0" borderId="6" xfId="0" applyNumberFormat="1" applyFont="1" applyBorder="1" applyAlignment="1">
      <alignment horizontal="center"/>
    </xf>
    <xf numFmtId="3" fontId="13" fillId="0" borderId="0" xfId="0" applyNumberFormat="1" applyFont="1" applyBorder="1" applyAlignment="1">
      <alignment horizontal="right"/>
    </xf>
    <xf numFmtId="3" fontId="12" fillId="0" borderId="0" xfId="1" applyNumberFormat="1" applyBorder="1" applyAlignment="1">
      <alignment horizontal="right"/>
    </xf>
    <xf numFmtId="0" fontId="0" fillId="0" borderId="0" xfId="0" applyBorder="1"/>
    <xf numFmtId="5" fontId="12" fillId="0" borderId="12" xfId="2" applyNumberFormat="1" applyBorder="1" applyAlignment="1">
      <alignment horizontal="right"/>
    </xf>
    <xf numFmtId="5" fontId="12" fillId="0" borderId="0" xfId="0" applyNumberFormat="1" applyFont="1" applyBorder="1" applyAlignment="1">
      <alignment horizontal="right"/>
    </xf>
    <xf numFmtId="5" fontId="12" fillId="0" borderId="0" xfId="2" applyNumberFormat="1" applyBorder="1" applyAlignment="1">
      <alignment horizontal="right"/>
    </xf>
    <xf numFmtId="166" fontId="12" fillId="5" borderId="0" xfId="0" applyNumberFormat="1" applyFont="1" applyFill="1" applyAlignment="1" applyProtection="1">
      <alignment horizontal="right"/>
      <protection locked="0"/>
    </xf>
    <xf numFmtId="166" fontId="12" fillId="5" borderId="0" xfId="2" applyNumberFormat="1" applyFill="1" applyAlignment="1" applyProtection="1">
      <alignment horizontal="right"/>
      <protection locked="0"/>
    </xf>
    <xf numFmtId="166" fontId="12" fillId="5" borderId="3" xfId="0" applyNumberFormat="1" applyFont="1" applyFill="1" applyBorder="1" applyAlignment="1" applyProtection="1">
      <alignment horizontal="right"/>
      <protection locked="0"/>
    </xf>
    <xf numFmtId="166" fontId="12" fillId="5" borderId="3" xfId="2" applyNumberFormat="1" applyFill="1" applyBorder="1" applyAlignment="1" applyProtection="1">
      <alignment horizontal="right"/>
      <protection locked="0"/>
    </xf>
    <xf numFmtId="1" fontId="12" fillId="5" borderId="3" xfId="0" applyNumberFormat="1" applyFont="1" applyFill="1" applyBorder="1" applyAlignment="1" applyProtection="1">
      <alignment horizontal="right"/>
      <protection locked="0"/>
    </xf>
    <xf numFmtId="1" fontId="12" fillId="5" borderId="0" xfId="0" applyNumberFormat="1" applyFont="1" applyFill="1" applyBorder="1" applyAlignment="1" applyProtection="1">
      <alignment horizontal="right"/>
      <protection locked="0"/>
    </xf>
    <xf numFmtId="1" fontId="12" fillId="5" borderId="7" xfId="0" applyNumberFormat="1" applyFont="1" applyFill="1" applyBorder="1" applyAlignment="1" applyProtection="1">
      <alignment horizontal="right"/>
      <protection locked="0"/>
    </xf>
    <xf numFmtId="1" fontId="0" fillId="5" borderId="3" xfId="0" applyNumberFormat="1" applyFill="1" applyBorder="1" applyAlignment="1" applyProtection="1">
      <alignment horizontal="right"/>
      <protection locked="0"/>
    </xf>
    <xf numFmtId="1" fontId="0" fillId="5" borderId="0" xfId="0" applyNumberFormat="1" applyFill="1" applyBorder="1" applyAlignment="1" applyProtection="1">
      <alignment horizontal="right"/>
      <protection locked="0"/>
    </xf>
    <xf numFmtId="1" fontId="0" fillId="5" borderId="7" xfId="0" applyNumberFormat="1" applyFill="1" applyBorder="1" applyAlignment="1" applyProtection="1">
      <alignment horizontal="right"/>
      <protection locked="0"/>
    </xf>
    <xf numFmtId="1" fontId="12" fillId="5" borderId="3" xfId="1" applyNumberFormat="1" applyFill="1" applyBorder="1" applyAlignment="1" applyProtection="1">
      <alignment horizontal="right"/>
      <protection locked="0"/>
    </xf>
    <xf numFmtId="1" fontId="12" fillId="5" borderId="0" xfId="1" applyNumberFormat="1" applyFill="1" applyBorder="1" applyAlignment="1" applyProtection="1">
      <alignment horizontal="right"/>
      <protection locked="0"/>
    </xf>
    <xf numFmtId="1" fontId="12" fillId="5" borderId="7" xfId="1" applyNumberFormat="1" applyFill="1" applyBorder="1" applyAlignment="1" applyProtection="1">
      <alignment horizontal="righ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3" fillId="5" borderId="0" xfId="0" applyFont="1" applyFill="1" applyAlignment="1" applyProtection="1">
      <alignment vertical="top"/>
    </xf>
    <xf numFmtId="0" fontId="0" fillId="0" borderId="0" xfId="0" applyAlignment="1" applyProtection="1">
      <alignment horizontal="center"/>
    </xf>
    <xf numFmtId="0" fontId="12" fillId="0" borderId="0" xfId="0" applyFont="1" applyProtection="1"/>
    <xf numFmtId="0" fontId="12" fillId="0" borderId="0" xfId="0" applyFont="1" applyAlignment="1" applyProtection="1">
      <alignment wrapText="1"/>
    </xf>
    <xf numFmtId="0" fontId="13" fillId="0" borderId="0" xfId="0" applyFont="1" applyAlignment="1" applyProtection="1">
      <alignment vertical="top"/>
    </xf>
    <xf numFmtId="0" fontId="35" fillId="0" borderId="0" xfId="0" applyFont="1" applyProtection="1"/>
    <xf numFmtId="0" fontId="17" fillId="0" borderId="1"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2" xfId="0" applyFont="1" applyBorder="1" applyAlignment="1" applyProtection="1">
      <alignment horizontal="center" vertical="center" wrapText="1"/>
    </xf>
    <xf numFmtId="0" fontId="12" fillId="0" borderId="6" xfId="0" applyFont="1" applyBorder="1" applyAlignment="1" applyProtection="1">
      <alignment horizontal="center" vertical="center"/>
    </xf>
    <xf numFmtId="0" fontId="0" fillId="0" borderId="1" xfId="0" applyBorder="1" applyAlignment="1" applyProtection="1">
      <alignment horizontal="center"/>
    </xf>
    <xf numFmtId="0" fontId="14" fillId="0" borderId="2" xfId="0" applyFont="1" applyBorder="1" applyProtection="1"/>
    <xf numFmtId="0" fontId="12" fillId="0" borderId="2" xfId="0" applyFont="1" applyBorder="1" applyAlignment="1" applyProtection="1">
      <alignment wrapText="1"/>
    </xf>
    <xf numFmtId="0" fontId="12" fillId="0" borderId="2" xfId="0" applyFont="1" applyBorder="1" applyProtection="1"/>
    <xf numFmtId="0" fontId="0" fillId="0" borderId="2" xfId="0" applyBorder="1" applyProtection="1"/>
    <xf numFmtId="0" fontId="0" fillId="0" borderId="6" xfId="0" applyBorder="1" applyProtection="1"/>
    <xf numFmtId="0" fontId="12" fillId="0" borderId="3" xfId="0" applyFont="1" applyBorder="1" applyAlignment="1" applyProtection="1">
      <alignment horizontal="center"/>
    </xf>
    <xf numFmtId="0" fontId="12" fillId="0" borderId="0" xfId="7" applyAlignment="1" applyProtection="1">
      <alignment vertical="top" wrapText="1"/>
    </xf>
    <xf numFmtId="0" fontId="12" fillId="0" borderId="0" xfId="0" applyFont="1" applyAlignment="1" applyProtection="1">
      <alignment vertical="center"/>
    </xf>
    <xf numFmtId="0" fontId="12" fillId="0" borderId="0" xfId="7" applyAlignment="1" applyProtection="1">
      <alignment horizontal="left" vertical="center"/>
    </xf>
    <xf numFmtId="0" fontId="0" fillId="0" borderId="0" xfId="0"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2" fillId="0" borderId="0" xfId="7" applyAlignment="1" applyProtection="1">
      <alignment vertical="top"/>
    </xf>
    <xf numFmtId="0" fontId="12" fillId="0" borderId="0" xfId="7" applyAlignment="1" applyProtection="1">
      <alignment vertical="center"/>
    </xf>
    <xf numFmtId="0" fontId="14" fillId="0" borderId="0" xfId="0" applyFont="1" applyProtection="1"/>
    <xf numFmtId="0" fontId="12" fillId="0" borderId="0" xfId="7" applyAlignment="1" applyProtection="1">
      <alignment wrapText="1"/>
    </xf>
    <xf numFmtId="0" fontId="0" fillId="0" borderId="3" xfId="0" applyBorder="1" applyAlignment="1" applyProtection="1">
      <alignment horizontal="center"/>
    </xf>
    <xf numFmtId="0" fontId="17" fillId="0" borderId="0" xfId="0" applyFont="1" applyProtection="1"/>
    <xf numFmtId="0" fontId="12" fillId="0" borderId="0" xfId="7" applyProtection="1"/>
    <xf numFmtId="0" fontId="0" fillId="0" borderId="4" xfId="0" applyBorder="1" applyAlignment="1" applyProtection="1">
      <alignment horizontal="center"/>
    </xf>
    <xf numFmtId="0" fontId="12" fillId="0" borderId="5" xfId="0" applyFont="1" applyBorder="1" applyProtection="1"/>
    <xf numFmtId="0" fontId="12" fillId="0" borderId="5" xfId="0" applyFont="1" applyBorder="1" applyAlignment="1" applyProtection="1">
      <alignment wrapText="1"/>
    </xf>
    <xf numFmtId="0" fontId="12"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14" fontId="16" fillId="5" borderId="19" xfId="7" applyNumberFormat="1" applyFont="1" applyFill="1" applyBorder="1" applyProtection="1">
      <protection locked="0"/>
    </xf>
    <xf numFmtId="1" fontId="16" fillId="5" borderId="19" xfId="7" applyNumberFormat="1" applyFont="1" applyFill="1" applyBorder="1" applyProtection="1">
      <protection locked="0"/>
    </xf>
    <xf numFmtId="1" fontId="16" fillId="5" borderId="20" xfId="7" applyNumberFormat="1" applyFont="1" applyFill="1" applyBorder="1" applyProtection="1">
      <protection locked="0"/>
    </xf>
    <xf numFmtId="0" fontId="37" fillId="5" borderId="17" xfId="7"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0" fontId="0" fillId="0" borderId="0" xfId="0" applyProtection="1">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37" fillId="0" borderId="0" xfId="0" applyFont="1" applyAlignment="1" applyProtection="1">
      <alignment horizontal="left" wrapText="1"/>
      <protection locked="0"/>
    </xf>
    <xf numFmtId="0" fontId="37" fillId="0" borderId="0" xfId="0" applyFont="1" applyAlignment="1" applyProtection="1">
      <alignment horizontal="centerContinuous" wrapText="1"/>
      <protection locked="0"/>
    </xf>
    <xf numFmtId="0" fontId="37" fillId="0" borderId="13" xfId="0" applyFont="1" applyBorder="1" applyAlignment="1" applyProtection="1">
      <alignment horizontal="center"/>
      <protection locked="0"/>
    </xf>
    <xf numFmtId="38" fontId="20" fillId="0" borderId="0" xfId="0" applyNumberFormat="1" applyFont="1" applyAlignment="1" applyProtection="1">
      <alignment horizontal="left"/>
      <protection locked="0"/>
    </xf>
    <xf numFmtId="0" fontId="12" fillId="0" borderId="0" xfId="0" applyFont="1" applyAlignment="1" applyProtection="1">
      <alignment horizontal="center"/>
    </xf>
    <xf numFmtId="0" fontId="23" fillId="0" borderId="0" xfId="0" applyFont="1" applyProtection="1"/>
    <xf numFmtId="14" fontId="16" fillId="0" borderId="0" xfId="7" applyNumberFormat="1" applyFont="1" applyAlignment="1" applyProtection="1">
      <alignment horizontal="right"/>
    </xf>
    <xf numFmtId="0" fontId="23" fillId="0" borderId="0" xfId="7" applyFont="1" applyProtection="1"/>
    <xf numFmtId="14" fontId="16" fillId="0" borderId="0" xfId="7" applyNumberFormat="1" applyFont="1" applyProtection="1"/>
    <xf numFmtId="14" fontId="16" fillId="0" borderId="0" xfId="0" applyNumberFormat="1" applyFont="1" applyProtection="1"/>
    <xf numFmtId="0" fontId="16" fillId="0" borderId="0" xfId="7" applyFont="1" applyAlignment="1" applyProtection="1">
      <alignment horizontal="right"/>
    </xf>
    <xf numFmtId="0" fontId="39" fillId="0" borderId="0" xfId="0" applyFont="1" applyProtection="1"/>
    <xf numFmtId="0" fontId="39" fillId="0" borderId="0" xfId="0" applyFont="1" applyAlignment="1" applyProtection="1">
      <alignment horizontal="left" vertical="center"/>
    </xf>
    <xf numFmtId="0" fontId="35" fillId="0" borderId="0" xfId="0" applyFont="1" applyAlignment="1" applyProtection="1">
      <alignment horizontal="left" vertical="center"/>
    </xf>
    <xf numFmtId="0" fontId="17" fillId="0" borderId="0" xfId="0" applyFont="1" applyAlignment="1" applyProtection="1">
      <alignment horizontal="center"/>
    </xf>
    <xf numFmtId="0" fontId="0" fillId="0" borderId="1" xfId="0" applyBorder="1" applyProtection="1"/>
    <xf numFmtId="0" fontId="12" fillId="0" borderId="9" xfId="0" applyFont="1" applyBorder="1" applyAlignment="1" applyProtection="1">
      <alignment horizontal="center"/>
    </xf>
    <xf numFmtId="0" fontId="13" fillId="0" borderId="2" xfId="0" applyFont="1" applyBorder="1" applyProtection="1"/>
    <xf numFmtId="0" fontId="19" fillId="0" borderId="2" xfId="0" applyFont="1" applyBorder="1" applyProtection="1"/>
    <xf numFmtId="0" fontId="13" fillId="0" borderId="3" xfId="0" applyFont="1" applyBorder="1" applyAlignment="1" applyProtection="1">
      <alignment wrapText="1"/>
    </xf>
    <xf numFmtId="0" fontId="12" fillId="0" borderId="10" xfId="0" applyFont="1" applyBorder="1" applyAlignment="1" applyProtection="1">
      <alignment horizontal="center" wrapText="1"/>
    </xf>
    <xf numFmtId="1" fontId="13" fillId="0" borderId="5" xfId="0" applyNumberFormat="1" applyFont="1" applyBorder="1" applyAlignment="1" applyProtection="1">
      <alignment horizontal="center"/>
    </xf>
    <xf numFmtId="166" fontId="13"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2" fillId="0" borderId="0" xfId="0" applyNumberFormat="1" applyFont="1" applyAlignment="1" applyProtection="1">
      <alignment horizontal="right"/>
    </xf>
    <xf numFmtId="0" fontId="0" fillId="0" borderId="7" xfId="0" applyBorder="1" applyProtection="1"/>
    <xf numFmtId="0" fontId="12" fillId="0" borderId="10" xfId="0" applyFont="1" applyBorder="1" applyAlignment="1" applyProtection="1">
      <alignment horizontal="left"/>
    </xf>
    <xf numFmtId="0" fontId="24" fillId="0" borderId="3" xfId="0" applyFont="1" applyBorder="1" applyProtection="1"/>
    <xf numFmtId="0" fontId="14" fillId="0" borderId="3" xfId="0" applyFont="1" applyBorder="1" applyAlignment="1" applyProtection="1">
      <alignment wrapText="1"/>
    </xf>
    <xf numFmtId="166" fontId="12" fillId="0" borderId="0" xfId="2" applyNumberFormat="1" applyAlignment="1" applyProtection="1">
      <alignment horizontal="right"/>
    </xf>
    <xf numFmtId="0" fontId="12" fillId="0" borderId="10" xfId="0" applyFont="1" applyBorder="1" applyAlignment="1" applyProtection="1">
      <alignment horizontal="center"/>
    </xf>
    <xf numFmtId="0" fontId="14" fillId="0" borderId="3" xfId="0" applyFont="1" applyBorder="1" applyProtection="1"/>
    <xf numFmtId="0" fontId="24" fillId="0" borderId="4" xfId="0" applyFont="1" applyBorder="1" applyProtection="1"/>
    <xf numFmtId="0" fontId="12"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13" fillId="0" borderId="0" xfId="0" applyFont="1" applyProtection="1"/>
    <xf numFmtId="0" fontId="22" fillId="0" borderId="0" xfId="0" applyFont="1" applyProtection="1"/>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2" fillId="0" borderId="9" xfId="0" applyFont="1" applyBorder="1" applyProtection="1"/>
    <xf numFmtId="0" fontId="12" fillId="0" borderId="1" xfId="0" applyFont="1" applyBorder="1" applyAlignment="1" applyProtection="1">
      <alignment horizontal="center"/>
    </xf>
    <xf numFmtId="0" fontId="13" fillId="0" borderId="1" xfId="0" applyFont="1" applyBorder="1" applyProtection="1"/>
    <xf numFmtId="0" fontId="13" fillId="0" borderId="10" xfId="0" applyFont="1" applyBorder="1" applyAlignment="1" applyProtection="1">
      <alignment wrapText="1"/>
    </xf>
    <xf numFmtId="0" fontId="12" fillId="0" borderId="3" xfId="0" applyFont="1" applyBorder="1" applyAlignment="1" applyProtection="1">
      <alignment horizontal="center" wrapText="1"/>
    </xf>
    <xf numFmtId="1" fontId="13" fillId="0" borderId="4" xfId="0" applyNumberFormat="1" applyFont="1" applyBorder="1" applyAlignment="1" applyProtection="1">
      <alignment horizontal="center"/>
    </xf>
    <xf numFmtId="1" fontId="13" fillId="0" borderId="12" xfId="0" applyNumberFormat="1" applyFont="1" applyBorder="1" applyAlignment="1" applyProtection="1">
      <alignment horizontal="center"/>
    </xf>
    <xf numFmtId="166" fontId="13" fillId="0" borderId="1" xfId="0" applyNumberFormat="1" applyFont="1" applyBorder="1" applyAlignment="1" applyProtection="1">
      <alignment horizontal="center"/>
    </xf>
    <xf numFmtId="166" fontId="13" fillId="0" borderId="6" xfId="0" applyNumberFormat="1" applyFont="1" applyBorder="1" applyAlignment="1" applyProtection="1">
      <alignment horizontal="center"/>
    </xf>
    <xf numFmtId="166" fontId="0" fillId="0" borderId="2" xfId="0" applyNumberFormat="1" applyBorder="1" applyProtection="1"/>
    <xf numFmtId="0" fontId="36" fillId="0" borderId="10" xfId="0" applyFont="1" applyBorder="1" applyProtection="1"/>
    <xf numFmtId="166" fontId="12" fillId="0" borderId="3" xfId="0" applyNumberFormat="1" applyFont="1" applyBorder="1" applyAlignment="1" applyProtection="1">
      <alignment horizontal="right"/>
    </xf>
    <xf numFmtId="166" fontId="12" fillId="0" borderId="0" xfId="0" applyNumberFormat="1" applyFont="1" applyBorder="1" applyAlignment="1" applyProtection="1">
      <alignment horizontal="right"/>
    </xf>
    <xf numFmtId="166" fontId="12" fillId="0" borderId="7" xfId="0" applyNumberFormat="1" applyFont="1" applyBorder="1" applyAlignment="1" applyProtection="1">
      <alignment horizontal="right"/>
    </xf>
    <xf numFmtId="166" fontId="0" fillId="0" borderId="0" xfId="0" applyNumberFormat="1" applyProtection="1"/>
    <xf numFmtId="0" fontId="24" fillId="0" borderId="10" xfId="0" applyFont="1" applyBorder="1" applyProtection="1"/>
    <xf numFmtId="166" fontId="12" fillId="0" borderId="0" xfId="1" applyNumberFormat="1" applyBorder="1" applyAlignment="1" applyProtection="1">
      <alignment horizontal="right"/>
    </xf>
    <xf numFmtId="166" fontId="12" fillId="0" borderId="7" xfId="1" applyNumberFormat="1" applyBorder="1" applyAlignment="1" applyProtection="1">
      <alignment horizontal="right"/>
    </xf>
    <xf numFmtId="166" fontId="12" fillId="0" borderId="0" xfId="1" applyNumberFormat="1" applyAlignment="1" applyProtection="1">
      <alignment horizontal="right"/>
    </xf>
    <xf numFmtId="166" fontId="12" fillId="0" borderId="0" xfId="7" applyNumberFormat="1" applyBorder="1" applyAlignment="1" applyProtection="1">
      <alignment horizontal="right"/>
    </xf>
    <xf numFmtId="0" fontId="14" fillId="0" borderId="10" xfId="0" applyFont="1" applyBorder="1" applyAlignment="1" applyProtection="1">
      <alignment wrapText="1"/>
    </xf>
    <xf numFmtId="166" fontId="12" fillId="0" borderId="3" xfId="2" applyNumberFormat="1" applyBorder="1" applyAlignment="1" applyProtection="1">
      <alignment horizontal="right"/>
    </xf>
    <xf numFmtId="166" fontId="12" fillId="0" borderId="0" xfId="2" applyNumberFormat="1" applyBorder="1" applyAlignment="1" applyProtection="1">
      <alignment horizontal="right"/>
    </xf>
    <xf numFmtId="166" fontId="12" fillId="0" borderId="7" xfId="2" applyNumberFormat="1" applyBorder="1" applyAlignment="1" applyProtection="1">
      <alignment horizontal="right"/>
    </xf>
    <xf numFmtId="0" fontId="14" fillId="0" borderId="10" xfId="0" applyFont="1" applyBorder="1" applyProtection="1"/>
    <xf numFmtId="0" fontId="24" fillId="0" borderId="11" xfId="0" applyFont="1" applyBorder="1" applyProtection="1"/>
    <xf numFmtId="0" fontId="12" fillId="0" borderId="4" xfId="0" applyFont="1" applyBorder="1" applyAlignment="1" applyProtection="1">
      <alignment horizontal="center"/>
    </xf>
    <xf numFmtId="166" fontId="12" fillId="0" borderId="4" xfId="2" applyNumberFormat="1" applyBorder="1" applyAlignment="1" applyProtection="1">
      <alignment horizontal="right"/>
    </xf>
    <xf numFmtId="166" fontId="12" fillId="0" borderId="5" xfId="2" applyNumberFormat="1" applyBorder="1" applyAlignment="1" applyProtection="1">
      <alignment horizontal="right"/>
    </xf>
    <xf numFmtId="166" fontId="12" fillId="0" borderId="12" xfId="2" applyNumberFormat="1" applyBorder="1" applyAlignment="1" applyProtection="1">
      <alignment horizontal="right"/>
    </xf>
    <xf numFmtId="166" fontId="0" fillId="0" borderId="5" xfId="0" applyNumberFormat="1" applyBorder="1" applyProtection="1"/>
    <xf numFmtId="166" fontId="34" fillId="0" borderId="12" xfId="0" applyNumberFormat="1" applyFont="1" applyBorder="1" applyAlignment="1" applyProtection="1">
      <alignment horizontal="right"/>
    </xf>
    <xf numFmtId="1" fontId="13" fillId="0" borderId="3" xfId="0" applyNumberFormat="1" applyFont="1" applyBorder="1" applyAlignment="1" applyProtection="1">
      <alignment horizontal="center"/>
    </xf>
    <xf numFmtId="1" fontId="13" fillId="0" borderId="0" xfId="0" applyNumberFormat="1" applyFont="1" applyBorder="1" applyAlignment="1" applyProtection="1">
      <alignment horizontal="center"/>
    </xf>
    <xf numFmtId="1" fontId="13" fillId="0" borderId="7" xfId="0" applyNumberFormat="1" applyFont="1" applyBorder="1" applyAlignment="1" applyProtection="1">
      <alignment horizontal="center"/>
    </xf>
    <xf numFmtId="1" fontId="13" fillId="0" borderId="0" xfId="0" applyNumberFormat="1" applyFont="1" applyAlignment="1" applyProtection="1">
      <alignment horizontal="center"/>
    </xf>
    <xf numFmtId="1" fontId="12" fillId="0" borderId="1" xfId="0" applyNumberFormat="1" applyFont="1" applyBorder="1" applyAlignment="1" applyProtection="1">
      <alignment horizontal="center"/>
    </xf>
    <xf numFmtId="1" fontId="12" fillId="0" borderId="2" xfId="0" applyNumberFormat="1" applyFont="1" applyBorder="1" applyAlignment="1" applyProtection="1">
      <alignment horizontal="center"/>
    </xf>
    <xf numFmtId="1" fontId="12" fillId="0" borderId="6" xfId="0" applyNumberFormat="1" applyFont="1" applyBorder="1" applyAlignment="1" applyProtection="1">
      <alignment horizontal="center"/>
    </xf>
    <xf numFmtId="166" fontId="13" fillId="0" borderId="3" xfId="0" applyNumberFormat="1" applyFont="1" applyBorder="1" applyAlignment="1" applyProtection="1">
      <alignment horizontal="center"/>
    </xf>
    <xf numFmtId="166" fontId="13" fillId="0" borderId="0" xfId="0" applyNumberFormat="1" applyFont="1" applyBorder="1" applyAlignment="1" applyProtection="1">
      <alignment horizontal="center"/>
    </xf>
    <xf numFmtId="166" fontId="13" fillId="0" borderId="7" xfId="0" applyNumberFormat="1" applyFont="1" applyBorder="1" applyAlignment="1" applyProtection="1">
      <alignment horizontal="center"/>
    </xf>
    <xf numFmtId="166" fontId="12" fillId="0" borderId="7" xfId="7" applyNumberFormat="1" applyBorder="1" applyAlignment="1" applyProtection="1">
      <alignment horizontal="right"/>
    </xf>
    <xf numFmtId="166" fontId="12" fillId="0" borderId="0" xfId="2" applyNumberFormat="1" applyAlignment="1" applyProtection="1">
      <alignment horizontal="center"/>
    </xf>
    <xf numFmtId="166" fontId="12" fillId="0" borderId="3" xfId="2" applyNumberFormat="1" applyBorder="1" applyAlignment="1" applyProtection="1">
      <alignment horizontal="center"/>
    </xf>
    <xf numFmtId="166" fontId="12" fillId="0" borderId="0" xfId="2" applyNumberFormat="1" applyBorder="1" applyAlignment="1" applyProtection="1">
      <alignment horizontal="center"/>
    </xf>
    <xf numFmtId="166" fontId="12" fillId="0" borderId="7" xfId="2" applyNumberForma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Border="1" applyAlignment="1" applyProtection="1">
      <alignment horizontal="center"/>
    </xf>
    <xf numFmtId="166" fontId="12" fillId="0" borderId="7" xfId="0" applyNumberFormat="1" applyFont="1" applyBorder="1" applyAlignment="1" applyProtection="1">
      <alignment horizontal="center"/>
    </xf>
    <xf numFmtId="166" fontId="12" fillId="0" borderId="0" xfId="0" applyNumberFormat="1" applyFont="1" applyAlignment="1" applyProtection="1">
      <alignment horizontal="center"/>
    </xf>
    <xf numFmtId="166" fontId="12" fillId="0" borderId="4" xfId="2" applyNumberFormat="1" applyBorder="1" applyAlignment="1" applyProtection="1">
      <alignment horizontal="center"/>
    </xf>
    <xf numFmtId="166" fontId="12" fillId="0" borderId="5" xfId="2" applyNumberFormat="1" applyBorder="1" applyAlignment="1" applyProtection="1">
      <alignment horizontal="center"/>
    </xf>
    <xf numFmtId="166" fontId="12" fillId="0" borderId="12" xfId="2" applyNumberFormat="1" applyBorder="1" applyAlignment="1" applyProtection="1">
      <alignment horizontal="center"/>
    </xf>
    <xf numFmtId="166" fontId="12" fillId="0" borderId="5" xfId="0" applyNumberFormat="1" applyFont="1" applyBorder="1" applyAlignment="1" applyProtection="1">
      <alignment horizontal="right"/>
    </xf>
    <xf numFmtId="166" fontId="12"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7"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Border="1" applyAlignment="1" applyProtection="1">
      <alignment horizontal="right"/>
    </xf>
    <xf numFmtId="1" fontId="0" fillId="0" borderId="7" xfId="0" applyNumberFormat="1" applyBorder="1" applyAlignment="1" applyProtection="1">
      <alignment horizontal="right"/>
    </xf>
    <xf numFmtId="1" fontId="0" fillId="0" borderId="0" xfId="0" applyNumberFormat="1" applyProtection="1"/>
    <xf numFmtId="1" fontId="0" fillId="0" borderId="7" xfId="0" applyNumberFormat="1" applyBorder="1" applyProtection="1"/>
    <xf numFmtId="0" fontId="12" fillId="0" borderId="10" xfId="0" applyFont="1" applyBorder="1" applyProtection="1"/>
    <xf numFmtId="1" fontId="12" fillId="0" borderId="3" xfId="0" applyNumberFormat="1" applyFont="1" applyBorder="1" applyAlignment="1" applyProtection="1">
      <alignment horizontal="right"/>
    </xf>
    <xf numFmtId="1" fontId="12" fillId="0" borderId="0" xfId="0" applyNumberFormat="1" applyFont="1" applyBorder="1" applyAlignment="1" applyProtection="1">
      <alignment horizontal="right"/>
    </xf>
    <xf numFmtId="1" fontId="12" fillId="0" borderId="7" xfId="0" applyNumberFormat="1" applyFont="1" applyBorder="1" applyAlignment="1" applyProtection="1">
      <alignment horizontal="right"/>
    </xf>
    <xf numFmtId="1" fontId="12" fillId="0" borderId="0" xfId="0" applyNumberFormat="1" applyFont="1" applyAlignment="1" applyProtection="1">
      <alignment horizontal="right"/>
    </xf>
    <xf numFmtId="1" fontId="12" fillId="0" borderId="3" xfId="1" applyNumberFormat="1" applyBorder="1" applyAlignment="1" applyProtection="1">
      <alignment horizontal="right"/>
    </xf>
    <xf numFmtId="1" fontId="12" fillId="0" borderId="7" xfId="1" applyNumberFormat="1" applyBorder="1" applyAlignment="1" applyProtection="1">
      <alignment horizontal="right"/>
    </xf>
    <xf numFmtId="0" fontId="13" fillId="0" borderId="10" xfId="0" applyFont="1" applyBorder="1" applyProtection="1"/>
    <xf numFmtId="1" fontId="12" fillId="0" borderId="3" xfId="7" applyNumberFormat="1" applyBorder="1" applyAlignment="1" applyProtection="1">
      <alignment horizontal="right"/>
    </xf>
    <xf numFmtId="1" fontId="12" fillId="0" borderId="0" xfId="7" applyNumberFormat="1" applyBorder="1" applyAlignment="1" applyProtection="1">
      <alignment horizontal="right"/>
    </xf>
    <xf numFmtId="1" fontId="12" fillId="0" borderId="7" xfId="7" applyNumberFormat="1" applyBorder="1" applyAlignment="1" applyProtection="1">
      <alignment horizontal="right"/>
    </xf>
    <xf numFmtId="0" fontId="12"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12" xfId="0" applyNumberFormat="1" applyBorder="1" applyAlignment="1" applyProtection="1">
      <alignment horizontal="right"/>
    </xf>
    <xf numFmtId="1" fontId="0" fillId="0" borderId="5" xfId="0" applyNumberFormat="1" applyBorder="1" applyProtection="1"/>
    <xf numFmtId="1" fontId="0" fillId="0" borderId="12" xfId="0" applyNumberFormat="1" applyBorder="1" applyProtection="1"/>
    <xf numFmtId="0" fontId="12" fillId="0" borderId="1" xfId="0" applyFont="1" applyBorder="1" applyProtection="1"/>
    <xf numFmtId="0" fontId="12" fillId="0" borderId="6" xfId="0" applyFont="1" applyBorder="1" applyProtection="1"/>
    <xf numFmtId="0" fontId="12" fillId="0" borderId="10" xfId="0" applyFont="1" applyBorder="1" applyAlignment="1" applyProtection="1">
      <alignment wrapText="1"/>
    </xf>
    <xf numFmtId="1" fontId="12" fillId="0" borderId="0" xfId="0" applyNumberFormat="1" applyFont="1" applyAlignment="1" applyProtection="1">
      <alignment horizontal="center"/>
    </xf>
    <xf numFmtId="1" fontId="12" fillId="0" borderId="0" xfId="1" applyNumberFormat="1" applyBorder="1" applyAlignment="1" applyProtection="1">
      <alignment horizontal="right"/>
    </xf>
    <xf numFmtId="1" fontId="12" fillId="0" borderId="0" xfId="1" applyNumberFormat="1" applyAlignment="1" applyProtection="1">
      <alignment horizontal="right"/>
    </xf>
    <xf numFmtId="1" fontId="12" fillId="0" borderId="4" xfId="0" applyNumberFormat="1" applyFont="1" applyBorder="1" applyAlignment="1" applyProtection="1">
      <alignment horizontal="right"/>
    </xf>
    <xf numFmtId="1" fontId="12" fillId="0" borderId="5" xfId="0" applyNumberFormat="1" applyFont="1" applyBorder="1" applyAlignment="1" applyProtection="1">
      <alignment horizontal="right"/>
    </xf>
    <xf numFmtId="1" fontId="12" fillId="0" borderId="12"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2" fillId="0" borderId="0" xfId="1" applyNumberFormat="1" applyAlignment="1" applyProtection="1">
      <alignment horizontal="right"/>
    </xf>
    <xf numFmtId="1" fontId="17" fillId="0" borderId="0" xfId="0" applyNumberFormat="1" applyFont="1" applyAlignment="1" applyProtection="1">
      <alignment horizontal="center"/>
    </xf>
    <xf numFmtId="0" fontId="13" fillId="0" borderId="9" xfId="0" applyFont="1" applyBorder="1" applyAlignment="1" applyProtection="1">
      <alignment horizontal="center"/>
    </xf>
    <xf numFmtId="0" fontId="13" fillId="0" borderId="11" xfId="0" applyFont="1" applyBorder="1" applyAlignment="1" applyProtection="1">
      <alignment wrapText="1"/>
    </xf>
    <xf numFmtId="1" fontId="12" fillId="0" borderId="4" xfId="0" applyNumberFormat="1" applyFont="1" applyBorder="1" applyAlignment="1" applyProtection="1">
      <alignment horizontal="center" wrapText="1"/>
    </xf>
    <xf numFmtId="0" fontId="13" fillId="0" borderId="4" xfId="0" applyFont="1" applyBorder="1" applyAlignment="1" applyProtection="1">
      <alignment wrapText="1"/>
    </xf>
    <xf numFmtId="165" fontId="13" fillId="0" borderId="11" xfId="0" applyNumberFormat="1" applyFont="1" applyBorder="1" applyAlignment="1" applyProtection="1">
      <alignment horizontal="center"/>
    </xf>
    <xf numFmtId="1" fontId="12" fillId="0" borderId="3" xfId="0" applyNumberFormat="1" applyFont="1" applyBorder="1" applyAlignment="1" applyProtection="1">
      <alignment horizontal="center" wrapText="1"/>
    </xf>
    <xf numFmtId="165" fontId="13" fillId="0" borderId="1" xfId="0" applyNumberFormat="1" applyFont="1" applyBorder="1" applyAlignment="1" applyProtection="1">
      <alignment horizontal="right"/>
    </xf>
    <xf numFmtId="165" fontId="13" fillId="0" borderId="2" xfId="0" applyNumberFormat="1" applyFont="1" applyBorder="1" applyAlignment="1" applyProtection="1">
      <alignment horizontal="right"/>
    </xf>
    <xf numFmtId="165" fontId="13" fillId="0" borderId="6" xfId="0" applyNumberFormat="1" applyFont="1" applyBorder="1" applyAlignment="1" applyProtection="1">
      <alignment horizontal="right"/>
    </xf>
    <xf numFmtId="1" fontId="17" fillId="0" borderId="3" xfId="0" applyNumberFormat="1" applyFont="1" applyBorder="1" applyAlignment="1" applyProtection="1">
      <alignment horizontal="center" wrapText="1"/>
    </xf>
    <xf numFmtId="0" fontId="13" fillId="0" borderId="3" xfId="0" applyFont="1" applyBorder="1" applyAlignment="1" applyProtection="1">
      <alignment horizontal="right"/>
    </xf>
    <xf numFmtId="0" fontId="13" fillId="0" borderId="0" xfId="0" applyFont="1" applyAlignment="1" applyProtection="1">
      <alignment horizontal="right"/>
    </xf>
    <xf numFmtId="0" fontId="13" fillId="0" borderId="7" xfId="0" applyFont="1" applyBorder="1" applyAlignment="1" applyProtection="1">
      <alignment horizontal="right"/>
    </xf>
    <xf numFmtId="0" fontId="13" fillId="0" borderId="10" xfId="0" applyFont="1" applyBorder="1" applyAlignment="1" applyProtection="1">
      <alignment horizontal="center"/>
    </xf>
    <xf numFmtId="1" fontId="12" fillId="0" borderId="3" xfId="0" applyNumberFormat="1" applyFont="1" applyBorder="1" applyAlignment="1" applyProtection="1">
      <alignment horizontal="center"/>
    </xf>
    <xf numFmtId="0" fontId="13" fillId="0" borderId="3" xfId="0" applyFont="1" applyBorder="1" applyAlignment="1" applyProtection="1">
      <alignment horizontal="center"/>
    </xf>
    <xf numFmtId="42" fontId="12" fillId="0" borderId="3" xfId="2" applyNumberFormat="1" applyBorder="1" applyAlignment="1" applyProtection="1">
      <alignment horizontal="right"/>
    </xf>
    <xf numFmtId="42" fontId="12" fillId="0" borderId="0" xfId="2" applyNumberFormat="1" applyAlignment="1" applyProtection="1">
      <alignment horizontal="right"/>
    </xf>
    <xf numFmtId="42" fontId="12" fillId="0" borderId="7" xfId="2" applyNumberFormat="1" applyBorder="1" applyAlignment="1" applyProtection="1">
      <alignment horizontal="right"/>
    </xf>
    <xf numFmtId="166" fontId="12" fillId="0" borderId="10" xfId="2" applyNumberFormat="1" applyBorder="1" applyAlignment="1" applyProtection="1">
      <alignment horizontal="center"/>
    </xf>
    <xf numFmtId="167" fontId="0" fillId="0" borderId="0" xfId="0" applyNumberFormat="1" applyProtection="1"/>
    <xf numFmtId="167" fontId="12" fillId="0" borderId="10" xfId="0" applyNumberFormat="1" applyFont="1" applyBorder="1" applyProtection="1"/>
    <xf numFmtId="167" fontId="12" fillId="0" borderId="3" xfId="0" applyNumberFormat="1" applyFont="1" applyBorder="1" applyAlignment="1" applyProtection="1">
      <alignment horizontal="center"/>
    </xf>
    <xf numFmtId="167" fontId="13" fillId="0" borderId="3" xfId="0" applyNumberFormat="1" applyFont="1" applyBorder="1" applyAlignment="1" applyProtection="1">
      <alignment horizontal="center"/>
    </xf>
    <xf numFmtId="167" fontId="12" fillId="0" borderId="3" xfId="2" applyNumberFormat="1" applyBorder="1" applyAlignment="1" applyProtection="1">
      <alignment horizontal="right"/>
    </xf>
    <xf numFmtId="167" fontId="12" fillId="0" borderId="0" xfId="2" applyNumberFormat="1" applyAlignment="1" applyProtection="1">
      <alignment horizontal="right"/>
    </xf>
    <xf numFmtId="167" fontId="12" fillId="0" borderId="7" xfId="2" applyNumberFormat="1" applyBorder="1" applyAlignment="1" applyProtection="1">
      <alignment horizontal="right"/>
    </xf>
    <xf numFmtId="167" fontId="12" fillId="0" borderId="10" xfId="2" applyNumberFormat="1" applyBorder="1" applyAlignment="1" applyProtection="1">
      <alignment horizontal="center"/>
    </xf>
    <xf numFmtId="3" fontId="12" fillId="0" borderId="10" xfId="0" applyNumberFormat="1" applyFont="1" applyBorder="1" applyProtection="1"/>
    <xf numFmtId="3" fontId="13" fillId="0" borderId="3" xfId="0" applyNumberFormat="1" applyFont="1" applyBorder="1" applyAlignment="1" applyProtection="1">
      <alignment horizontal="center"/>
    </xf>
    <xf numFmtId="3" fontId="12" fillId="0" borderId="3" xfId="1" applyNumberFormat="1" applyBorder="1" applyAlignment="1" applyProtection="1">
      <alignment horizontal="right"/>
    </xf>
    <xf numFmtId="3" fontId="12" fillId="0" borderId="7" xfId="1" applyNumberFormat="1" applyBorder="1" applyAlignment="1" applyProtection="1">
      <alignment horizontal="right"/>
    </xf>
    <xf numFmtId="3" fontId="12" fillId="0" borderId="10" xfId="1" applyNumberFormat="1" applyBorder="1" applyAlignment="1" applyProtection="1">
      <alignment horizontal="center"/>
    </xf>
    <xf numFmtId="3" fontId="0" fillId="0" borderId="0" xfId="0" applyNumberFormat="1" applyProtection="1"/>
    <xf numFmtId="166" fontId="12" fillId="0" borderId="3" xfId="1" applyNumberFormat="1" applyBorder="1" applyAlignment="1" applyProtection="1">
      <alignment horizontal="right"/>
    </xf>
    <xf numFmtId="1" fontId="12" fillId="0" borderId="10" xfId="0" applyNumberFormat="1" applyFont="1" applyBorder="1" applyProtection="1"/>
    <xf numFmtId="1" fontId="12" fillId="0" borderId="10" xfId="1" applyNumberFormat="1" applyBorder="1" applyAlignment="1" applyProtection="1">
      <alignment horizontal="center"/>
    </xf>
    <xf numFmtId="166" fontId="13" fillId="0" borderId="3" xfId="0" applyNumberFormat="1" applyFont="1" applyBorder="1" applyAlignment="1" applyProtection="1">
      <alignment horizontal="right"/>
    </xf>
    <xf numFmtId="166" fontId="13" fillId="0" borderId="0" xfId="0" applyNumberFormat="1" applyFont="1" applyAlignment="1" applyProtection="1">
      <alignment horizontal="right"/>
    </xf>
    <xf numFmtId="166" fontId="13" fillId="0" borderId="7" xfId="0" applyNumberFormat="1" applyFont="1" applyBorder="1" applyAlignment="1" applyProtection="1">
      <alignment horizontal="right"/>
    </xf>
    <xf numFmtId="166" fontId="13" fillId="0" borderId="10" xfId="0" applyNumberFormat="1" applyFont="1" applyBorder="1" applyAlignment="1" applyProtection="1">
      <alignment horizontal="center"/>
    </xf>
    <xf numFmtId="167" fontId="13" fillId="0" borderId="10" xfId="0" applyNumberFormat="1" applyFont="1" applyBorder="1" applyAlignment="1" applyProtection="1">
      <alignment horizontal="center"/>
    </xf>
    <xf numFmtId="166" fontId="12" fillId="0" borderId="11" xfId="2" applyNumberFormat="1" applyBorder="1" applyAlignment="1" applyProtection="1">
      <alignment horizontal="center"/>
    </xf>
    <xf numFmtId="0" fontId="13" fillId="0" borderId="13" xfId="0" applyFont="1" applyBorder="1" applyProtection="1"/>
    <xf numFmtId="1" fontId="12" fillId="0" borderId="8" xfId="0" applyNumberFormat="1" applyFont="1" applyBorder="1" applyAlignment="1" applyProtection="1">
      <alignment horizontal="center"/>
    </xf>
    <xf numFmtId="42" fontId="13" fillId="0" borderId="5" xfId="2" applyNumberFormat="1" applyFont="1" applyBorder="1" applyAlignment="1" applyProtection="1">
      <alignment horizontal="right"/>
    </xf>
    <xf numFmtId="42" fontId="13" fillId="0" borderId="13" xfId="2" applyNumberFormat="1" applyFont="1" applyBorder="1" applyAlignment="1" applyProtection="1">
      <alignment horizontal="right"/>
    </xf>
    <xf numFmtId="0" fontId="0" fillId="0" borderId="0" xfId="0" applyAlignment="1" applyProtection="1">
      <alignment horizontal="right"/>
    </xf>
    <xf numFmtId="1" fontId="13" fillId="0" borderId="11" xfId="0" applyNumberFormat="1" applyFont="1" applyBorder="1" applyAlignment="1" applyProtection="1">
      <alignment horizontal="center"/>
    </xf>
    <xf numFmtId="166" fontId="13" fillId="0" borderId="10" xfId="0" applyNumberFormat="1" applyFont="1" applyBorder="1" applyAlignment="1" applyProtection="1">
      <alignment horizontal="right"/>
    </xf>
    <xf numFmtId="166" fontId="12" fillId="0" borderId="10" xfId="2" applyNumberFormat="1" applyBorder="1" applyAlignment="1" applyProtection="1">
      <alignment horizontal="right"/>
    </xf>
    <xf numFmtId="0" fontId="18" fillId="0" borderId="10" xfId="0" applyFont="1" applyBorder="1" applyProtection="1"/>
    <xf numFmtId="1" fontId="12" fillId="0" borderId="15" xfId="0" applyNumberFormat="1" applyFont="1" applyBorder="1" applyAlignment="1" applyProtection="1">
      <alignment horizontal="center"/>
    </xf>
    <xf numFmtId="42" fontId="13" fillId="0" borderId="8" xfId="2" applyNumberFormat="1" applyFont="1" applyBorder="1" applyAlignment="1" applyProtection="1">
      <alignment horizontal="right"/>
    </xf>
    <xf numFmtId="1" fontId="12" fillId="0" borderId="9" xfId="0" applyNumberFormat="1" applyFont="1" applyBorder="1" applyAlignment="1" applyProtection="1">
      <alignment horizontal="center"/>
    </xf>
    <xf numFmtId="0" fontId="35" fillId="0" borderId="10" xfId="0" applyFont="1" applyBorder="1" applyProtection="1"/>
    <xf numFmtId="1" fontId="12" fillId="0" borderId="11" xfId="0" applyNumberFormat="1" applyFont="1" applyBorder="1" applyAlignment="1" applyProtection="1">
      <alignment horizontal="center" wrapText="1"/>
    </xf>
    <xf numFmtId="0" fontId="13" fillId="0" borderId="11" xfId="0" applyFont="1" applyBorder="1" applyAlignment="1" applyProtection="1">
      <alignment horizontal="center"/>
    </xf>
    <xf numFmtId="0" fontId="0" fillId="0" borderId="10" xfId="0" applyBorder="1" applyProtection="1"/>
    <xf numFmtId="1" fontId="12" fillId="0" borderId="10" xfId="0" applyNumberFormat="1" applyFont="1" applyBorder="1" applyAlignment="1" applyProtection="1">
      <alignment horizontal="center" wrapText="1"/>
    </xf>
    <xf numFmtId="42" fontId="13" fillId="0" borderId="0" xfId="0" applyNumberFormat="1" applyFont="1" applyAlignment="1" applyProtection="1">
      <alignment horizontal="right"/>
    </xf>
    <xf numFmtId="0" fontId="13" fillId="0" borderId="10" xfId="0" applyFont="1" applyBorder="1" applyAlignment="1" applyProtection="1">
      <alignment horizontal="right"/>
    </xf>
    <xf numFmtId="166" fontId="13" fillId="0" borderId="10" xfId="0" applyNumberFormat="1" applyFont="1" applyBorder="1" applyProtection="1"/>
    <xf numFmtId="1" fontId="12" fillId="0" borderId="10" xfId="0" applyNumberFormat="1" applyFont="1" applyBorder="1" applyAlignment="1" applyProtection="1">
      <alignment horizontal="center"/>
    </xf>
    <xf numFmtId="166" fontId="12" fillId="0" borderId="10" xfId="0" applyNumberFormat="1" applyFont="1" applyBorder="1" applyProtection="1"/>
    <xf numFmtId="9" fontId="12" fillId="8" borderId="0" xfId="7" applyNumberFormat="1" applyFill="1" applyAlignment="1" applyProtection="1">
      <alignment horizontal="right" vertical="center" wrapText="1"/>
    </xf>
    <xf numFmtId="9" fontId="12" fillId="0" borderId="10" xfId="2" applyNumberFormat="1" applyBorder="1" applyAlignment="1" applyProtection="1">
      <alignment horizontal="right"/>
    </xf>
    <xf numFmtId="3" fontId="13"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2" fillId="0" borderId="10" xfId="2" applyNumberFormat="1" applyBorder="1" applyAlignment="1" applyProtection="1">
      <alignment horizontal="right"/>
    </xf>
    <xf numFmtId="166" fontId="13" fillId="0" borderId="13" xfId="0" applyNumberFormat="1" applyFont="1" applyBorder="1" applyAlignment="1" applyProtection="1">
      <alignment wrapText="1"/>
    </xf>
    <xf numFmtId="1" fontId="12" fillId="0" borderId="13" xfId="0" applyNumberFormat="1" applyFont="1" applyBorder="1" applyAlignment="1" applyProtection="1">
      <alignment horizontal="center"/>
    </xf>
    <xf numFmtId="0" fontId="13" fillId="0" borderId="0" xfId="0" applyFont="1" applyAlignment="1" applyProtection="1">
      <alignment wrapText="1"/>
    </xf>
    <xf numFmtId="4" fontId="12" fillId="0" borderId="0" xfId="2" applyNumberFormat="1" applyAlignment="1" applyProtection="1">
      <alignment horizontal="center"/>
    </xf>
    <xf numFmtId="0" fontId="13" fillId="0" borderId="9" xfId="0" applyFont="1" applyBorder="1" applyProtection="1"/>
    <xf numFmtId="166" fontId="13" fillId="0" borderId="1" xfId="0" applyNumberFormat="1" applyFont="1" applyBorder="1" applyProtection="1"/>
    <xf numFmtId="42" fontId="13" fillId="0" borderId="1" xfId="2" applyNumberFormat="1" applyFont="1" applyBorder="1" applyAlignment="1" applyProtection="1">
      <alignment horizontal="right"/>
    </xf>
    <xf numFmtId="42" fontId="13" fillId="0" borderId="2" xfId="2" applyNumberFormat="1" applyFont="1" applyBorder="1" applyAlignment="1" applyProtection="1">
      <alignment horizontal="right"/>
    </xf>
    <xf numFmtId="42" fontId="13" fillId="0" borderId="6" xfId="2" applyNumberFormat="1" applyFont="1" applyBorder="1" applyAlignment="1" applyProtection="1">
      <alignment horizontal="right"/>
    </xf>
    <xf numFmtId="42" fontId="13" fillId="0" borderId="9" xfId="2" applyNumberFormat="1" applyFont="1" applyBorder="1" applyAlignment="1" applyProtection="1">
      <alignment horizontal="right"/>
    </xf>
    <xf numFmtId="166" fontId="13" fillId="0" borderId="3" xfId="0" applyNumberFormat="1" applyFont="1" applyBorder="1" applyProtection="1"/>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2" fillId="0" borderId="10" xfId="2" applyNumberFormat="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2" fillId="8" borderId="10" xfId="2" applyNumberFormat="1" applyFill="1" applyBorder="1" applyAlignment="1" applyProtection="1">
      <alignment horizontal="right"/>
    </xf>
    <xf numFmtId="0" fontId="13" fillId="0" borderId="11" xfId="0" applyFont="1" applyBorder="1" applyProtection="1"/>
    <xf numFmtId="1" fontId="12" fillId="0" borderId="4" xfId="0" applyNumberFormat="1" applyFont="1" applyBorder="1" applyAlignment="1" applyProtection="1">
      <alignment horizontal="center"/>
    </xf>
    <xf numFmtId="166" fontId="13" fillId="0" borderId="4"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3" fillId="0" borderId="11" xfId="2" applyNumberFormat="1" applyFont="1" applyBorder="1" applyAlignment="1" applyProtection="1">
      <alignment horizontal="right"/>
    </xf>
    <xf numFmtId="0" fontId="14" fillId="0" borderId="1" xfId="0" applyFont="1" applyBorder="1" applyProtection="1"/>
    <xf numFmtId="1" fontId="17" fillId="0" borderId="9" xfId="0" applyNumberFormat="1" applyFont="1" applyBorder="1" applyAlignment="1" applyProtection="1">
      <alignment horizontal="center"/>
    </xf>
    <xf numFmtId="0" fontId="14" fillId="0" borderId="4" xfId="0" applyFont="1" applyBorder="1" applyProtection="1"/>
    <xf numFmtId="1" fontId="17" fillId="0" borderId="11" xfId="0" applyNumberFormat="1" applyFont="1" applyBorder="1" applyAlignment="1" applyProtection="1">
      <alignment horizontal="center"/>
    </xf>
    <xf numFmtId="0" fontId="0" fillId="0" borderId="11" xfId="0" applyBorder="1" applyProtection="1"/>
    <xf numFmtId="1" fontId="17" fillId="0" borderId="10" xfId="0" applyNumberFormat="1" applyFont="1" applyBorder="1" applyAlignment="1" applyProtection="1">
      <alignment horizontal="center"/>
    </xf>
    <xf numFmtId="0" fontId="12" fillId="0" borderId="3" xfId="0" applyFont="1" applyBorder="1" applyProtection="1"/>
    <xf numFmtId="169" fontId="12"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2" fillId="0" borderId="4" xfId="0" applyFont="1" applyBorder="1" applyProtection="1"/>
    <xf numFmtId="1" fontId="12"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1" fontId="17" fillId="0" borderId="10" xfId="0" applyNumberFormat="1" applyFont="1" applyBorder="1" applyAlignment="1" applyProtection="1">
      <alignment horizontal="center" wrapText="1"/>
    </xf>
    <xf numFmtId="5" fontId="13" fillId="0" borderId="1" xfId="0" applyNumberFormat="1" applyFont="1" applyBorder="1" applyAlignment="1" applyProtection="1">
      <alignment horizontal="right"/>
    </xf>
    <xf numFmtId="5" fontId="13" fillId="0" borderId="2" xfId="0" applyNumberFormat="1" applyFont="1" applyBorder="1" applyAlignment="1" applyProtection="1">
      <alignment horizontal="right"/>
    </xf>
    <xf numFmtId="5" fontId="13" fillId="0" borderId="6" xfId="0" applyNumberFormat="1" applyFont="1" applyBorder="1" applyAlignment="1" applyProtection="1">
      <alignment horizontal="right"/>
    </xf>
    <xf numFmtId="5" fontId="13" fillId="0" borderId="9" xfId="0" applyNumberFormat="1" applyFont="1" applyBorder="1" applyAlignment="1" applyProtection="1">
      <alignment horizontal="right"/>
    </xf>
    <xf numFmtId="5" fontId="13" fillId="0" borderId="10" xfId="0" applyNumberFormat="1" applyFont="1" applyBorder="1" applyAlignment="1" applyProtection="1">
      <alignment horizontal="right"/>
    </xf>
    <xf numFmtId="167" fontId="12" fillId="0" borderId="10" xfId="0" applyNumberFormat="1" applyFont="1" applyBorder="1" applyAlignment="1" applyProtection="1">
      <alignment horizontal="center"/>
    </xf>
    <xf numFmtId="167" fontId="13" fillId="0" borderId="10" xfId="0" applyNumberFormat="1" applyFont="1" applyBorder="1" applyAlignment="1" applyProtection="1">
      <alignment horizontal="right"/>
    </xf>
    <xf numFmtId="37" fontId="12" fillId="0" borderId="3" xfId="1" applyNumberFormat="1" applyBorder="1" applyAlignment="1" applyProtection="1">
      <alignment horizontal="right"/>
    </xf>
    <xf numFmtId="37" fontId="12" fillId="0" borderId="0" xfId="1" applyNumberFormat="1" applyAlignment="1" applyProtection="1">
      <alignment horizontal="right"/>
    </xf>
    <xf numFmtId="37" fontId="12" fillId="0" borderId="7" xfId="1" applyNumberFormat="1" applyBorder="1" applyAlignment="1" applyProtection="1">
      <alignment horizontal="right"/>
    </xf>
    <xf numFmtId="5" fontId="12" fillId="0" borderId="3" xfId="1" applyNumberFormat="1" applyBorder="1" applyAlignment="1" applyProtection="1">
      <alignment horizontal="right"/>
    </xf>
    <xf numFmtId="5" fontId="12" fillId="0" borderId="0" xfId="1" applyNumberFormat="1" applyAlignment="1" applyProtection="1">
      <alignment horizontal="right"/>
    </xf>
    <xf numFmtId="5" fontId="12" fillId="0" borderId="7" xfId="1" applyNumberFormat="1" applyBorder="1" applyAlignment="1" applyProtection="1">
      <alignment horizontal="right"/>
    </xf>
    <xf numFmtId="5" fontId="12" fillId="0" borderId="3" xfId="1" applyNumberFormat="1" applyFill="1" applyBorder="1" applyAlignment="1" applyProtection="1">
      <alignment horizontal="right"/>
    </xf>
    <xf numFmtId="5" fontId="12" fillId="0" borderId="0" xfId="1" applyNumberFormat="1" applyFill="1" applyAlignment="1" applyProtection="1">
      <alignment horizontal="right"/>
    </xf>
    <xf numFmtId="0" fontId="13" fillId="7" borderId="3" xfId="0" applyFont="1" applyFill="1" applyBorder="1" applyAlignment="1" applyProtection="1">
      <alignment horizontal="center"/>
    </xf>
    <xf numFmtId="0" fontId="0" fillId="0" borderId="3" xfId="0" applyBorder="1" applyProtection="1"/>
    <xf numFmtId="0" fontId="12" fillId="0" borderId="11" xfId="0" applyFont="1" applyBorder="1" applyProtection="1"/>
    <xf numFmtId="0" fontId="13" fillId="0" borderId="4" xfId="0" applyFont="1" applyBorder="1" applyAlignment="1" applyProtection="1">
      <alignment horizontal="center"/>
    </xf>
    <xf numFmtId="5" fontId="12" fillId="0" borderId="4" xfId="1" applyNumberFormat="1" applyBorder="1" applyAlignment="1" applyProtection="1">
      <alignment horizontal="right"/>
    </xf>
    <xf numFmtId="5" fontId="12" fillId="0" borderId="5" xfId="1" applyNumberFormat="1" applyBorder="1" applyAlignment="1" applyProtection="1">
      <alignment horizontal="right"/>
    </xf>
    <xf numFmtId="5" fontId="12" fillId="0" borderId="12" xfId="1" applyNumberFormat="1" applyBorder="1" applyAlignment="1" applyProtection="1">
      <alignment horizontal="right"/>
    </xf>
    <xf numFmtId="5" fontId="13" fillId="0" borderId="11" xfId="0" applyNumberFormat="1" applyFont="1" applyBorder="1" applyAlignment="1" applyProtection="1">
      <alignment horizontal="right"/>
    </xf>
    <xf numFmtId="0" fontId="13" fillId="0" borderId="15" xfId="0" applyFont="1" applyBorder="1" applyProtection="1"/>
    <xf numFmtId="5" fontId="13" fillId="0" borderId="4" xfId="2" applyNumberFormat="1" applyFont="1" applyBorder="1" applyAlignment="1" applyProtection="1">
      <alignment horizontal="right"/>
    </xf>
    <xf numFmtId="5" fontId="13" fillId="0" borderId="5" xfId="2" applyNumberFormat="1" applyFont="1" applyBorder="1" applyAlignment="1" applyProtection="1">
      <alignment horizontal="right"/>
    </xf>
    <xf numFmtId="5" fontId="13" fillId="0" borderId="13" xfId="2" applyNumberFormat="1" applyFont="1" applyBorder="1" applyAlignment="1" applyProtection="1">
      <alignment horizontal="right"/>
    </xf>
    <xf numFmtId="5" fontId="13" fillId="0" borderId="3" xfId="0" applyNumberFormat="1" applyFont="1" applyBorder="1" applyAlignment="1" applyProtection="1">
      <alignment horizontal="right"/>
    </xf>
    <xf numFmtId="5" fontId="13" fillId="0" borderId="0" xfId="0" applyNumberFormat="1" applyFont="1" applyAlignment="1" applyProtection="1">
      <alignment horizontal="right"/>
    </xf>
    <xf numFmtId="5" fontId="13" fillId="0" borderId="7" xfId="0" applyNumberFormat="1" applyFont="1" applyBorder="1" applyAlignment="1" applyProtection="1">
      <alignment horizontal="right"/>
    </xf>
    <xf numFmtId="5" fontId="12" fillId="0" borderId="3" xfId="2" applyNumberFormat="1" applyBorder="1" applyAlignment="1" applyProtection="1">
      <alignment horizontal="right"/>
    </xf>
    <xf numFmtId="5" fontId="12" fillId="0" borderId="0" xfId="2" applyNumberFormat="1" applyAlignment="1" applyProtection="1">
      <alignment horizontal="right"/>
    </xf>
    <xf numFmtId="5" fontId="12" fillId="0" borderId="7" xfId="2" applyNumberFormat="1" applyBorder="1" applyAlignment="1" applyProtection="1">
      <alignment horizontal="right"/>
    </xf>
    <xf numFmtId="44" fontId="12" fillId="0" borderId="0" xfId="2" applyAlignment="1" applyProtection="1">
      <alignment horizontal="right"/>
    </xf>
    <xf numFmtId="5" fontId="12" fillId="0" borderId="10" xfId="2" applyNumberFormat="1" applyBorder="1" applyAlignment="1" applyProtection="1">
      <alignment horizontal="right"/>
    </xf>
    <xf numFmtId="5" fontId="12" fillId="0" borderId="4" xfId="0" applyNumberFormat="1" applyFont="1" applyBorder="1" applyAlignment="1" applyProtection="1">
      <alignment horizontal="right" wrapText="1"/>
    </xf>
    <xf numFmtId="5" fontId="12" fillId="0" borderId="5" xfId="0" applyNumberFormat="1" applyFont="1" applyBorder="1" applyAlignment="1" applyProtection="1">
      <alignment horizontal="right" wrapText="1"/>
    </xf>
    <xf numFmtId="5" fontId="12" fillId="0" borderId="12" xfId="0" applyNumberFormat="1" applyFont="1" applyBorder="1" applyAlignment="1" applyProtection="1">
      <alignment horizontal="right" wrapText="1"/>
    </xf>
    <xf numFmtId="5" fontId="12" fillId="0" borderId="11" xfId="2" applyNumberFormat="1" applyBorder="1" applyAlignment="1" applyProtection="1">
      <alignment horizontal="right"/>
    </xf>
    <xf numFmtId="42" fontId="13" fillId="0" borderId="4" xfId="2" applyNumberFormat="1" applyFont="1" applyBorder="1" applyAlignment="1" applyProtection="1">
      <alignment horizontal="right"/>
    </xf>
    <xf numFmtId="42" fontId="12" fillId="0" borderId="0" xfId="0" applyNumberFormat="1" applyFont="1" applyAlignment="1" applyProtection="1">
      <alignment horizontal="right" wrapText="1"/>
    </xf>
    <xf numFmtId="0" fontId="12" fillId="0" borderId="13" xfId="0" applyFont="1" applyBorder="1" applyProtection="1"/>
    <xf numFmtId="42" fontId="13" fillId="0" borderId="15" xfId="0" applyNumberFormat="1" applyFont="1" applyBorder="1" applyAlignment="1" applyProtection="1">
      <alignment horizontal="right"/>
    </xf>
    <xf numFmtId="42" fontId="13" fillId="0" borderId="8" xfId="0" applyNumberFormat="1" applyFont="1" applyBorder="1" applyAlignment="1" applyProtection="1">
      <alignment horizontal="right"/>
    </xf>
    <xf numFmtId="166" fontId="12"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2" fillId="0" borderId="2" xfId="1" applyNumberFormat="1" applyBorder="1" applyProtection="1"/>
    <xf numFmtId="166" fontId="13" fillId="0" borderId="9" xfId="0" applyNumberFormat="1" applyFont="1" applyBorder="1" applyProtection="1"/>
    <xf numFmtId="167" fontId="13" fillId="0" borderId="10" xfId="0" applyNumberFormat="1" applyFont="1" applyBorder="1" applyProtection="1"/>
    <xf numFmtId="166" fontId="12" fillId="0" borderId="0" xfId="1" applyNumberFormat="1" applyProtection="1"/>
    <xf numFmtId="0" fontId="13" fillId="7" borderId="10" xfId="0" applyFont="1" applyFill="1" applyBorder="1" applyAlignment="1" applyProtection="1">
      <alignment horizontal="center"/>
    </xf>
    <xf numFmtId="166" fontId="12" fillId="0" borderId="10" xfId="1" applyNumberFormat="1" applyBorder="1" applyAlignment="1" applyProtection="1">
      <alignment horizontal="right"/>
    </xf>
    <xf numFmtId="166" fontId="12" fillId="0" borderId="11" xfId="2" applyNumberFormat="1" applyBorder="1" applyAlignment="1" applyProtection="1">
      <alignment horizontal="right"/>
    </xf>
    <xf numFmtId="42" fontId="13" fillId="0" borderId="15" xfId="2" applyNumberFormat="1" applyFont="1" applyBorder="1" applyAlignment="1" applyProtection="1">
      <alignment horizontal="right"/>
    </xf>
    <xf numFmtId="42" fontId="13" fillId="0" borderId="1" xfId="0" applyNumberFormat="1" applyFont="1" applyBorder="1" applyAlignment="1" applyProtection="1">
      <alignment horizontal="right"/>
    </xf>
    <xf numFmtId="42" fontId="13" fillId="0" borderId="2" xfId="0" applyNumberFormat="1" applyFont="1" applyBorder="1" applyAlignment="1" applyProtection="1">
      <alignment horizontal="right"/>
    </xf>
    <xf numFmtId="42" fontId="13" fillId="0" borderId="6" xfId="0" applyNumberFormat="1" applyFont="1" applyBorder="1" applyAlignment="1" applyProtection="1">
      <alignment horizontal="right"/>
    </xf>
    <xf numFmtId="42" fontId="13" fillId="0" borderId="9" xfId="0" applyNumberFormat="1" applyFont="1" applyBorder="1" applyAlignment="1" applyProtection="1">
      <alignment horizontal="right"/>
    </xf>
    <xf numFmtId="42" fontId="13" fillId="0" borderId="10" xfId="0" applyNumberFormat="1" applyFont="1" applyBorder="1" applyAlignment="1" applyProtection="1">
      <alignment horizontal="right"/>
    </xf>
    <xf numFmtId="42" fontId="13" fillId="0" borderId="3" xfId="0" applyNumberFormat="1" applyFont="1" applyBorder="1" applyAlignment="1" applyProtection="1">
      <alignment horizontal="right"/>
    </xf>
    <xf numFmtId="42" fontId="13" fillId="0" borderId="7" xfId="0" applyNumberFormat="1" applyFont="1" applyBorder="1" applyAlignment="1" applyProtection="1">
      <alignment horizontal="right"/>
    </xf>
    <xf numFmtId="42" fontId="12" fillId="0" borderId="3" xfId="0" applyNumberFormat="1" applyFont="1" applyBorder="1" applyAlignment="1" applyProtection="1">
      <alignment horizontal="right" wrapText="1"/>
    </xf>
    <xf numFmtId="42" fontId="12" fillId="0" borderId="7" xfId="0" applyNumberFormat="1" applyFont="1" applyBorder="1" applyAlignment="1" applyProtection="1">
      <alignment horizontal="right" wrapText="1"/>
    </xf>
    <xf numFmtId="42" fontId="12" fillId="0" borderId="4" xfId="0" applyNumberFormat="1" applyFont="1" applyBorder="1" applyAlignment="1" applyProtection="1">
      <alignment horizontal="right" wrapText="1"/>
    </xf>
    <xf numFmtId="42" fontId="12" fillId="0" borderId="5" xfId="0" applyNumberFormat="1" applyFont="1" applyBorder="1" applyAlignment="1" applyProtection="1">
      <alignment horizontal="right" wrapText="1"/>
    </xf>
    <xf numFmtId="42" fontId="12" fillId="0" borderId="12" xfId="0" applyNumberFormat="1" applyFont="1" applyBorder="1" applyAlignment="1" applyProtection="1">
      <alignment horizontal="right" wrapText="1"/>
    </xf>
    <xf numFmtId="42" fontId="12" fillId="0" borderId="11" xfId="2" applyNumberFormat="1" applyBorder="1" applyAlignment="1" applyProtection="1">
      <alignment horizontal="right"/>
    </xf>
    <xf numFmtId="166" fontId="12"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3" fillId="0" borderId="13" xfId="0" applyNumberFormat="1" applyFont="1" applyBorder="1" applyProtection="1"/>
    <xf numFmtId="42" fontId="12" fillId="0" borderId="13" xfId="0" applyNumberFormat="1" applyFont="1" applyBorder="1" applyProtection="1"/>
    <xf numFmtId="42" fontId="12"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3"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3" fillId="0" borderId="0" xfId="0" applyNumberFormat="1" applyFont="1" applyAlignment="1" applyProtection="1">
      <alignment horizontal="center"/>
      <protection locked="0"/>
    </xf>
    <xf numFmtId="0" fontId="39" fillId="0" borderId="0" xfId="0" applyFont="1" applyProtection="1">
      <protection locked="0"/>
    </xf>
    <xf numFmtId="0" fontId="13" fillId="7" borderId="13" xfId="0" applyFont="1" applyFill="1" applyBorder="1" applyAlignment="1" applyProtection="1">
      <alignment horizontal="center" vertical="center"/>
      <protection locked="0"/>
    </xf>
    <xf numFmtId="42" fontId="0" fillId="0" borderId="0" xfId="0" applyNumberFormat="1" applyProtection="1">
      <protection locked="0"/>
    </xf>
    <xf numFmtId="1" fontId="12" fillId="0" borderId="0" xfId="0" applyNumberFormat="1" applyFont="1" applyAlignment="1" applyProtection="1">
      <alignment horizontal="center"/>
      <protection locked="0"/>
    </xf>
    <xf numFmtId="0" fontId="43" fillId="0" borderId="0" xfId="7" applyFont="1" applyAlignment="1" applyProtection="1">
      <alignment vertical="top" wrapText="1"/>
      <protection locked="0"/>
    </xf>
    <xf numFmtId="166" fontId="44" fillId="0" borderId="26" xfId="2" applyNumberFormat="1" applyFont="1" applyFill="1" applyBorder="1" applyAlignment="1" applyProtection="1">
      <alignment horizontal="center" vertical="center"/>
      <protection locked="0"/>
    </xf>
    <xf numFmtId="6" fontId="12" fillId="0" borderId="0" xfId="2" applyNumberFormat="1" applyBorder="1" applyAlignment="1" applyProtection="1">
      <alignment horizontal="right"/>
      <protection locked="0"/>
    </xf>
    <xf numFmtId="0" fontId="12" fillId="5" borderId="10" xfId="0" applyFont="1" applyFill="1" applyBorder="1" applyAlignment="1" applyProtection="1">
      <alignment horizontal="left"/>
      <protection locked="0"/>
    </xf>
    <xf numFmtId="0" fontId="13" fillId="0" borderId="9" xfId="0" applyFont="1" applyBorder="1" applyAlignment="1" applyProtection="1">
      <alignment horizontal="center" wrapText="1"/>
    </xf>
    <xf numFmtId="0" fontId="13" fillId="0" borderId="11" xfId="0" applyFont="1" applyBorder="1" applyAlignment="1" applyProtection="1">
      <alignment horizontal="center" wrapText="1"/>
    </xf>
  </cellXfs>
  <cellStyles count="3278">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2 2 2" xfId="3232" xr:uid="{1BC78DB8-61B7-4F4C-B321-CECA5CE786ED}"/>
    <cellStyle name="Normal 4 10 2 2 2 3" xfId="2416" xr:uid="{5175BAF2-27FB-4AB7-8868-75C3F383602D}"/>
    <cellStyle name="Normal 4 10 2 2 3" xfId="1192" xr:uid="{00000000-0005-0000-0000-000011000000}"/>
    <cellStyle name="Normal 4 10 2 2 3 2" xfId="2824" xr:uid="{5BD7961D-633F-49EB-A16A-EAF2898F3BE1}"/>
    <cellStyle name="Normal 4 10 2 2 4" xfId="2008" xr:uid="{7A0DC6B6-4C58-4BE9-BFBD-148BC588D541}"/>
    <cellStyle name="Normal 4 10 2 3" xfId="580" xr:uid="{00000000-0005-0000-0000-000012000000}"/>
    <cellStyle name="Normal 4 10 2 3 2" xfId="1396" xr:uid="{00000000-0005-0000-0000-000013000000}"/>
    <cellStyle name="Normal 4 10 2 3 2 2" xfId="3028" xr:uid="{615E9893-7913-424F-B4AC-7900127319E6}"/>
    <cellStyle name="Normal 4 10 2 3 3" xfId="2212" xr:uid="{383FCABD-C2FF-4DF0-B933-62F51D9758BC}"/>
    <cellStyle name="Normal 4 10 2 4" xfId="988" xr:uid="{00000000-0005-0000-0000-000014000000}"/>
    <cellStyle name="Normal 4 10 2 4 2" xfId="2620" xr:uid="{AF79C41A-DBDA-45FC-A2A3-3681ADBE93D6}"/>
    <cellStyle name="Normal 4 10 2 5" xfId="1804" xr:uid="{9E7A0F76-54A5-42EA-96F9-1EF34188232B}"/>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2 2 2" xfId="3164" xr:uid="{C1BEC404-1AFD-4193-A02A-301DFB4B8257}"/>
    <cellStyle name="Normal 4 10 3 2 2 3" xfId="2348" xr:uid="{F25D5D8B-465F-4857-991B-45ADFB2D8CCC}"/>
    <cellStyle name="Normal 4 10 3 2 3" xfId="1124" xr:uid="{00000000-0005-0000-0000-000019000000}"/>
    <cellStyle name="Normal 4 10 3 2 3 2" xfId="2756" xr:uid="{866993B8-D30B-43E0-BE44-251E04D788D4}"/>
    <cellStyle name="Normal 4 10 3 2 4" xfId="1940" xr:uid="{A313B8BD-DC6B-4A7E-B008-674675E1EF16}"/>
    <cellStyle name="Normal 4 10 3 3" xfId="512" xr:uid="{00000000-0005-0000-0000-00001A000000}"/>
    <cellStyle name="Normal 4 10 3 3 2" xfId="1328" xr:uid="{00000000-0005-0000-0000-00001B000000}"/>
    <cellStyle name="Normal 4 10 3 3 2 2" xfId="2960" xr:uid="{3926FE29-03BE-43F6-B46F-315D8E09CC40}"/>
    <cellStyle name="Normal 4 10 3 3 3" xfId="2144" xr:uid="{D04A37AE-0965-43C1-AEF7-E7779BF08198}"/>
    <cellStyle name="Normal 4 10 3 4" xfId="920" xr:uid="{00000000-0005-0000-0000-00001C000000}"/>
    <cellStyle name="Normal 4 10 3 4 2" xfId="2552" xr:uid="{B81DCBA7-9B5E-46AB-B50E-125576DC1C88}"/>
    <cellStyle name="Normal 4 10 3 5" xfId="1736" xr:uid="{0CD70D13-6579-43D1-8709-10A1347FFABC}"/>
    <cellStyle name="Normal 4 10 4" xfId="240" xr:uid="{00000000-0005-0000-0000-00001D000000}"/>
    <cellStyle name="Normal 4 10 4 2" xfId="648" xr:uid="{00000000-0005-0000-0000-00001E000000}"/>
    <cellStyle name="Normal 4 10 4 2 2" xfId="1464" xr:uid="{00000000-0005-0000-0000-00001F000000}"/>
    <cellStyle name="Normal 4 10 4 2 2 2" xfId="3096" xr:uid="{257B24B2-C6E3-404E-B094-9DC268BFB673}"/>
    <cellStyle name="Normal 4 10 4 2 3" xfId="2280" xr:uid="{241DEA61-4E65-42A2-8F6A-43685DE4A2B5}"/>
    <cellStyle name="Normal 4 10 4 3" xfId="1056" xr:uid="{00000000-0005-0000-0000-000020000000}"/>
    <cellStyle name="Normal 4 10 4 3 2" xfId="2688" xr:uid="{B8CF73CB-BBC5-4105-8174-2E52768FB359}"/>
    <cellStyle name="Normal 4 10 4 4" xfId="1872" xr:uid="{54FE35ED-0C69-4199-BE99-1E89262E6302}"/>
    <cellStyle name="Normal 4 10 5" xfId="444" xr:uid="{00000000-0005-0000-0000-000021000000}"/>
    <cellStyle name="Normal 4 10 5 2" xfId="1260" xr:uid="{00000000-0005-0000-0000-000022000000}"/>
    <cellStyle name="Normal 4 10 5 2 2" xfId="2892" xr:uid="{2F4BA190-C914-438D-B2FA-878400B2D37B}"/>
    <cellStyle name="Normal 4 10 5 3" xfId="2076" xr:uid="{59BBB0B4-4807-442F-9985-9648581FE408}"/>
    <cellStyle name="Normal 4 10 6" xfId="852" xr:uid="{00000000-0005-0000-0000-000023000000}"/>
    <cellStyle name="Normal 4 10 6 2" xfId="2484" xr:uid="{589610FD-45BE-4102-9CD8-EF82B9C9DBC2}"/>
    <cellStyle name="Normal 4 10 7" xfId="1668" xr:uid="{2C2FDB2C-04C6-414D-8628-582A43D20AB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2 2 2" xfId="3210" xr:uid="{72B018CB-3C5B-44EB-A3DB-683964663138}"/>
    <cellStyle name="Normal 4 11 2 2 3" xfId="2394" xr:uid="{B5F22095-EBF0-463B-814E-DBF377504201}"/>
    <cellStyle name="Normal 4 11 2 3" xfId="1170" xr:uid="{00000000-0005-0000-0000-000028000000}"/>
    <cellStyle name="Normal 4 11 2 3 2" xfId="2802" xr:uid="{EF96799F-E878-496F-8F8D-69557D33D2B8}"/>
    <cellStyle name="Normal 4 11 2 4" xfId="1986" xr:uid="{52D47ACA-6BE0-462B-8B7B-DFB7A02D64ED}"/>
    <cellStyle name="Normal 4 11 3" xfId="558" xr:uid="{00000000-0005-0000-0000-000029000000}"/>
    <cellStyle name="Normal 4 11 3 2" xfId="1374" xr:uid="{00000000-0005-0000-0000-00002A000000}"/>
    <cellStyle name="Normal 4 11 3 2 2" xfId="3006" xr:uid="{73246F79-1E3C-459A-910F-87B275CBA889}"/>
    <cellStyle name="Normal 4 11 3 3" xfId="2190" xr:uid="{869214AF-A205-48EF-9852-362553350986}"/>
    <cellStyle name="Normal 4 11 4" xfId="966" xr:uid="{00000000-0005-0000-0000-00002B000000}"/>
    <cellStyle name="Normal 4 11 4 2" xfId="2598" xr:uid="{358E07C2-18B0-4349-A466-D0E869AAE19F}"/>
    <cellStyle name="Normal 4 11 5" xfId="1782" xr:uid="{4DD9CCF5-E098-4CFD-BA97-F19C157BBF54}"/>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2 2 2" xfId="3142" xr:uid="{A7F3CAA1-6016-4E2B-9CD6-343E8F668DB6}"/>
    <cellStyle name="Normal 4 12 2 2 3" xfId="2326" xr:uid="{C174DD8C-EDA6-4D8D-8B17-D6F0DF6B9BFE}"/>
    <cellStyle name="Normal 4 12 2 3" xfId="1102" xr:uid="{00000000-0005-0000-0000-000030000000}"/>
    <cellStyle name="Normal 4 12 2 3 2" xfId="2734" xr:uid="{F96F4DD1-3E42-4F2D-A59A-39C39CCEE361}"/>
    <cellStyle name="Normal 4 12 2 4" xfId="1918" xr:uid="{6992651E-4E37-45A9-9523-C3529991F555}"/>
    <cellStyle name="Normal 4 12 3" xfId="490" xr:uid="{00000000-0005-0000-0000-000031000000}"/>
    <cellStyle name="Normal 4 12 3 2" xfId="1306" xr:uid="{00000000-0005-0000-0000-000032000000}"/>
    <cellStyle name="Normal 4 12 3 2 2" xfId="2938" xr:uid="{6CB5364D-9357-4676-8687-A5E4BFC47130}"/>
    <cellStyle name="Normal 4 12 3 3" xfId="2122" xr:uid="{6E7CFF4F-ABE9-4C3D-9662-127027C46A28}"/>
    <cellStyle name="Normal 4 12 4" xfId="898" xr:uid="{00000000-0005-0000-0000-000033000000}"/>
    <cellStyle name="Normal 4 12 4 2" xfId="2530" xr:uid="{D773D882-7A59-40F0-8427-984AFD2ACD05}"/>
    <cellStyle name="Normal 4 12 5" xfId="1714" xr:uid="{224111F2-C306-4559-A940-DBA7B1413DCD}"/>
    <cellStyle name="Normal 4 13" xfId="218" xr:uid="{00000000-0005-0000-0000-000034000000}"/>
    <cellStyle name="Normal 4 13 2" xfId="626" xr:uid="{00000000-0005-0000-0000-000035000000}"/>
    <cellStyle name="Normal 4 13 2 2" xfId="1442" xr:uid="{00000000-0005-0000-0000-000036000000}"/>
    <cellStyle name="Normal 4 13 2 2 2" xfId="3074" xr:uid="{B95226CD-5063-4A04-A568-33E9E2E0D045}"/>
    <cellStyle name="Normal 4 13 2 3" xfId="2258" xr:uid="{EFF371E0-1ED7-4A1B-BE36-22DC78A7A96C}"/>
    <cellStyle name="Normal 4 13 3" xfId="1034" xr:uid="{00000000-0005-0000-0000-000037000000}"/>
    <cellStyle name="Normal 4 13 3 2" xfId="2666" xr:uid="{E3A9C2F6-04D2-4EC0-B3FC-A1ABC3F94FE0}"/>
    <cellStyle name="Normal 4 13 4" xfId="1850" xr:uid="{8A92632B-6EC1-4F0F-BAF0-769CD7587200}"/>
    <cellStyle name="Normal 4 14" xfId="422" xr:uid="{00000000-0005-0000-0000-000038000000}"/>
    <cellStyle name="Normal 4 14 2" xfId="1238" xr:uid="{00000000-0005-0000-0000-000039000000}"/>
    <cellStyle name="Normal 4 14 2 2" xfId="2870" xr:uid="{757163D4-6AB4-4C69-93C3-E768BA156FEA}"/>
    <cellStyle name="Normal 4 14 3" xfId="2054" xr:uid="{6B2D930A-735C-4AD5-9632-52E03BEDAE2A}"/>
    <cellStyle name="Normal 4 15" xfId="830" xr:uid="{00000000-0005-0000-0000-00003A000000}"/>
    <cellStyle name="Normal 4 15 2" xfId="2462" xr:uid="{3886E7D0-1EFD-4958-B7B9-68F8247C82E1}"/>
    <cellStyle name="Normal 4 16" xfId="1646" xr:uid="{8CEB52E6-399F-4E0B-BB6F-94A79D69FB18}"/>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2 2 2" xfId="3211" xr:uid="{93AB6ADB-14CB-4257-8B98-E87008DECC76}"/>
    <cellStyle name="Normal 4 2 10 2 2 3" xfId="2395" xr:uid="{C878F159-04A8-4E81-B192-80474F180F6B}"/>
    <cellStyle name="Normal 4 2 10 2 3" xfId="1171" xr:uid="{00000000-0005-0000-0000-000040000000}"/>
    <cellStyle name="Normal 4 2 10 2 3 2" xfId="2803" xr:uid="{8F4FBE3B-5D11-4F47-8F27-F05E99ED6C1F}"/>
    <cellStyle name="Normal 4 2 10 2 4" xfId="1987" xr:uid="{2ABA8BE3-AF3A-4C03-99D0-209616B30502}"/>
    <cellStyle name="Normal 4 2 10 3" xfId="559" xr:uid="{00000000-0005-0000-0000-000041000000}"/>
    <cellStyle name="Normal 4 2 10 3 2" xfId="1375" xr:uid="{00000000-0005-0000-0000-000042000000}"/>
    <cellStyle name="Normal 4 2 10 3 2 2" xfId="3007" xr:uid="{E9FE44A6-3453-4838-9558-D76AE59EBC59}"/>
    <cellStyle name="Normal 4 2 10 3 3" xfId="2191" xr:uid="{7F7A6B96-EC8D-4C36-9BF2-968F9A6478BB}"/>
    <cellStyle name="Normal 4 2 10 4" xfId="967" xr:uid="{00000000-0005-0000-0000-000043000000}"/>
    <cellStyle name="Normal 4 2 10 4 2" xfId="2599" xr:uid="{EA3446A6-CA77-4B8E-9EF5-1A3FFBA1BD62}"/>
    <cellStyle name="Normal 4 2 10 5" xfId="1783" xr:uid="{6FD59A5D-DDE0-40FA-A7DB-9F74814F892E}"/>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2 2 2" xfId="3143" xr:uid="{9E3B0CE2-724A-409D-9720-6C6B2CF097A6}"/>
    <cellStyle name="Normal 4 2 11 2 2 3" xfId="2327" xr:uid="{93CA61DD-B660-490C-A5E8-116A82554454}"/>
    <cellStyle name="Normal 4 2 11 2 3" xfId="1103" xr:uid="{00000000-0005-0000-0000-000048000000}"/>
    <cellStyle name="Normal 4 2 11 2 3 2" xfId="2735" xr:uid="{DD3412C1-7249-4895-AD5F-6D7AAF93657D}"/>
    <cellStyle name="Normal 4 2 11 2 4" xfId="1919" xr:uid="{6ABC793A-62BB-41EE-B9F5-23DE782B36E5}"/>
    <cellStyle name="Normal 4 2 11 3" xfId="491" xr:uid="{00000000-0005-0000-0000-000049000000}"/>
    <cellStyle name="Normal 4 2 11 3 2" xfId="1307" xr:uid="{00000000-0005-0000-0000-00004A000000}"/>
    <cellStyle name="Normal 4 2 11 3 2 2" xfId="2939" xr:uid="{7763F593-4F1A-482C-BB3F-39AC76234E01}"/>
    <cellStyle name="Normal 4 2 11 3 3" xfId="2123" xr:uid="{F43C1078-DDFC-4550-A7A2-64F886AC4AF0}"/>
    <cellStyle name="Normal 4 2 11 4" xfId="899" xr:uid="{00000000-0005-0000-0000-00004B000000}"/>
    <cellStyle name="Normal 4 2 11 4 2" xfId="2531" xr:uid="{7487CC36-A5E0-41E3-AB42-2D00F3E45AA6}"/>
    <cellStyle name="Normal 4 2 11 5" xfId="1715" xr:uid="{77FEE5A2-0281-485E-BB25-ED52606981B1}"/>
    <cellStyle name="Normal 4 2 12" xfId="219" xr:uid="{00000000-0005-0000-0000-00004C000000}"/>
    <cellStyle name="Normal 4 2 12 2" xfId="627" xr:uid="{00000000-0005-0000-0000-00004D000000}"/>
    <cellStyle name="Normal 4 2 12 2 2" xfId="1443" xr:uid="{00000000-0005-0000-0000-00004E000000}"/>
    <cellStyle name="Normal 4 2 12 2 2 2" xfId="3075" xr:uid="{2794A1A5-250B-4D65-A02F-C2C4FB4ED382}"/>
    <cellStyle name="Normal 4 2 12 2 3" xfId="2259" xr:uid="{D38094B1-8180-4D20-9970-47CC893D6610}"/>
    <cellStyle name="Normal 4 2 12 3" xfId="1035" xr:uid="{00000000-0005-0000-0000-00004F000000}"/>
    <cellStyle name="Normal 4 2 12 3 2" xfId="2667" xr:uid="{FFB12883-345A-4ADB-A766-6DB0E8CE4A6D}"/>
    <cellStyle name="Normal 4 2 12 4" xfId="1851" xr:uid="{5ECB158A-F148-481D-A4D1-5DF36A507BEE}"/>
    <cellStyle name="Normal 4 2 13" xfId="423" xr:uid="{00000000-0005-0000-0000-000050000000}"/>
    <cellStyle name="Normal 4 2 13 2" xfId="1239" xr:uid="{00000000-0005-0000-0000-000051000000}"/>
    <cellStyle name="Normal 4 2 13 2 2" xfId="2871" xr:uid="{F2C69D33-6FB0-4C57-8E3C-35FE011BAC1E}"/>
    <cellStyle name="Normal 4 2 13 3" xfId="2055" xr:uid="{B903439A-8D9C-493B-8BF2-4AA25EB160E8}"/>
    <cellStyle name="Normal 4 2 14" xfId="831" xr:uid="{00000000-0005-0000-0000-000052000000}"/>
    <cellStyle name="Normal 4 2 14 2" xfId="2463" xr:uid="{8D3B005C-2160-4C97-8645-6263A93F8797}"/>
    <cellStyle name="Normal 4 2 15" xfId="1647" xr:uid="{2AA3A8C9-0D48-4921-BA9D-D859527B66A0}"/>
    <cellStyle name="Normal 4 2 2" xfId="19" xr:uid="{00000000-0005-0000-0000-000053000000}"/>
    <cellStyle name="Normal 4 2 2 10" xfId="427" xr:uid="{00000000-0005-0000-0000-000054000000}"/>
    <cellStyle name="Normal 4 2 2 10 2" xfId="1243" xr:uid="{00000000-0005-0000-0000-000055000000}"/>
    <cellStyle name="Normal 4 2 2 10 2 2" xfId="2875" xr:uid="{BCF1998D-17E5-4341-B11F-E3D1FF475BE4}"/>
    <cellStyle name="Normal 4 2 2 10 3" xfId="2059" xr:uid="{23B72088-6B38-4036-8AE7-9821374D0706}"/>
    <cellStyle name="Normal 4 2 2 11" xfId="835" xr:uid="{00000000-0005-0000-0000-000056000000}"/>
    <cellStyle name="Normal 4 2 2 11 2" xfId="2467" xr:uid="{DC517398-545B-438E-B624-358F4CD9825B}"/>
    <cellStyle name="Normal 4 2 2 12" xfId="1651" xr:uid="{F97A5633-6087-4571-99BD-7D5CF0A35BE2}"/>
    <cellStyle name="Normal 4 2 2 2" xfId="23" xr:uid="{00000000-0005-0000-0000-000057000000}"/>
    <cellStyle name="Normal 4 2 2 2 10" xfId="839" xr:uid="{00000000-0005-0000-0000-000058000000}"/>
    <cellStyle name="Normal 4 2 2 2 10 2" xfId="2471" xr:uid="{9491A730-EE25-4982-92FA-0733DF8E63F0}"/>
    <cellStyle name="Normal 4 2 2 2 11" xfId="1655" xr:uid="{ED497C44-6E06-4844-971E-06E81748AD22}"/>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2 2 2" xfId="3253" xr:uid="{712A6088-7645-4A72-902C-B69024C4BF44}"/>
    <cellStyle name="Normal 4 2 2 2 2 2 2 2 2 3" xfId="2437" xr:uid="{2920F4A8-F658-4A04-A963-31A50C6AE8D9}"/>
    <cellStyle name="Normal 4 2 2 2 2 2 2 2 3" xfId="1213" xr:uid="{00000000-0005-0000-0000-00005F000000}"/>
    <cellStyle name="Normal 4 2 2 2 2 2 2 2 3 2" xfId="2845" xr:uid="{BB2AC0AC-B34C-4C01-AA93-8B8912211C8B}"/>
    <cellStyle name="Normal 4 2 2 2 2 2 2 2 4" xfId="2029" xr:uid="{864F414C-D053-468A-B07E-6A96AEBA425F}"/>
    <cellStyle name="Normal 4 2 2 2 2 2 2 3" xfId="601" xr:uid="{00000000-0005-0000-0000-000060000000}"/>
    <cellStyle name="Normal 4 2 2 2 2 2 2 3 2" xfId="1417" xr:uid="{00000000-0005-0000-0000-000061000000}"/>
    <cellStyle name="Normal 4 2 2 2 2 2 2 3 2 2" xfId="3049" xr:uid="{8E3684AD-8D1F-4D02-92B9-8EC77B973D16}"/>
    <cellStyle name="Normal 4 2 2 2 2 2 2 3 3" xfId="2233" xr:uid="{FED05BD3-E986-4395-B452-19BCDC7138E2}"/>
    <cellStyle name="Normal 4 2 2 2 2 2 2 4" xfId="1009" xr:uid="{00000000-0005-0000-0000-000062000000}"/>
    <cellStyle name="Normal 4 2 2 2 2 2 2 4 2" xfId="2641" xr:uid="{B0E91293-7FAA-4007-90C5-7ECFB79D69B9}"/>
    <cellStyle name="Normal 4 2 2 2 2 2 2 5" xfId="1825" xr:uid="{A5CA88FC-973C-417C-9A7D-1736B5B8F31A}"/>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2 2 2" xfId="3185" xr:uid="{9E667132-1892-4A07-9927-6E133F676D8A}"/>
    <cellStyle name="Normal 4 2 2 2 2 2 3 2 2 3" xfId="2369" xr:uid="{6A84FE5A-B8E0-4DBF-9A89-B85E01D46762}"/>
    <cellStyle name="Normal 4 2 2 2 2 2 3 2 3" xfId="1145" xr:uid="{00000000-0005-0000-0000-000067000000}"/>
    <cellStyle name="Normal 4 2 2 2 2 2 3 2 3 2" xfId="2777" xr:uid="{C667E913-1B1A-457B-93D2-7FACEDE390B9}"/>
    <cellStyle name="Normal 4 2 2 2 2 2 3 2 4" xfId="1961" xr:uid="{9ED1543D-71A9-432D-AF2C-F64074581238}"/>
    <cellStyle name="Normal 4 2 2 2 2 2 3 3" xfId="533" xr:uid="{00000000-0005-0000-0000-000068000000}"/>
    <cellStyle name="Normal 4 2 2 2 2 2 3 3 2" xfId="1349" xr:uid="{00000000-0005-0000-0000-000069000000}"/>
    <cellStyle name="Normal 4 2 2 2 2 2 3 3 2 2" xfId="2981" xr:uid="{112AA96C-0CE1-4ED6-A8A8-C56E4BEB0FDE}"/>
    <cellStyle name="Normal 4 2 2 2 2 2 3 3 3" xfId="2165" xr:uid="{17EB772B-5D07-4CEC-9FA2-1292DD58229A}"/>
    <cellStyle name="Normal 4 2 2 2 2 2 3 4" xfId="941" xr:uid="{00000000-0005-0000-0000-00006A000000}"/>
    <cellStyle name="Normal 4 2 2 2 2 2 3 4 2" xfId="2573" xr:uid="{40BCF38E-F995-4359-AA9D-2546C71DC6B9}"/>
    <cellStyle name="Normal 4 2 2 2 2 2 3 5" xfId="1757" xr:uid="{E8AA86E7-9F41-4499-B460-75054A7036F2}"/>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2 2 2" xfId="3117" xr:uid="{C604E577-67F6-486A-BD93-22C26C13C8E8}"/>
    <cellStyle name="Normal 4 2 2 2 2 2 4 2 3" xfId="2301" xr:uid="{20ABF9D6-1F5A-4F04-9221-5AA898D72AF7}"/>
    <cellStyle name="Normal 4 2 2 2 2 2 4 3" xfId="1077" xr:uid="{00000000-0005-0000-0000-00006E000000}"/>
    <cellStyle name="Normal 4 2 2 2 2 2 4 3 2" xfId="2709" xr:uid="{68ED4B89-A1EC-4DA5-BC20-02337A451C75}"/>
    <cellStyle name="Normal 4 2 2 2 2 2 4 4" xfId="1893" xr:uid="{7BE0D5A8-B534-40F8-9BFB-1A059B6E0E86}"/>
    <cellStyle name="Normal 4 2 2 2 2 2 5" xfId="465" xr:uid="{00000000-0005-0000-0000-00006F000000}"/>
    <cellStyle name="Normal 4 2 2 2 2 2 5 2" xfId="1281" xr:uid="{00000000-0005-0000-0000-000070000000}"/>
    <cellStyle name="Normal 4 2 2 2 2 2 5 2 2" xfId="2913" xr:uid="{2E77C464-6F1B-4782-A32D-E4058DC340B6}"/>
    <cellStyle name="Normal 4 2 2 2 2 2 5 3" xfId="2097" xr:uid="{D721F5E2-422F-4B6E-BA22-E2472B0468CF}"/>
    <cellStyle name="Normal 4 2 2 2 2 2 6" xfId="873" xr:uid="{00000000-0005-0000-0000-000071000000}"/>
    <cellStyle name="Normal 4 2 2 2 2 2 6 2" xfId="2505" xr:uid="{D414C9AA-A936-475D-84C1-DA6EA892161E}"/>
    <cellStyle name="Normal 4 2 2 2 2 2 7" xfId="1689" xr:uid="{F6C24EA7-5C63-4905-A50F-B9909B3F3BE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2 2 2" xfId="3231" xr:uid="{01C98401-04F1-4472-9575-FFA747642939}"/>
    <cellStyle name="Normal 4 2 2 2 2 3 2 2 3" xfId="2415" xr:uid="{C850E970-DB40-4331-A233-9698AABDA288}"/>
    <cellStyle name="Normal 4 2 2 2 2 3 2 3" xfId="1191" xr:uid="{00000000-0005-0000-0000-000076000000}"/>
    <cellStyle name="Normal 4 2 2 2 2 3 2 3 2" xfId="2823" xr:uid="{98B177E1-1781-444B-9BE4-C76D95CA34C8}"/>
    <cellStyle name="Normal 4 2 2 2 2 3 2 4" xfId="2007" xr:uid="{75631C31-29A4-4504-B778-1BF3A5B1BD2F}"/>
    <cellStyle name="Normal 4 2 2 2 2 3 3" xfId="579" xr:uid="{00000000-0005-0000-0000-000077000000}"/>
    <cellStyle name="Normal 4 2 2 2 2 3 3 2" xfId="1395" xr:uid="{00000000-0005-0000-0000-000078000000}"/>
    <cellStyle name="Normal 4 2 2 2 2 3 3 2 2" xfId="3027" xr:uid="{5D4DDF82-94F7-41BC-A284-36F05D08B771}"/>
    <cellStyle name="Normal 4 2 2 2 2 3 3 3" xfId="2211" xr:uid="{DB7E9135-826E-4D53-AA26-EE22BDAD21A8}"/>
    <cellStyle name="Normal 4 2 2 2 2 3 4" xfId="987" xr:uid="{00000000-0005-0000-0000-000079000000}"/>
    <cellStyle name="Normal 4 2 2 2 2 3 4 2" xfId="2619" xr:uid="{F7D9278E-D412-44E6-B493-89EF10ACFAF9}"/>
    <cellStyle name="Normal 4 2 2 2 2 3 5" xfId="1803" xr:uid="{A9453134-ACFE-4F44-9E88-E4A29E855A1A}"/>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2 2 2" xfId="3163" xr:uid="{B1F662F5-3FDF-4487-879E-3F3B8638422E}"/>
    <cellStyle name="Normal 4 2 2 2 2 4 2 2 3" xfId="2347" xr:uid="{F75A5E66-FF60-44B0-BCC5-331B4380910A}"/>
    <cellStyle name="Normal 4 2 2 2 2 4 2 3" xfId="1123" xr:uid="{00000000-0005-0000-0000-00007E000000}"/>
    <cellStyle name="Normal 4 2 2 2 2 4 2 3 2" xfId="2755" xr:uid="{C52C9C7E-3FE5-466B-A19D-E272AAF3822B}"/>
    <cellStyle name="Normal 4 2 2 2 2 4 2 4" xfId="1939" xr:uid="{B58F1C1F-7800-45BD-BAFF-1479E3F7C3F0}"/>
    <cellStyle name="Normal 4 2 2 2 2 4 3" xfId="511" xr:uid="{00000000-0005-0000-0000-00007F000000}"/>
    <cellStyle name="Normal 4 2 2 2 2 4 3 2" xfId="1327" xr:uid="{00000000-0005-0000-0000-000080000000}"/>
    <cellStyle name="Normal 4 2 2 2 2 4 3 2 2" xfId="2959" xr:uid="{2205AE10-A56C-44F9-9004-44364BB3F6F7}"/>
    <cellStyle name="Normal 4 2 2 2 2 4 3 3" xfId="2143" xr:uid="{7959F524-2087-489F-9FB5-391EA051CC4C}"/>
    <cellStyle name="Normal 4 2 2 2 2 4 4" xfId="919" xr:uid="{00000000-0005-0000-0000-000081000000}"/>
    <cellStyle name="Normal 4 2 2 2 2 4 4 2" xfId="2551" xr:uid="{08A6D467-396D-4836-A24F-3C6EA5E9FBFB}"/>
    <cellStyle name="Normal 4 2 2 2 2 4 5" xfId="1735" xr:uid="{6F113256-E71F-4B21-BB49-D63887BB4880}"/>
    <cellStyle name="Normal 4 2 2 2 2 5" xfId="239" xr:uid="{00000000-0005-0000-0000-000082000000}"/>
    <cellStyle name="Normal 4 2 2 2 2 5 2" xfId="647" xr:uid="{00000000-0005-0000-0000-000083000000}"/>
    <cellStyle name="Normal 4 2 2 2 2 5 2 2" xfId="1463" xr:uid="{00000000-0005-0000-0000-000084000000}"/>
    <cellStyle name="Normal 4 2 2 2 2 5 2 2 2" xfId="3095" xr:uid="{C8566B30-3285-4AE6-A641-A24208674E2F}"/>
    <cellStyle name="Normal 4 2 2 2 2 5 2 3" xfId="2279" xr:uid="{33F02144-C91F-468B-ACA1-E724014EE62E}"/>
    <cellStyle name="Normal 4 2 2 2 2 5 3" xfId="1055" xr:uid="{00000000-0005-0000-0000-000085000000}"/>
    <cellStyle name="Normal 4 2 2 2 2 5 3 2" xfId="2687" xr:uid="{287B5DCC-DB33-478D-8406-369670EA5F04}"/>
    <cellStyle name="Normal 4 2 2 2 2 5 4" xfId="1871" xr:uid="{866A1A24-BC9D-468A-A420-A106A5F7D6CF}"/>
    <cellStyle name="Normal 4 2 2 2 2 6" xfId="443" xr:uid="{00000000-0005-0000-0000-000086000000}"/>
    <cellStyle name="Normal 4 2 2 2 2 6 2" xfId="1259" xr:uid="{00000000-0005-0000-0000-000087000000}"/>
    <cellStyle name="Normal 4 2 2 2 2 6 2 2" xfId="2891" xr:uid="{0633F31A-F1A1-4F95-896A-3EEE13ACB370}"/>
    <cellStyle name="Normal 4 2 2 2 2 6 3" xfId="2075" xr:uid="{1C7BDB65-7F92-4AE7-BAF4-5E4C7FA58BDA}"/>
    <cellStyle name="Normal 4 2 2 2 2 7" xfId="851" xr:uid="{00000000-0005-0000-0000-000088000000}"/>
    <cellStyle name="Normal 4 2 2 2 2 7 2" xfId="2483" xr:uid="{EE7AC156-53A6-4754-A33A-E2C5AABF11F4}"/>
    <cellStyle name="Normal 4 2 2 2 2 8" xfId="1667" xr:uid="{7D044046-D2F7-4358-AAAF-0351255D10E1}"/>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2 2 2" xfId="3263" xr:uid="{D2F8A8BE-8B5E-441F-B867-EDE25525EEC8}"/>
    <cellStyle name="Normal 4 2 2 2 3 2 2 2 3" xfId="2447" xr:uid="{C795C519-F27C-4726-A16F-0259C106018E}"/>
    <cellStyle name="Normal 4 2 2 2 3 2 2 3" xfId="1223" xr:uid="{00000000-0005-0000-0000-00008E000000}"/>
    <cellStyle name="Normal 4 2 2 2 3 2 2 3 2" xfId="2855" xr:uid="{189A4E2A-4BC6-404E-A41A-4DAE4C235668}"/>
    <cellStyle name="Normal 4 2 2 2 3 2 2 4" xfId="2039" xr:uid="{6B282DA0-FEF1-4171-93AE-23CD6A740CFF}"/>
    <cellStyle name="Normal 4 2 2 2 3 2 3" xfId="611" xr:uid="{00000000-0005-0000-0000-00008F000000}"/>
    <cellStyle name="Normal 4 2 2 2 3 2 3 2" xfId="1427" xr:uid="{00000000-0005-0000-0000-000090000000}"/>
    <cellStyle name="Normal 4 2 2 2 3 2 3 2 2" xfId="3059" xr:uid="{CB25F605-1E7E-459C-8F25-91C397DAE17A}"/>
    <cellStyle name="Normal 4 2 2 2 3 2 3 3" xfId="2243" xr:uid="{75ADD149-5AAB-407F-AD4C-6E8D7766400C}"/>
    <cellStyle name="Normal 4 2 2 2 3 2 4" xfId="1019" xr:uid="{00000000-0005-0000-0000-000091000000}"/>
    <cellStyle name="Normal 4 2 2 2 3 2 4 2" xfId="2651" xr:uid="{07A5AB2B-C1A4-4719-BBDB-AD3E16BA9906}"/>
    <cellStyle name="Normal 4 2 2 2 3 2 5" xfId="1835" xr:uid="{0722D5AD-BB5C-4D96-8BAB-4BF9FCB44EC7}"/>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2 2 2" xfId="3195" xr:uid="{22CC6F25-E524-42E1-8492-0D6631B068EA}"/>
    <cellStyle name="Normal 4 2 2 2 3 3 2 2 3" xfId="2379" xr:uid="{CC937417-7CF5-435A-BE81-548A6E5E2F68}"/>
    <cellStyle name="Normal 4 2 2 2 3 3 2 3" xfId="1155" xr:uid="{00000000-0005-0000-0000-000096000000}"/>
    <cellStyle name="Normal 4 2 2 2 3 3 2 3 2" xfId="2787" xr:uid="{A2669125-2D79-4012-B1E9-7A5C14BC777F}"/>
    <cellStyle name="Normal 4 2 2 2 3 3 2 4" xfId="1971" xr:uid="{EB40EEEF-CEFE-425A-8C5E-36F9DE446C1C}"/>
    <cellStyle name="Normal 4 2 2 2 3 3 3" xfId="543" xr:uid="{00000000-0005-0000-0000-000097000000}"/>
    <cellStyle name="Normal 4 2 2 2 3 3 3 2" xfId="1359" xr:uid="{00000000-0005-0000-0000-000098000000}"/>
    <cellStyle name="Normal 4 2 2 2 3 3 3 2 2" xfId="2991" xr:uid="{963B11F5-813F-4C53-A5EA-0E24C7339942}"/>
    <cellStyle name="Normal 4 2 2 2 3 3 3 3" xfId="2175" xr:uid="{C14B37E2-6DF0-439F-824A-6DE52545F4CB}"/>
    <cellStyle name="Normal 4 2 2 2 3 3 4" xfId="951" xr:uid="{00000000-0005-0000-0000-000099000000}"/>
    <cellStyle name="Normal 4 2 2 2 3 3 4 2" xfId="2583" xr:uid="{AB78421E-E804-45E6-9655-65C23B899E94}"/>
    <cellStyle name="Normal 4 2 2 2 3 3 5" xfId="1767" xr:uid="{702D64DF-97BA-486C-BC48-60DE53461682}"/>
    <cellStyle name="Normal 4 2 2 2 3 4" xfId="271" xr:uid="{00000000-0005-0000-0000-00009A000000}"/>
    <cellStyle name="Normal 4 2 2 2 3 4 2" xfId="679" xr:uid="{00000000-0005-0000-0000-00009B000000}"/>
    <cellStyle name="Normal 4 2 2 2 3 4 2 2" xfId="1495" xr:uid="{00000000-0005-0000-0000-00009C000000}"/>
    <cellStyle name="Normal 4 2 2 2 3 4 2 2 2" xfId="3127" xr:uid="{F9092FCD-47CB-42EE-A022-1975A9793FAA}"/>
    <cellStyle name="Normal 4 2 2 2 3 4 2 3" xfId="2311" xr:uid="{05718B65-E71D-4BA7-8E8F-2A4FAD6A0C42}"/>
    <cellStyle name="Normal 4 2 2 2 3 4 3" xfId="1087" xr:uid="{00000000-0005-0000-0000-00009D000000}"/>
    <cellStyle name="Normal 4 2 2 2 3 4 3 2" xfId="2719" xr:uid="{D36AD7A7-AB9B-4817-8D65-6CC900EA02B6}"/>
    <cellStyle name="Normal 4 2 2 2 3 4 4" xfId="1903" xr:uid="{E6DBA0A4-94AF-4B21-9D34-3D1DE0B3BB65}"/>
    <cellStyle name="Normal 4 2 2 2 3 5" xfId="475" xr:uid="{00000000-0005-0000-0000-00009E000000}"/>
    <cellStyle name="Normal 4 2 2 2 3 5 2" xfId="1291" xr:uid="{00000000-0005-0000-0000-00009F000000}"/>
    <cellStyle name="Normal 4 2 2 2 3 5 2 2" xfId="2923" xr:uid="{EB73C714-03DC-4AD4-B93E-283DCE99B70F}"/>
    <cellStyle name="Normal 4 2 2 2 3 5 3" xfId="2107" xr:uid="{BD058AA6-99DF-4181-B1AF-265D908D74B0}"/>
    <cellStyle name="Normal 4 2 2 2 3 6" xfId="883" xr:uid="{00000000-0005-0000-0000-0000A0000000}"/>
    <cellStyle name="Normal 4 2 2 2 3 6 2" xfId="2515" xr:uid="{DC851DA7-4A0E-4B65-85E5-F5267553F0E3}"/>
    <cellStyle name="Normal 4 2 2 2 3 7" xfId="1699" xr:uid="{BF641242-620B-47AB-80A8-6242C3911E1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2 2 2" xfId="3275" xr:uid="{8EC99116-3FCD-4370-ACDC-4DE9F4A3704D}"/>
    <cellStyle name="Normal 4 2 2 2 4 2 2 2 3" xfId="2459" xr:uid="{00FFF66F-CF09-4187-9ADE-90A9C6CC1C69}"/>
    <cellStyle name="Normal 4 2 2 2 4 2 2 3" xfId="1235" xr:uid="{00000000-0005-0000-0000-0000A6000000}"/>
    <cellStyle name="Normal 4 2 2 2 4 2 2 3 2" xfId="2867" xr:uid="{CA16E7B7-03FD-4031-8D5F-1371EB85D7CA}"/>
    <cellStyle name="Normal 4 2 2 2 4 2 2 4" xfId="2051" xr:uid="{08E9A26B-92E6-4107-B280-AAE3675B4950}"/>
    <cellStyle name="Normal 4 2 2 2 4 2 3" xfId="623" xr:uid="{00000000-0005-0000-0000-0000A7000000}"/>
    <cellStyle name="Normal 4 2 2 2 4 2 3 2" xfId="1439" xr:uid="{00000000-0005-0000-0000-0000A8000000}"/>
    <cellStyle name="Normal 4 2 2 2 4 2 3 2 2" xfId="3071" xr:uid="{F23C5818-6B66-400C-AF2A-CD3F5603AFBB}"/>
    <cellStyle name="Normal 4 2 2 2 4 2 3 3" xfId="2255" xr:uid="{4CF000E3-FCBD-4EBC-8C35-F925FA675336}"/>
    <cellStyle name="Normal 4 2 2 2 4 2 4" xfId="1031" xr:uid="{00000000-0005-0000-0000-0000A9000000}"/>
    <cellStyle name="Normal 4 2 2 2 4 2 4 2" xfId="2663" xr:uid="{4B3F02A1-7D40-4BC8-BB65-9584E8CA14B1}"/>
    <cellStyle name="Normal 4 2 2 2 4 2 5" xfId="1847" xr:uid="{51FBF07D-5214-4265-97E7-38A0F7382F6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2 2 2" xfId="3207" xr:uid="{1C33FFDA-B3A4-4EC7-91E0-06ADA2578856}"/>
    <cellStyle name="Normal 4 2 2 2 4 3 2 2 3" xfId="2391" xr:uid="{9E817B36-D662-43F5-A396-3D48751887A5}"/>
    <cellStyle name="Normal 4 2 2 2 4 3 2 3" xfId="1167" xr:uid="{00000000-0005-0000-0000-0000AE000000}"/>
    <cellStyle name="Normal 4 2 2 2 4 3 2 3 2" xfId="2799" xr:uid="{AFF94E01-5281-4F32-9EBE-8A107758890F}"/>
    <cellStyle name="Normal 4 2 2 2 4 3 2 4" xfId="1983" xr:uid="{34C9BD5C-957B-4950-A72B-FB3843F9198E}"/>
    <cellStyle name="Normal 4 2 2 2 4 3 3" xfId="555" xr:uid="{00000000-0005-0000-0000-0000AF000000}"/>
    <cellStyle name="Normal 4 2 2 2 4 3 3 2" xfId="1371" xr:uid="{00000000-0005-0000-0000-0000B0000000}"/>
    <cellStyle name="Normal 4 2 2 2 4 3 3 2 2" xfId="3003" xr:uid="{7DB411D5-6385-4B30-9ACE-876B4D646D35}"/>
    <cellStyle name="Normal 4 2 2 2 4 3 3 3" xfId="2187" xr:uid="{4C0837C2-B06E-4967-887D-44E9306566E8}"/>
    <cellStyle name="Normal 4 2 2 2 4 3 4" xfId="963" xr:uid="{00000000-0005-0000-0000-0000B1000000}"/>
    <cellStyle name="Normal 4 2 2 2 4 3 4 2" xfId="2595" xr:uid="{F5E5A618-AC8C-4199-86BA-C78FEDF04233}"/>
    <cellStyle name="Normal 4 2 2 2 4 3 5" xfId="1779" xr:uid="{EC863362-616E-43E7-BAED-1BEA0443787A}"/>
    <cellStyle name="Normal 4 2 2 2 4 4" xfId="283" xr:uid="{00000000-0005-0000-0000-0000B2000000}"/>
    <cellStyle name="Normal 4 2 2 2 4 4 2" xfId="691" xr:uid="{00000000-0005-0000-0000-0000B3000000}"/>
    <cellStyle name="Normal 4 2 2 2 4 4 2 2" xfId="1507" xr:uid="{00000000-0005-0000-0000-0000B4000000}"/>
    <cellStyle name="Normal 4 2 2 2 4 4 2 2 2" xfId="3139" xr:uid="{10500B8F-3A40-4D6B-AE1E-DE95D355435F}"/>
    <cellStyle name="Normal 4 2 2 2 4 4 2 3" xfId="2323" xr:uid="{8E7A8C6C-D3DB-45D9-B24B-D1E2A3879C1D}"/>
    <cellStyle name="Normal 4 2 2 2 4 4 3" xfId="1099" xr:uid="{00000000-0005-0000-0000-0000B5000000}"/>
    <cellStyle name="Normal 4 2 2 2 4 4 3 2" xfId="2731" xr:uid="{7E874ECE-840D-4423-95AA-D1FE60687C21}"/>
    <cellStyle name="Normal 4 2 2 2 4 4 4" xfId="1915" xr:uid="{AAFB3BEA-A888-48DD-A7FB-CA17B5734916}"/>
    <cellStyle name="Normal 4 2 2 2 4 5" xfId="487" xr:uid="{00000000-0005-0000-0000-0000B6000000}"/>
    <cellStyle name="Normal 4 2 2 2 4 5 2" xfId="1303" xr:uid="{00000000-0005-0000-0000-0000B7000000}"/>
    <cellStyle name="Normal 4 2 2 2 4 5 2 2" xfId="2935" xr:uid="{85FB3215-8019-455F-B747-61DB3712FCF8}"/>
    <cellStyle name="Normal 4 2 2 2 4 5 3" xfId="2119" xr:uid="{6BBEA1EC-D69C-4C20-BF8F-441D5BF845CE}"/>
    <cellStyle name="Normal 4 2 2 2 4 6" xfId="895" xr:uid="{00000000-0005-0000-0000-0000B8000000}"/>
    <cellStyle name="Normal 4 2 2 2 4 6 2" xfId="2527" xr:uid="{23CA1A79-B4C3-437B-BFFB-6FF81EFC0E3A}"/>
    <cellStyle name="Normal 4 2 2 2 4 7" xfId="1711" xr:uid="{FC047176-FC0D-472C-919A-3502614023DF}"/>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2 2 2" xfId="3241" xr:uid="{ECC286DD-00EE-4DBC-838E-825DA970D24A}"/>
    <cellStyle name="Normal 4 2 2 2 5 2 2 2 3" xfId="2425" xr:uid="{3240ED87-D90D-4F07-AA59-2F96FE0FFA24}"/>
    <cellStyle name="Normal 4 2 2 2 5 2 2 3" xfId="1201" xr:uid="{00000000-0005-0000-0000-0000BE000000}"/>
    <cellStyle name="Normal 4 2 2 2 5 2 2 3 2" xfId="2833" xr:uid="{10BC34C8-50E1-44B7-A0B9-051CD8BFA73C}"/>
    <cellStyle name="Normal 4 2 2 2 5 2 2 4" xfId="2017" xr:uid="{239AF16B-E96A-4E6A-810E-A3F361FD30A0}"/>
    <cellStyle name="Normal 4 2 2 2 5 2 3" xfId="589" xr:uid="{00000000-0005-0000-0000-0000BF000000}"/>
    <cellStyle name="Normal 4 2 2 2 5 2 3 2" xfId="1405" xr:uid="{00000000-0005-0000-0000-0000C0000000}"/>
    <cellStyle name="Normal 4 2 2 2 5 2 3 2 2" xfId="3037" xr:uid="{3F5251DF-50AE-4656-9F30-3B1C65911872}"/>
    <cellStyle name="Normal 4 2 2 2 5 2 3 3" xfId="2221" xr:uid="{CABBF676-856E-4346-8F36-A3D47DB43C71}"/>
    <cellStyle name="Normal 4 2 2 2 5 2 4" xfId="997" xr:uid="{00000000-0005-0000-0000-0000C1000000}"/>
    <cellStyle name="Normal 4 2 2 2 5 2 4 2" xfId="2629" xr:uid="{F67FA1B8-6F5D-4D5A-810E-75DFE586C766}"/>
    <cellStyle name="Normal 4 2 2 2 5 2 5" xfId="1813" xr:uid="{BB17C7E4-6559-4C71-9797-42B2302EDC7E}"/>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2 2 2" xfId="3173" xr:uid="{40BE086F-2B57-4251-A20C-FBBF9B29E49F}"/>
    <cellStyle name="Normal 4 2 2 2 5 3 2 2 3" xfId="2357" xr:uid="{57BACD7C-483F-4012-92B6-28E508AA86AF}"/>
    <cellStyle name="Normal 4 2 2 2 5 3 2 3" xfId="1133" xr:uid="{00000000-0005-0000-0000-0000C6000000}"/>
    <cellStyle name="Normal 4 2 2 2 5 3 2 3 2" xfId="2765" xr:uid="{95DDA9EC-CFDC-47D4-8A9B-638744A3AF80}"/>
    <cellStyle name="Normal 4 2 2 2 5 3 2 4" xfId="1949" xr:uid="{18F092E4-EE75-4670-A8F0-7F33115672B2}"/>
    <cellStyle name="Normal 4 2 2 2 5 3 3" xfId="521" xr:uid="{00000000-0005-0000-0000-0000C7000000}"/>
    <cellStyle name="Normal 4 2 2 2 5 3 3 2" xfId="1337" xr:uid="{00000000-0005-0000-0000-0000C8000000}"/>
    <cellStyle name="Normal 4 2 2 2 5 3 3 2 2" xfId="2969" xr:uid="{1CC1EC5F-C790-466C-9763-6C515790FB3D}"/>
    <cellStyle name="Normal 4 2 2 2 5 3 3 3" xfId="2153" xr:uid="{C38C9AB6-A2DC-4F88-9549-F4448CB48BDD}"/>
    <cellStyle name="Normal 4 2 2 2 5 3 4" xfId="929" xr:uid="{00000000-0005-0000-0000-0000C9000000}"/>
    <cellStyle name="Normal 4 2 2 2 5 3 4 2" xfId="2561" xr:uid="{B031794C-7517-4278-A1B1-C109C4AC96BD}"/>
    <cellStyle name="Normal 4 2 2 2 5 3 5" xfId="1745" xr:uid="{7B500706-70E2-42D2-AEAA-70811F4EE7FD}"/>
    <cellStyle name="Normal 4 2 2 2 5 4" xfId="249" xr:uid="{00000000-0005-0000-0000-0000CA000000}"/>
    <cellStyle name="Normal 4 2 2 2 5 4 2" xfId="657" xr:uid="{00000000-0005-0000-0000-0000CB000000}"/>
    <cellStyle name="Normal 4 2 2 2 5 4 2 2" xfId="1473" xr:uid="{00000000-0005-0000-0000-0000CC000000}"/>
    <cellStyle name="Normal 4 2 2 2 5 4 2 2 2" xfId="3105" xr:uid="{BC79EC5A-9500-4566-AB35-969492A5ACC0}"/>
    <cellStyle name="Normal 4 2 2 2 5 4 2 3" xfId="2289" xr:uid="{09FC70EF-EA9E-42B6-9D10-9482E262CE2F}"/>
    <cellStyle name="Normal 4 2 2 2 5 4 3" xfId="1065" xr:uid="{00000000-0005-0000-0000-0000CD000000}"/>
    <cellStyle name="Normal 4 2 2 2 5 4 3 2" xfId="2697" xr:uid="{A45AB2E7-83D5-4F91-9E78-DE594BB718F1}"/>
    <cellStyle name="Normal 4 2 2 2 5 4 4" xfId="1881" xr:uid="{96998996-16B9-4AE4-8FE3-6A9BCA8E21C2}"/>
    <cellStyle name="Normal 4 2 2 2 5 5" xfId="453" xr:uid="{00000000-0005-0000-0000-0000CE000000}"/>
    <cellStyle name="Normal 4 2 2 2 5 5 2" xfId="1269" xr:uid="{00000000-0005-0000-0000-0000CF000000}"/>
    <cellStyle name="Normal 4 2 2 2 5 5 2 2" xfId="2901" xr:uid="{6F86FE30-A1D9-457B-B6C3-01230BFDB32E}"/>
    <cellStyle name="Normal 4 2 2 2 5 5 3" xfId="2085" xr:uid="{EFD1716D-50CD-4A98-AA49-21372CD34CEA}"/>
    <cellStyle name="Normal 4 2 2 2 5 6" xfId="861" xr:uid="{00000000-0005-0000-0000-0000D0000000}"/>
    <cellStyle name="Normal 4 2 2 2 5 6 2" xfId="2493" xr:uid="{71BDE39D-C9F5-4831-B555-E68DDDF621A5}"/>
    <cellStyle name="Normal 4 2 2 2 5 7" xfId="1677" xr:uid="{3F8BDFD3-FDBC-4B74-92FF-BCCAAA04631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2 2 2" xfId="3219" xr:uid="{D580BCC0-F297-42BC-94CD-BC255892B27C}"/>
    <cellStyle name="Normal 4 2 2 2 6 2 2 3" xfId="2403" xr:uid="{208E8CD9-3ED0-486E-8504-6763C507AE76}"/>
    <cellStyle name="Normal 4 2 2 2 6 2 3" xfId="1179" xr:uid="{00000000-0005-0000-0000-0000D5000000}"/>
    <cellStyle name="Normal 4 2 2 2 6 2 3 2" xfId="2811" xr:uid="{7FDBBD17-1B20-47E0-88EC-3020B6F0584A}"/>
    <cellStyle name="Normal 4 2 2 2 6 2 4" xfId="1995" xr:uid="{0320A854-45AB-406C-9BB3-90FB9A8E77A2}"/>
    <cellStyle name="Normal 4 2 2 2 6 3" xfId="567" xr:uid="{00000000-0005-0000-0000-0000D6000000}"/>
    <cellStyle name="Normal 4 2 2 2 6 3 2" xfId="1383" xr:uid="{00000000-0005-0000-0000-0000D7000000}"/>
    <cellStyle name="Normal 4 2 2 2 6 3 2 2" xfId="3015" xr:uid="{91256F7E-0B19-4C7D-99FC-7BD1F11D4A55}"/>
    <cellStyle name="Normal 4 2 2 2 6 3 3" xfId="2199" xr:uid="{F22F907F-C519-4645-8E31-0D6C17DE5E49}"/>
    <cellStyle name="Normal 4 2 2 2 6 4" xfId="975" xr:uid="{00000000-0005-0000-0000-0000D8000000}"/>
    <cellStyle name="Normal 4 2 2 2 6 4 2" xfId="2607" xr:uid="{975DDA7F-4A88-4C27-80AD-23324E2A73D2}"/>
    <cellStyle name="Normal 4 2 2 2 6 5" xfId="1791" xr:uid="{E9B9B017-5995-44DA-ADFD-5DBC8CAFCC36}"/>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2 2 2" xfId="3151" xr:uid="{35565539-12F4-41B6-A560-DA415D211C7B}"/>
    <cellStyle name="Normal 4 2 2 2 7 2 2 3" xfId="2335" xr:uid="{68A5DE0D-A726-4B66-8D9A-79C475F6AAF6}"/>
    <cellStyle name="Normal 4 2 2 2 7 2 3" xfId="1111" xr:uid="{00000000-0005-0000-0000-0000DD000000}"/>
    <cellStyle name="Normal 4 2 2 2 7 2 3 2" xfId="2743" xr:uid="{D6EA1660-F66F-4F28-8356-8ACA860F8298}"/>
    <cellStyle name="Normal 4 2 2 2 7 2 4" xfId="1927" xr:uid="{FB7439DB-2479-4EA0-8FC2-EF1AEDD33401}"/>
    <cellStyle name="Normal 4 2 2 2 7 3" xfId="499" xr:uid="{00000000-0005-0000-0000-0000DE000000}"/>
    <cellStyle name="Normal 4 2 2 2 7 3 2" xfId="1315" xr:uid="{00000000-0005-0000-0000-0000DF000000}"/>
    <cellStyle name="Normal 4 2 2 2 7 3 2 2" xfId="2947" xr:uid="{2EBFD0B0-ECED-4239-B1F3-685EB257EFD1}"/>
    <cellStyle name="Normal 4 2 2 2 7 3 3" xfId="2131" xr:uid="{9AC1AFCF-D469-4F0B-ADB0-766858E0BF1F}"/>
    <cellStyle name="Normal 4 2 2 2 7 4" xfId="907" xr:uid="{00000000-0005-0000-0000-0000E0000000}"/>
    <cellStyle name="Normal 4 2 2 2 7 4 2" xfId="2539" xr:uid="{AC44AA71-6BBD-4B6B-B603-B79643CB3FCD}"/>
    <cellStyle name="Normal 4 2 2 2 7 5" xfId="1723" xr:uid="{9E9D9C56-75DE-4640-B598-0B6561C92806}"/>
    <cellStyle name="Normal 4 2 2 2 8" xfId="227" xr:uid="{00000000-0005-0000-0000-0000E1000000}"/>
    <cellStyle name="Normal 4 2 2 2 8 2" xfId="635" xr:uid="{00000000-0005-0000-0000-0000E2000000}"/>
    <cellStyle name="Normal 4 2 2 2 8 2 2" xfId="1451" xr:uid="{00000000-0005-0000-0000-0000E3000000}"/>
    <cellStyle name="Normal 4 2 2 2 8 2 2 2" xfId="3083" xr:uid="{0F2FAADD-145A-4AD9-8333-71503873668C}"/>
    <cellStyle name="Normal 4 2 2 2 8 2 3" xfId="2267" xr:uid="{342B822A-DBB5-42BA-9891-E1C786AFDD07}"/>
    <cellStyle name="Normal 4 2 2 2 8 3" xfId="1043" xr:uid="{00000000-0005-0000-0000-0000E4000000}"/>
    <cellStyle name="Normal 4 2 2 2 8 3 2" xfId="2675" xr:uid="{926DEC4F-0592-4FEF-B544-EBAB2F645DA1}"/>
    <cellStyle name="Normal 4 2 2 2 8 4" xfId="1859" xr:uid="{EB4C365C-C8C6-41C5-B557-9DA4B25BDAFA}"/>
    <cellStyle name="Normal 4 2 2 2 9" xfId="431" xr:uid="{00000000-0005-0000-0000-0000E5000000}"/>
    <cellStyle name="Normal 4 2 2 2 9 2" xfId="1247" xr:uid="{00000000-0005-0000-0000-0000E6000000}"/>
    <cellStyle name="Normal 4 2 2 2 9 2 2" xfId="2879" xr:uid="{04B97D8B-45C6-4D19-B4BC-7967C25902D2}"/>
    <cellStyle name="Normal 4 2 2 2 9 3" xfId="2063" xr:uid="{F63E8C27-03E1-4632-AF04-11BAAF337574}"/>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2 2 2" xfId="3249" xr:uid="{CAF092E7-D20E-4F93-B143-66F03C25F38B}"/>
    <cellStyle name="Normal 4 2 2 3 2 2 2 2 3" xfId="2433" xr:uid="{2BE92E9D-3AA0-4C90-8758-7B65E606DD70}"/>
    <cellStyle name="Normal 4 2 2 3 2 2 2 3" xfId="1209" xr:uid="{00000000-0005-0000-0000-0000ED000000}"/>
    <cellStyle name="Normal 4 2 2 3 2 2 2 3 2" xfId="2841" xr:uid="{9B2950AC-BA34-4F31-A8C8-E02A1761F3FB}"/>
    <cellStyle name="Normal 4 2 2 3 2 2 2 4" xfId="2025" xr:uid="{05BFB81D-4D41-4665-AAE8-AA503C86D9B8}"/>
    <cellStyle name="Normal 4 2 2 3 2 2 3" xfId="597" xr:uid="{00000000-0005-0000-0000-0000EE000000}"/>
    <cellStyle name="Normal 4 2 2 3 2 2 3 2" xfId="1413" xr:uid="{00000000-0005-0000-0000-0000EF000000}"/>
    <cellStyle name="Normal 4 2 2 3 2 2 3 2 2" xfId="3045" xr:uid="{F35E8416-B5CE-4978-912C-068CA82E7DDF}"/>
    <cellStyle name="Normal 4 2 2 3 2 2 3 3" xfId="2229" xr:uid="{2A449DA3-42D4-4537-8E60-D17E5AD48360}"/>
    <cellStyle name="Normal 4 2 2 3 2 2 4" xfId="1005" xr:uid="{00000000-0005-0000-0000-0000F0000000}"/>
    <cellStyle name="Normal 4 2 2 3 2 2 4 2" xfId="2637" xr:uid="{B5AD2247-1DF6-4463-ABCD-B0B2A68E35F4}"/>
    <cellStyle name="Normal 4 2 2 3 2 2 5" xfId="1821" xr:uid="{3C0AC57E-0914-4D65-94B5-B247B98EC3D1}"/>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2 2 2" xfId="3181" xr:uid="{BD5F570A-1913-431C-B6CA-68A31FADF9CE}"/>
    <cellStyle name="Normal 4 2 2 3 2 3 2 2 3" xfId="2365" xr:uid="{5037A137-1A57-41C2-85FD-32C7D092B11A}"/>
    <cellStyle name="Normal 4 2 2 3 2 3 2 3" xfId="1141" xr:uid="{00000000-0005-0000-0000-0000F5000000}"/>
    <cellStyle name="Normal 4 2 2 3 2 3 2 3 2" xfId="2773" xr:uid="{A36079B6-5538-45CE-8600-A841B1AD292B}"/>
    <cellStyle name="Normal 4 2 2 3 2 3 2 4" xfId="1957" xr:uid="{26BEAC2A-D37D-431C-9566-0599D863F8B0}"/>
    <cellStyle name="Normal 4 2 2 3 2 3 3" xfId="529" xr:uid="{00000000-0005-0000-0000-0000F6000000}"/>
    <cellStyle name="Normal 4 2 2 3 2 3 3 2" xfId="1345" xr:uid="{00000000-0005-0000-0000-0000F7000000}"/>
    <cellStyle name="Normal 4 2 2 3 2 3 3 2 2" xfId="2977" xr:uid="{787E1410-8BFC-4563-B377-4ADEF26A821C}"/>
    <cellStyle name="Normal 4 2 2 3 2 3 3 3" xfId="2161" xr:uid="{C7A7A32F-2F25-4478-88C4-3081E1BDB478}"/>
    <cellStyle name="Normal 4 2 2 3 2 3 4" xfId="937" xr:uid="{00000000-0005-0000-0000-0000F8000000}"/>
    <cellStyle name="Normal 4 2 2 3 2 3 4 2" xfId="2569" xr:uid="{B2CD5123-7942-4396-8046-0ED7BF6B9A9F}"/>
    <cellStyle name="Normal 4 2 2 3 2 3 5" xfId="1753" xr:uid="{312D3C61-26D2-4B87-9DC6-159E4C517136}"/>
    <cellStyle name="Normal 4 2 2 3 2 4" xfId="257" xr:uid="{00000000-0005-0000-0000-0000F9000000}"/>
    <cellStyle name="Normal 4 2 2 3 2 4 2" xfId="665" xr:uid="{00000000-0005-0000-0000-0000FA000000}"/>
    <cellStyle name="Normal 4 2 2 3 2 4 2 2" xfId="1481" xr:uid="{00000000-0005-0000-0000-0000FB000000}"/>
    <cellStyle name="Normal 4 2 2 3 2 4 2 2 2" xfId="3113" xr:uid="{7B1A4CA1-8682-481B-8DCC-3679F14A04DF}"/>
    <cellStyle name="Normal 4 2 2 3 2 4 2 3" xfId="2297" xr:uid="{51B69109-9D88-49E5-BFC4-9C63802EEE2D}"/>
    <cellStyle name="Normal 4 2 2 3 2 4 3" xfId="1073" xr:uid="{00000000-0005-0000-0000-0000FC000000}"/>
    <cellStyle name="Normal 4 2 2 3 2 4 3 2" xfId="2705" xr:uid="{94F12A92-FC94-4D1A-9A27-97EBA04EAA4F}"/>
    <cellStyle name="Normal 4 2 2 3 2 4 4" xfId="1889" xr:uid="{AABEB80E-438F-44EA-A758-9AAA09613890}"/>
    <cellStyle name="Normal 4 2 2 3 2 5" xfId="461" xr:uid="{00000000-0005-0000-0000-0000FD000000}"/>
    <cellStyle name="Normal 4 2 2 3 2 5 2" xfId="1277" xr:uid="{00000000-0005-0000-0000-0000FE000000}"/>
    <cellStyle name="Normal 4 2 2 3 2 5 2 2" xfId="2909" xr:uid="{BDA8F5C1-1FA5-40B4-9C69-69142BD49267}"/>
    <cellStyle name="Normal 4 2 2 3 2 5 3" xfId="2093" xr:uid="{425C4D6A-F22E-4C92-9B2F-086D457CF54E}"/>
    <cellStyle name="Normal 4 2 2 3 2 6" xfId="869" xr:uid="{00000000-0005-0000-0000-0000FF000000}"/>
    <cellStyle name="Normal 4 2 2 3 2 6 2" xfId="2501" xr:uid="{C8991219-3529-4980-A9A7-4BCB50F22B53}"/>
    <cellStyle name="Normal 4 2 2 3 2 7" xfId="1685" xr:uid="{AAE6D964-926B-4581-9442-4C024B722645}"/>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2 2 2" xfId="3227" xr:uid="{E72289A8-6C96-4048-B834-A0D59B4C0FA8}"/>
    <cellStyle name="Normal 4 2 2 3 3 2 2 3" xfId="2411" xr:uid="{E8880086-1B68-4D7D-ABD3-A2023855DB19}"/>
    <cellStyle name="Normal 4 2 2 3 3 2 3" xfId="1187" xr:uid="{00000000-0005-0000-0000-000004010000}"/>
    <cellStyle name="Normal 4 2 2 3 3 2 3 2" xfId="2819" xr:uid="{9346B748-2B26-4324-8617-A32D0E768638}"/>
    <cellStyle name="Normal 4 2 2 3 3 2 4" xfId="2003" xr:uid="{90F040E7-EDE5-48E3-9D90-47088112CCC5}"/>
    <cellStyle name="Normal 4 2 2 3 3 3" xfId="575" xr:uid="{00000000-0005-0000-0000-000005010000}"/>
    <cellStyle name="Normal 4 2 2 3 3 3 2" xfId="1391" xr:uid="{00000000-0005-0000-0000-000006010000}"/>
    <cellStyle name="Normal 4 2 2 3 3 3 2 2" xfId="3023" xr:uid="{E803FD2A-DB00-447B-89DF-7C8EE32302F2}"/>
    <cellStyle name="Normal 4 2 2 3 3 3 3" xfId="2207" xr:uid="{039CB517-7905-4BD7-8891-6DE644C9B501}"/>
    <cellStyle name="Normal 4 2 2 3 3 4" xfId="983" xr:uid="{00000000-0005-0000-0000-000007010000}"/>
    <cellStyle name="Normal 4 2 2 3 3 4 2" xfId="2615" xr:uid="{9D50F239-615A-4372-99F0-A7E5B80A9CCC}"/>
    <cellStyle name="Normal 4 2 2 3 3 5" xfId="1799" xr:uid="{FAC0C03C-6DD2-4857-B644-FBB534856698}"/>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2 2 2" xfId="3159" xr:uid="{3B569626-198C-4C42-859B-840969985928}"/>
    <cellStyle name="Normal 4 2 2 3 4 2 2 3" xfId="2343" xr:uid="{067B6D59-30A6-4709-8E10-2B96B018D779}"/>
    <cellStyle name="Normal 4 2 2 3 4 2 3" xfId="1119" xr:uid="{00000000-0005-0000-0000-00000C010000}"/>
    <cellStyle name="Normal 4 2 2 3 4 2 3 2" xfId="2751" xr:uid="{9C8D3A92-C756-4B60-806F-F78D8A6C81C2}"/>
    <cellStyle name="Normal 4 2 2 3 4 2 4" xfId="1935" xr:uid="{7637A9A0-4473-4839-BCA9-7E970631D7B0}"/>
    <cellStyle name="Normal 4 2 2 3 4 3" xfId="507" xr:uid="{00000000-0005-0000-0000-00000D010000}"/>
    <cellStyle name="Normal 4 2 2 3 4 3 2" xfId="1323" xr:uid="{00000000-0005-0000-0000-00000E010000}"/>
    <cellStyle name="Normal 4 2 2 3 4 3 2 2" xfId="2955" xr:uid="{4B89E432-D81B-4B08-90B9-C646775A5671}"/>
    <cellStyle name="Normal 4 2 2 3 4 3 3" xfId="2139" xr:uid="{C7FF973F-D23C-4EEB-BC65-DFE949AA8751}"/>
    <cellStyle name="Normal 4 2 2 3 4 4" xfId="915" xr:uid="{00000000-0005-0000-0000-00000F010000}"/>
    <cellStyle name="Normal 4 2 2 3 4 4 2" xfId="2547" xr:uid="{207D35B0-72EB-4F5F-A112-2651DB1BEF35}"/>
    <cellStyle name="Normal 4 2 2 3 4 5" xfId="1731" xr:uid="{ADFD5512-B041-4BBF-B7CE-3A2906896FAF}"/>
    <cellStyle name="Normal 4 2 2 3 5" xfId="235" xr:uid="{00000000-0005-0000-0000-000010010000}"/>
    <cellStyle name="Normal 4 2 2 3 5 2" xfId="643" xr:uid="{00000000-0005-0000-0000-000011010000}"/>
    <cellStyle name="Normal 4 2 2 3 5 2 2" xfId="1459" xr:uid="{00000000-0005-0000-0000-000012010000}"/>
    <cellStyle name="Normal 4 2 2 3 5 2 2 2" xfId="3091" xr:uid="{CBECEB4D-6C3E-4F46-81C9-D2A164AC7E99}"/>
    <cellStyle name="Normal 4 2 2 3 5 2 3" xfId="2275" xr:uid="{6F45A97F-0AAB-4198-8D09-78AF5041486E}"/>
    <cellStyle name="Normal 4 2 2 3 5 3" xfId="1051" xr:uid="{00000000-0005-0000-0000-000013010000}"/>
    <cellStyle name="Normal 4 2 2 3 5 3 2" xfId="2683" xr:uid="{8FA5C80D-03B0-4E02-B33D-A7ECB02CCA2D}"/>
    <cellStyle name="Normal 4 2 2 3 5 4" xfId="1867" xr:uid="{00F0F9D0-B891-4C68-B80F-ADEE9FB43B4C}"/>
    <cellStyle name="Normal 4 2 2 3 6" xfId="439" xr:uid="{00000000-0005-0000-0000-000014010000}"/>
    <cellStyle name="Normal 4 2 2 3 6 2" xfId="1255" xr:uid="{00000000-0005-0000-0000-000015010000}"/>
    <cellStyle name="Normal 4 2 2 3 6 2 2" xfId="2887" xr:uid="{5F4D8D1D-507F-417C-B691-EA54698B515A}"/>
    <cellStyle name="Normal 4 2 2 3 6 3" xfId="2071" xr:uid="{F7667641-E027-48E6-B24D-3223F6392B81}"/>
    <cellStyle name="Normal 4 2 2 3 7" xfId="847" xr:uid="{00000000-0005-0000-0000-000016010000}"/>
    <cellStyle name="Normal 4 2 2 3 7 2" xfId="2479" xr:uid="{E66B3690-3299-4299-9422-1985440CCDE1}"/>
    <cellStyle name="Normal 4 2 2 3 8" xfId="1663" xr:uid="{CF6C6107-A783-482C-B36C-8B1ADA8DD484}"/>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2 2 2" xfId="3259" xr:uid="{708F2614-9199-49E7-9C33-D59C712A5593}"/>
    <cellStyle name="Normal 4 2 2 4 2 2 2 3" xfId="2443" xr:uid="{0539010F-EF67-43A2-8A8C-29E596D94082}"/>
    <cellStyle name="Normal 4 2 2 4 2 2 3" xfId="1219" xr:uid="{00000000-0005-0000-0000-00001C010000}"/>
    <cellStyle name="Normal 4 2 2 4 2 2 3 2" xfId="2851" xr:uid="{D9D8DA77-144A-48EA-BE6B-789DF25FFB5F}"/>
    <cellStyle name="Normal 4 2 2 4 2 2 4" xfId="2035" xr:uid="{59E23F5E-2543-4818-B019-9AD0E21B7C2C}"/>
    <cellStyle name="Normal 4 2 2 4 2 3" xfId="607" xr:uid="{00000000-0005-0000-0000-00001D010000}"/>
    <cellStyle name="Normal 4 2 2 4 2 3 2" xfId="1423" xr:uid="{00000000-0005-0000-0000-00001E010000}"/>
    <cellStyle name="Normal 4 2 2 4 2 3 2 2" xfId="3055" xr:uid="{CC541E1A-9EF3-4396-84FF-E90357557D0D}"/>
    <cellStyle name="Normal 4 2 2 4 2 3 3" xfId="2239" xr:uid="{21E714C0-260B-4853-B5BA-0D1188EABAC5}"/>
    <cellStyle name="Normal 4 2 2 4 2 4" xfId="1015" xr:uid="{00000000-0005-0000-0000-00001F010000}"/>
    <cellStyle name="Normal 4 2 2 4 2 4 2" xfId="2647" xr:uid="{A4689576-2442-4286-AE49-FFC0E9251B7A}"/>
    <cellStyle name="Normal 4 2 2 4 2 5" xfId="1831" xr:uid="{3C5F2981-0E40-4A57-BD8D-1C472DDE8374}"/>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2 2 2" xfId="3191" xr:uid="{1207E053-7925-488B-A334-E575BE7E69D0}"/>
    <cellStyle name="Normal 4 2 2 4 3 2 2 3" xfId="2375" xr:uid="{199BCD03-0549-4A4A-B0C8-F0921A4A4904}"/>
    <cellStyle name="Normal 4 2 2 4 3 2 3" xfId="1151" xr:uid="{00000000-0005-0000-0000-000024010000}"/>
    <cellStyle name="Normal 4 2 2 4 3 2 3 2" xfId="2783" xr:uid="{82A5358A-7046-4641-8D24-EC8D0B842A34}"/>
    <cellStyle name="Normal 4 2 2 4 3 2 4" xfId="1967" xr:uid="{750C90BE-6979-4410-A533-A1CE74B53851}"/>
    <cellStyle name="Normal 4 2 2 4 3 3" xfId="539" xr:uid="{00000000-0005-0000-0000-000025010000}"/>
    <cellStyle name="Normal 4 2 2 4 3 3 2" xfId="1355" xr:uid="{00000000-0005-0000-0000-000026010000}"/>
    <cellStyle name="Normal 4 2 2 4 3 3 2 2" xfId="2987" xr:uid="{9BE56188-E1EE-4020-82CB-98C1D28C5557}"/>
    <cellStyle name="Normal 4 2 2 4 3 3 3" xfId="2171" xr:uid="{CCD937DD-DCF4-4D3E-A3FD-CD86B9CC4287}"/>
    <cellStyle name="Normal 4 2 2 4 3 4" xfId="947" xr:uid="{00000000-0005-0000-0000-000027010000}"/>
    <cellStyle name="Normal 4 2 2 4 3 4 2" xfId="2579" xr:uid="{E3FE7837-B39E-44E3-8C02-D381504E2E85}"/>
    <cellStyle name="Normal 4 2 2 4 3 5" xfId="1763" xr:uid="{EBB7C494-B6B0-4A01-9AE5-CF6D1B1C438F}"/>
    <cellStyle name="Normal 4 2 2 4 4" xfId="267" xr:uid="{00000000-0005-0000-0000-000028010000}"/>
    <cellStyle name="Normal 4 2 2 4 4 2" xfId="675" xr:uid="{00000000-0005-0000-0000-000029010000}"/>
    <cellStyle name="Normal 4 2 2 4 4 2 2" xfId="1491" xr:uid="{00000000-0005-0000-0000-00002A010000}"/>
    <cellStyle name="Normal 4 2 2 4 4 2 2 2" xfId="3123" xr:uid="{DD633581-B789-4E8D-A0DE-4FD77626260D}"/>
    <cellStyle name="Normal 4 2 2 4 4 2 3" xfId="2307" xr:uid="{66B70D1E-0CFC-47CE-B871-3DCD3A911173}"/>
    <cellStyle name="Normal 4 2 2 4 4 3" xfId="1083" xr:uid="{00000000-0005-0000-0000-00002B010000}"/>
    <cellStyle name="Normal 4 2 2 4 4 3 2" xfId="2715" xr:uid="{BDFA076A-C593-4845-9918-A2911D4DF1C2}"/>
    <cellStyle name="Normal 4 2 2 4 4 4" xfId="1899" xr:uid="{028C7AA4-55CD-41EF-8097-FC592F183B33}"/>
    <cellStyle name="Normal 4 2 2 4 5" xfId="471" xr:uid="{00000000-0005-0000-0000-00002C010000}"/>
    <cellStyle name="Normal 4 2 2 4 5 2" xfId="1287" xr:uid="{00000000-0005-0000-0000-00002D010000}"/>
    <cellStyle name="Normal 4 2 2 4 5 2 2" xfId="2919" xr:uid="{C29DD1D7-5CA1-429C-AE2C-90E520ABD1BD}"/>
    <cellStyle name="Normal 4 2 2 4 5 3" xfId="2103" xr:uid="{31BF0189-3731-4E03-B5DF-0416588613EF}"/>
    <cellStyle name="Normal 4 2 2 4 6" xfId="879" xr:uid="{00000000-0005-0000-0000-00002E010000}"/>
    <cellStyle name="Normal 4 2 2 4 6 2" xfId="2511" xr:uid="{518C6D25-011D-4526-8413-14A0FC03EECD}"/>
    <cellStyle name="Normal 4 2 2 4 7" xfId="1695" xr:uid="{BCD499BB-71E5-499E-B95E-659949CAAB97}"/>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2 2 2" xfId="3271" xr:uid="{A53F57CD-3EEE-4722-AF73-408FD205BAC4}"/>
    <cellStyle name="Normal 4 2 2 5 2 2 2 3" xfId="2455" xr:uid="{B38D1F3C-732C-42EC-A489-8939AA223149}"/>
    <cellStyle name="Normal 4 2 2 5 2 2 3" xfId="1231" xr:uid="{00000000-0005-0000-0000-000034010000}"/>
    <cellStyle name="Normal 4 2 2 5 2 2 3 2" xfId="2863" xr:uid="{A79DD6FE-9B5F-4129-8C1D-F4861D377473}"/>
    <cellStyle name="Normal 4 2 2 5 2 2 4" xfId="2047" xr:uid="{C90F0613-D9FC-4891-B638-2BA2D5FAD404}"/>
    <cellStyle name="Normal 4 2 2 5 2 3" xfId="619" xr:uid="{00000000-0005-0000-0000-000035010000}"/>
    <cellStyle name="Normal 4 2 2 5 2 3 2" xfId="1435" xr:uid="{00000000-0005-0000-0000-000036010000}"/>
    <cellStyle name="Normal 4 2 2 5 2 3 2 2" xfId="3067" xr:uid="{316EE27A-EAA7-4438-B564-96CC5752CC6C}"/>
    <cellStyle name="Normal 4 2 2 5 2 3 3" xfId="2251" xr:uid="{58A9B7AB-0D7A-43A8-BAC8-7E8770B2BF01}"/>
    <cellStyle name="Normal 4 2 2 5 2 4" xfId="1027" xr:uid="{00000000-0005-0000-0000-000037010000}"/>
    <cellStyle name="Normal 4 2 2 5 2 4 2" xfId="2659" xr:uid="{2AA85BD9-495F-4B00-8475-E3B75E7E70CC}"/>
    <cellStyle name="Normal 4 2 2 5 2 5" xfId="1843" xr:uid="{0A05093D-044D-4E3C-BDF7-D7A2084718B6}"/>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2 2 2" xfId="3203" xr:uid="{BC53EB65-9C02-40CB-B29A-8D237CF5EE99}"/>
    <cellStyle name="Normal 4 2 2 5 3 2 2 3" xfId="2387" xr:uid="{1D75B019-CEF9-4D61-8678-3503C7E41882}"/>
    <cellStyle name="Normal 4 2 2 5 3 2 3" xfId="1163" xr:uid="{00000000-0005-0000-0000-00003C010000}"/>
    <cellStyle name="Normal 4 2 2 5 3 2 3 2" xfId="2795" xr:uid="{E8C16A02-7162-40F6-BEEF-5BFC517D6E87}"/>
    <cellStyle name="Normal 4 2 2 5 3 2 4" xfId="1979" xr:uid="{F95D48C3-F855-4101-8E6D-581A414FA9F3}"/>
    <cellStyle name="Normal 4 2 2 5 3 3" xfId="551" xr:uid="{00000000-0005-0000-0000-00003D010000}"/>
    <cellStyle name="Normal 4 2 2 5 3 3 2" xfId="1367" xr:uid="{00000000-0005-0000-0000-00003E010000}"/>
    <cellStyle name="Normal 4 2 2 5 3 3 2 2" xfId="2999" xr:uid="{8650C55A-EF6B-4E8E-8BF7-C90BEE9460CF}"/>
    <cellStyle name="Normal 4 2 2 5 3 3 3" xfId="2183" xr:uid="{B8BD779E-D834-439C-9128-F970F94AB305}"/>
    <cellStyle name="Normal 4 2 2 5 3 4" xfId="959" xr:uid="{00000000-0005-0000-0000-00003F010000}"/>
    <cellStyle name="Normal 4 2 2 5 3 4 2" xfId="2591" xr:uid="{A7CEC19A-C74A-48E6-A2CF-36CC1DFD9584}"/>
    <cellStyle name="Normal 4 2 2 5 3 5" xfId="1775" xr:uid="{3BDBEA2E-7907-4957-A820-F4558D10ECAC}"/>
    <cellStyle name="Normal 4 2 2 5 4" xfId="279" xr:uid="{00000000-0005-0000-0000-000040010000}"/>
    <cellStyle name="Normal 4 2 2 5 4 2" xfId="687" xr:uid="{00000000-0005-0000-0000-000041010000}"/>
    <cellStyle name="Normal 4 2 2 5 4 2 2" xfId="1503" xr:uid="{00000000-0005-0000-0000-000042010000}"/>
    <cellStyle name="Normal 4 2 2 5 4 2 2 2" xfId="3135" xr:uid="{2352FF47-5A83-49BE-B159-C7D2FA2ECC2B}"/>
    <cellStyle name="Normal 4 2 2 5 4 2 3" xfId="2319" xr:uid="{052B4D9A-4DA8-4FBB-981D-9A725BEFA8AE}"/>
    <cellStyle name="Normal 4 2 2 5 4 3" xfId="1095" xr:uid="{00000000-0005-0000-0000-000043010000}"/>
    <cellStyle name="Normal 4 2 2 5 4 3 2" xfId="2727" xr:uid="{A070490D-1FF0-4B37-BD77-D0C0DF6D61A6}"/>
    <cellStyle name="Normal 4 2 2 5 4 4" xfId="1911" xr:uid="{FF21A97A-4B07-4C57-9563-92D660826838}"/>
    <cellStyle name="Normal 4 2 2 5 5" xfId="483" xr:uid="{00000000-0005-0000-0000-000044010000}"/>
    <cellStyle name="Normal 4 2 2 5 5 2" xfId="1299" xr:uid="{00000000-0005-0000-0000-000045010000}"/>
    <cellStyle name="Normal 4 2 2 5 5 2 2" xfId="2931" xr:uid="{2057DA4D-6378-434E-9C89-76EDC82724FB}"/>
    <cellStyle name="Normal 4 2 2 5 5 3" xfId="2115" xr:uid="{D0E7F4E0-48F4-4C6A-BADE-DC8D3122DDAB}"/>
    <cellStyle name="Normal 4 2 2 5 6" xfId="891" xr:uid="{00000000-0005-0000-0000-000046010000}"/>
    <cellStyle name="Normal 4 2 2 5 6 2" xfId="2523" xr:uid="{2767F125-C027-42DE-8C60-82EDEFE5D92E}"/>
    <cellStyle name="Normal 4 2 2 5 7" xfId="1707" xr:uid="{8E28EFC6-2DB8-4156-864E-999F2B56C2A5}"/>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2 2 2" xfId="3237" xr:uid="{3D87CC66-0984-4F13-B3B7-4CAF93AF3A87}"/>
    <cellStyle name="Normal 4 2 2 6 2 2 2 3" xfId="2421" xr:uid="{1E7ADAE4-8C21-4EFA-AA15-5D5ACE5C6F02}"/>
    <cellStyle name="Normal 4 2 2 6 2 2 3" xfId="1197" xr:uid="{00000000-0005-0000-0000-00004C010000}"/>
    <cellStyle name="Normal 4 2 2 6 2 2 3 2" xfId="2829" xr:uid="{2820E41F-C50A-49D2-8A42-77DB3CB77D4C}"/>
    <cellStyle name="Normal 4 2 2 6 2 2 4" xfId="2013" xr:uid="{B431EC5F-76A9-4738-995D-9791FB0C2D8A}"/>
    <cellStyle name="Normal 4 2 2 6 2 3" xfId="585" xr:uid="{00000000-0005-0000-0000-00004D010000}"/>
    <cellStyle name="Normal 4 2 2 6 2 3 2" xfId="1401" xr:uid="{00000000-0005-0000-0000-00004E010000}"/>
    <cellStyle name="Normal 4 2 2 6 2 3 2 2" xfId="3033" xr:uid="{853595D2-4D0B-4B1E-BA73-89B897244F13}"/>
    <cellStyle name="Normal 4 2 2 6 2 3 3" xfId="2217" xr:uid="{95CCB024-9499-493F-8A6C-BBF9424532FF}"/>
    <cellStyle name="Normal 4 2 2 6 2 4" xfId="993" xr:uid="{00000000-0005-0000-0000-00004F010000}"/>
    <cellStyle name="Normal 4 2 2 6 2 4 2" xfId="2625" xr:uid="{27301462-2C64-427A-8B7D-7FADA45F2C8D}"/>
    <cellStyle name="Normal 4 2 2 6 2 5" xfId="1809" xr:uid="{76DD2354-C834-47F9-9BDA-8FCBD3F9C78C}"/>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2 2 2" xfId="3169" xr:uid="{7C6533F3-3879-424D-BD4F-F4F56F163556}"/>
    <cellStyle name="Normal 4 2 2 6 3 2 2 3" xfId="2353" xr:uid="{EDD0531C-CB2F-4516-8437-056BE28651F1}"/>
    <cellStyle name="Normal 4 2 2 6 3 2 3" xfId="1129" xr:uid="{00000000-0005-0000-0000-000054010000}"/>
    <cellStyle name="Normal 4 2 2 6 3 2 3 2" xfId="2761" xr:uid="{D3DC86B5-BB20-475F-A942-745443D2C676}"/>
    <cellStyle name="Normal 4 2 2 6 3 2 4" xfId="1945" xr:uid="{2D357083-5FE5-4B02-ABA3-20F6335E0ED9}"/>
    <cellStyle name="Normal 4 2 2 6 3 3" xfId="517" xr:uid="{00000000-0005-0000-0000-000055010000}"/>
    <cellStyle name="Normal 4 2 2 6 3 3 2" xfId="1333" xr:uid="{00000000-0005-0000-0000-000056010000}"/>
    <cellStyle name="Normal 4 2 2 6 3 3 2 2" xfId="2965" xr:uid="{C122917B-2A5B-4283-AE5C-22A1AFFC7F7B}"/>
    <cellStyle name="Normal 4 2 2 6 3 3 3" xfId="2149" xr:uid="{BFA129BD-D1FC-4E79-BFA0-245955F42315}"/>
    <cellStyle name="Normal 4 2 2 6 3 4" xfId="925" xr:uid="{00000000-0005-0000-0000-000057010000}"/>
    <cellStyle name="Normal 4 2 2 6 3 4 2" xfId="2557" xr:uid="{01F72558-C60D-403A-9E27-6ABB5620D160}"/>
    <cellStyle name="Normal 4 2 2 6 3 5" xfId="1741" xr:uid="{9DDEEF2A-A7B1-4005-9D5A-3A4ACBE2D2D5}"/>
    <cellStyle name="Normal 4 2 2 6 4" xfId="245" xr:uid="{00000000-0005-0000-0000-000058010000}"/>
    <cellStyle name="Normal 4 2 2 6 4 2" xfId="653" xr:uid="{00000000-0005-0000-0000-000059010000}"/>
    <cellStyle name="Normal 4 2 2 6 4 2 2" xfId="1469" xr:uid="{00000000-0005-0000-0000-00005A010000}"/>
    <cellStyle name="Normal 4 2 2 6 4 2 2 2" xfId="3101" xr:uid="{61D001EF-91F0-4B6B-B6E4-9E84BDF4BAB9}"/>
    <cellStyle name="Normal 4 2 2 6 4 2 3" xfId="2285" xr:uid="{8FD28504-0E85-4178-82B7-BAB54C8AC472}"/>
    <cellStyle name="Normal 4 2 2 6 4 3" xfId="1061" xr:uid="{00000000-0005-0000-0000-00005B010000}"/>
    <cellStyle name="Normal 4 2 2 6 4 3 2" xfId="2693" xr:uid="{95CBBBD9-C7F1-4635-B1D3-D7E7D4F05973}"/>
    <cellStyle name="Normal 4 2 2 6 4 4" xfId="1877" xr:uid="{964040DC-2F3B-43E6-A152-69F04DB6FCCD}"/>
    <cellStyle name="Normal 4 2 2 6 5" xfId="449" xr:uid="{00000000-0005-0000-0000-00005C010000}"/>
    <cellStyle name="Normal 4 2 2 6 5 2" xfId="1265" xr:uid="{00000000-0005-0000-0000-00005D010000}"/>
    <cellStyle name="Normal 4 2 2 6 5 2 2" xfId="2897" xr:uid="{570A63B1-CF29-419B-8FF9-F009E4488D88}"/>
    <cellStyle name="Normal 4 2 2 6 5 3" xfId="2081" xr:uid="{6DF9D1CE-8B51-47E4-93DF-179B5AB2D5FF}"/>
    <cellStyle name="Normal 4 2 2 6 6" xfId="857" xr:uid="{00000000-0005-0000-0000-00005E010000}"/>
    <cellStyle name="Normal 4 2 2 6 6 2" xfId="2489" xr:uid="{60A8FA37-2147-4FEB-AEC6-5B53933A0CF9}"/>
    <cellStyle name="Normal 4 2 2 6 7" xfId="1673" xr:uid="{5462541A-262F-4659-B273-113A36A00E95}"/>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2 2 2" xfId="3215" xr:uid="{D9432979-6C14-4BD7-869A-62F59F0A50FD}"/>
    <cellStyle name="Normal 4 2 2 7 2 2 3" xfId="2399" xr:uid="{C401BE45-86D0-411D-94ED-529D82C39209}"/>
    <cellStyle name="Normal 4 2 2 7 2 3" xfId="1175" xr:uid="{00000000-0005-0000-0000-000063010000}"/>
    <cellStyle name="Normal 4 2 2 7 2 3 2" xfId="2807" xr:uid="{C268A498-58B0-4876-A13C-8CA5F6EDFBDE}"/>
    <cellStyle name="Normal 4 2 2 7 2 4" xfId="1991" xr:uid="{2B606460-9FB6-4CD8-9FF6-7905AB7E6938}"/>
    <cellStyle name="Normal 4 2 2 7 3" xfId="563" xr:uid="{00000000-0005-0000-0000-000064010000}"/>
    <cellStyle name="Normal 4 2 2 7 3 2" xfId="1379" xr:uid="{00000000-0005-0000-0000-000065010000}"/>
    <cellStyle name="Normal 4 2 2 7 3 2 2" xfId="3011" xr:uid="{0D1E47F1-6C34-46C6-B65E-2B307B5D76AD}"/>
    <cellStyle name="Normal 4 2 2 7 3 3" xfId="2195" xr:uid="{97BB334B-873A-4C52-B18B-B05A2B65DCB0}"/>
    <cellStyle name="Normal 4 2 2 7 4" xfId="971" xr:uid="{00000000-0005-0000-0000-000066010000}"/>
    <cellStyle name="Normal 4 2 2 7 4 2" xfId="2603" xr:uid="{58021157-2C2D-46F8-B589-87EC8ACEC269}"/>
    <cellStyle name="Normal 4 2 2 7 5" xfId="1787" xr:uid="{E8AA3F23-4F95-4F43-BF4D-D437273273DC}"/>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2 2 2" xfId="3147" xr:uid="{863ED8B1-EAB2-46F4-8CE3-2DD9D144D8BF}"/>
    <cellStyle name="Normal 4 2 2 8 2 2 3" xfId="2331" xr:uid="{3A569874-3423-409E-8AF4-E5A22F65BE80}"/>
    <cellStyle name="Normal 4 2 2 8 2 3" xfId="1107" xr:uid="{00000000-0005-0000-0000-00006B010000}"/>
    <cellStyle name="Normal 4 2 2 8 2 3 2" xfId="2739" xr:uid="{1CB4F08A-36F2-4394-9E31-D7EA8C15A8A9}"/>
    <cellStyle name="Normal 4 2 2 8 2 4" xfId="1923" xr:uid="{05DCB201-0E2D-441E-B04D-A62EEAA84E6D}"/>
    <cellStyle name="Normal 4 2 2 8 3" xfId="495" xr:uid="{00000000-0005-0000-0000-00006C010000}"/>
    <cellStyle name="Normal 4 2 2 8 3 2" xfId="1311" xr:uid="{00000000-0005-0000-0000-00006D010000}"/>
    <cellStyle name="Normal 4 2 2 8 3 2 2" xfId="2943" xr:uid="{3B2A852F-BEDF-4D52-9261-DD9CE3E6CAAE}"/>
    <cellStyle name="Normal 4 2 2 8 3 3" xfId="2127" xr:uid="{8242C23E-90A1-452C-9A6B-1BB84F6A7E6C}"/>
    <cellStyle name="Normal 4 2 2 8 4" xfId="903" xr:uid="{00000000-0005-0000-0000-00006E010000}"/>
    <cellStyle name="Normal 4 2 2 8 4 2" xfId="2535" xr:uid="{79ED0A84-75B3-4EDE-B29C-0BBF64331B4B}"/>
    <cellStyle name="Normal 4 2 2 8 5" xfId="1719" xr:uid="{8D9F094E-DB8F-4360-9B56-4494FAE794A9}"/>
    <cellStyle name="Normal 4 2 2 9" xfId="223" xr:uid="{00000000-0005-0000-0000-00006F010000}"/>
    <cellStyle name="Normal 4 2 2 9 2" xfId="631" xr:uid="{00000000-0005-0000-0000-000070010000}"/>
    <cellStyle name="Normal 4 2 2 9 2 2" xfId="1447" xr:uid="{00000000-0005-0000-0000-000071010000}"/>
    <cellStyle name="Normal 4 2 2 9 2 2 2" xfId="3079" xr:uid="{DE07C661-C3F3-4881-8644-EF2B85F27365}"/>
    <cellStyle name="Normal 4 2 2 9 2 3" xfId="2263" xr:uid="{75C2C07D-3B08-49CC-9910-5E04CD4912BA}"/>
    <cellStyle name="Normal 4 2 2 9 3" xfId="1039" xr:uid="{00000000-0005-0000-0000-000072010000}"/>
    <cellStyle name="Normal 4 2 2 9 3 2" xfId="2671" xr:uid="{18169375-3C9B-4B75-B906-1750762050F4}"/>
    <cellStyle name="Normal 4 2 2 9 4" xfId="1855" xr:uid="{3ED12068-AE16-45D3-9203-6767F6FD3EAC}"/>
    <cellStyle name="Normal 4 2 3" xfId="17" xr:uid="{00000000-0005-0000-0000-000073010000}"/>
    <cellStyle name="Normal 4 2 3 10" xfId="833" xr:uid="{00000000-0005-0000-0000-000074010000}"/>
    <cellStyle name="Normal 4 2 3 10 2" xfId="2465" xr:uid="{ED84EABB-F50C-4FEB-BF85-6CF9DA72CA34}"/>
    <cellStyle name="Normal 4 2 3 11" xfId="1649" xr:uid="{1E55514C-08B4-4853-83C4-E91E38DC90B5}"/>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2 2 2" xfId="3247" xr:uid="{B6B0C314-F6EC-4A7F-9A28-5A20ABAD5414}"/>
    <cellStyle name="Normal 4 2 3 2 2 2 2 2 3" xfId="2431" xr:uid="{D86E90C1-6BE1-4DCA-B438-10685F8B63EB}"/>
    <cellStyle name="Normal 4 2 3 2 2 2 2 3" xfId="1207" xr:uid="{00000000-0005-0000-0000-00007B010000}"/>
    <cellStyle name="Normal 4 2 3 2 2 2 2 3 2" xfId="2839" xr:uid="{3954EB3F-E30C-45FF-87AA-4E7E28F13D83}"/>
    <cellStyle name="Normal 4 2 3 2 2 2 2 4" xfId="2023" xr:uid="{CCAF84BE-C7E9-4196-904C-685A781964FA}"/>
    <cellStyle name="Normal 4 2 3 2 2 2 3" xfId="595" xr:uid="{00000000-0005-0000-0000-00007C010000}"/>
    <cellStyle name="Normal 4 2 3 2 2 2 3 2" xfId="1411" xr:uid="{00000000-0005-0000-0000-00007D010000}"/>
    <cellStyle name="Normal 4 2 3 2 2 2 3 2 2" xfId="3043" xr:uid="{1352D323-6DF2-4956-ACB7-580698EB9BE0}"/>
    <cellStyle name="Normal 4 2 3 2 2 2 3 3" xfId="2227" xr:uid="{A6E66ED3-7789-4682-84BF-97AC838003E0}"/>
    <cellStyle name="Normal 4 2 3 2 2 2 4" xfId="1003" xr:uid="{00000000-0005-0000-0000-00007E010000}"/>
    <cellStyle name="Normal 4 2 3 2 2 2 4 2" xfId="2635" xr:uid="{C6261CF9-63F8-42C4-8F7F-0CC4DE2A41A4}"/>
    <cellStyle name="Normal 4 2 3 2 2 2 5" xfId="1819" xr:uid="{1D2BBD3F-D5E0-44A0-8641-1261E6B01229}"/>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2 2 2" xfId="3179" xr:uid="{13502118-0214-49EC-9EEB-05FA0BEE09D5}"/>
    <cellStyle name="Normal 4 2 3 2 2 3 2 2 3" xfId="2363" xr:uid="{1AE33BE6-2B71-40EA-BE45-45690B4D63B6}"/>
    <cellStyle name="Normal 4 2 3 2 2 3 2 3" xfId="1139" xr:uid="{00000000-0005-0000-0000-000083010000}"/>
    <cellStyle name="Normal 4 2 3 2 2 3 2 3 2" xfId="2771" xr:uid="{B5B02C3E-1F79-4589-8421-0FB96DA116D1}"/>
    <cellStyle name="Normal 4 2 3 2 2 3 2 4" xfId="1955" xr:uid="{C16B4E31-2198-46F8-8781-04909C9FA093}"/>
    <cellStyle name="Normal 4 2 3 2 2 3 3" xfId="527" xr:uid="{00000000-0005-0000-0000-000084010000}"/>
    <cellStyle name="Normal 4 2 3 2 2 3 3 2" xfId="1343" xr:uid="{00000000-0005-0000-0000-000085010000}"/>
    <cellStyle name="Normal 4 2 3 2 2 3 3 2 2" xfId="2975" xr:uid="{7DCA17B1-A6CD-461F-B5FA-DE8C5CA97BAD}"/>
    <cellStyle name="Normal 4 2 3 2 2 3 3 3" xfId="2159" xr:uid="{102CC918-E867-43E2-8911-831F0E154295}"/>
    <cellStyle name="Normal 4 2 3 2 2 3 4" xfId="935" xr:uid="{00000000-0005-0000-0000-000086010000}"/>
    <cellStyle name="Normal 4 2 3 2 2 3 4 2" xfId="2567" xr:uid="{8BABE0EB-0628-464B-A082-E56363EF94FC}"/>
    <cellStyle name="Normal 4 2 3 2 2 3 5" xfId="1751" xr:uid="{34A18611-2047-434E-A309-F5329BC906B9}"/>
    <cellStyle name="Normal 4 2 3 2 2 4" xfId="255" xr:uid="{00000000-0005-0000-0000-000087010000}"/>
    <cellStyle name="Normal 4 2 3 2 2 4 2" xfId="663" xr:uid="{00000000-0005-0000-0000-000088010000}"/>
    <cellStyle name="Normal 4 2 3 2 2 4 2 2" xfId="1479" xr:uid="{00000000-0005-0000-0000-000089010000}"/>
    <cellStyle name="Normal 4 2 3 2 2 4 2 2 2" xfId="3111" xr:uid="{3A1CBF58-CD5B-4BA1-B0CC-1FD71CFF065F}"/>
    <cellStyle name="Normal 4 2 3 2 2 4 2 3" xfId="2295" xr:uid="{BBC6C2F2-E242-473C-A798-13403894F44A}"/>
    <cellStyle name="Normal 4 2 3 2 2 4 3" xfId="1071" xr:uid="{00000000-0005-0000-0000-00008A010000}"/>
    <cellStyle name="Normal 4 2 3 2 2 4 3 2" xfId="2703" xr:uid="{0DF2461D-A735-491C-BCAC-68B0393B3A82}"/>
    <cellStyle name="Normal 4 2 3 2 2 4 4" xfId="1887" xr:uid="{30625DEB-03F5-44F9-BB49-8F96EF2B192C}"/>
    <cellStyle name="Normal 4 2 3 2 2 5" xfId="459" xr:uid="{00000000-0005-0000-0000-00008B010000}"/>
    <cellStyle name="Normal 4 2 3 2 2 5 2" xfId="1275" xr:uid="{00000000-0005-0000-0000-00008C010000}"/>
    <cellStyle name="Normal 4 2 3 2 2 5 2 2" xfId="2907" xr:uid="{4C54A4AC-15D5-41C1-BBF3-9E78F136454E}"/>
    <cellStyle name="Normal 4 2 3 2 2 5 3" xfId="2091" xr:uid="{D188E607-5B7E-49F5-BE3C-1E9436DE4ED3}"/>
    <cellStyle name="Normal 4 2 3 2 2 6" xfId="867" xr:uid="{00000000-0005-0000-0000-00008D010000}"/>
    <cellStyle name="Normal 4 2 3 2 2 6 2" xfId="2499" xr:uid="{E0B7E482-74AD-46B5-A5CF-08044B5AD9D9}"/>
    <cellStyle name="Normal 4 2 3 2 2 7" xfId="1683" xr:uid="{8C621E2B-71C5-48C8-B4AD-560CCEC74524}"/>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2 2 2" xfId="3225" xr:uid="{FB0C59D3-3A95-46EE-ACA3-87A918B1448A}"/>
    <cellStyle name="Normal 4 2 3 2 3 2 2 3" xfId="2409" xr:uid="{66AD0BD8-50F7-49E6-B774-D84494DC46DC}"/>
    <cellStyle name="Normal 4 2 3 2 3 2 3" xfId="1185" xr:uid="{00000000-0005-0000-0000-000092010000}"/>
    <cellStyle name="Normal 4 2 3 2 3 2 3 2" xfId="2817" xr:uid="{22AAB23B-49A8-4CBD-AA53-D7265E2F9538}"/>
    <cellStyle name="Normal 4 2 3 2 3 2 4" xfId="2001" xr:uid="{413A3A2E-3EC5-44EC-B3FE-11AAD654C20D}"/>
    <cellStyle name="Normal 4 2 3 2 3 3" xfId="573" xr:uid="{00000000-0005-0000-0000-000093010000}"/>
    <cellStyle name="Normal 4 2 3 2 3 3 2" xfId="1389" xr:uid="{00000000-0005-0000-0000-000094010000}"/>
    <cellStyle name="Normal 4 2 3 2 3 3 2 2" xfId="3021" xr:uid="{B74935EA-2BD3-44E5-B007-D380ACA2F275}"/>
    <cellStyle name="Normal 4 2 3 2 3 3 3" xfId="2205" xr:uid="{0E6A4B77-6397-459C-83E8-0478A35BAE50}"/>
    <cellStyle name="Normal 4 2 3 2 3 4" xfId="981" xr:uid="{00000000-0005-0000-0000-000095010000}"/>
    <cellStyle name="Normal 4 2 3 2 3 4 2" xfId="2613" xr:uid="{4910A557-6C96-4EE1-A2A8-D285573FDA94}"/>
    <cellStyle name="Normal 4 2 3 2 3 5" xfId="1797" xr:uid="{D85D0187-7BB2-427F-A329-C425B8D8B8A5}"/>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2 2 2" xfId="3157" xr:uid="{C4827715-BD35-48CC-8D0F-E399589E7FF6}"/>
    <cellStyle name="Normal 4 2 3 2 4 2 2 3" xfId="2341" xr:uid="{39D8D7BD-6BFA-492D-A566-698B4BEEC73B}"/>
    <cellStyle name="Normal 4 2 3 2 4 2 3" xfId="1117" xr:uid="{00000000-0005-0000-0000-00009A010000}"/>
    <cellStyle name="Normal 4 2 3 2 4 2 3 2" xfId="2749" xr:uid="{E787F75D-AD18-460B-8948-406FD251440C}"/>
    <cellStyle name="Normal 4 2 3 2 4 2 4" xfId="1933" xr:uid="{55AB41EA-27AA-4938-9376-7921E3EAE104}"/>
    <cellStyle name="Normal 4 2 3 2 4 3" xfId="505" xr:uid="{00000000-0005-0000-0000-00009B010000}"/>
    <cellStyle name="Normal 4 2 3 2 4 3 2" xfId="1321" xr:uid="{00000000-0005-0000-0000-00009C010000}"/>
    <cellStyle name="Normal 4 2 3 2 4 3 2 2" xfId="2953" xr:uid="{47E5488A-199A-4736-BC2B-542825F391DA}"/>
    <cellStyle name="Normal 4 2 3 2 4 3 3" xfId="2137" xr:uid="{81D8C9B3-C0FE-4AFB-9890-CEEDABD7A863}"/>
    <cellStyle name="Normal 4 2 3 2 4 4" xfId="913" xr:uid="{00000000-0005-0000-0000-00009D010000}"/>
    <cellStyle name="Normal 4 2 3 2 4 4 2" xfId="2545" xr:uid="{D73AFBD4-7789-40DA-BD29-3BE9E8D89984}"/>
    <cellStyle name="Normal 4 2 3 2 4 5" xfId="1729" xr:uid="{B0B2D257-54B0-4221-B7E2-1BB87575D67A}"/>
    <cellStyle name="Normal 4 2 3 2 5" xfId="233" xr:uid="{00000000-0005-0000-0000-00009E010000}"/>
    <cellStyle name="Normal 4 2 3 2 5 2" xfId="641" xr:uid="{00000000-0005-0000-0000-00009F010000}"/>
    <cellStyle name="Normal 4 2 3 2 5 2 2" xfId="1457" xr:uid="{00000000-0005-0000-0000-0000A0010000}"/>
    <cellStyle name="Normal 4 2 3 2 5 2 2 2" xfId="3089" xr:uid="{77E0AD07-AB49-40AA-A08F-3A4A2F662A4A}"/>
    <cellStyle name="Normal 4 2 3 2 5 2 3" xfId="2273" xr:uid="{96493711-DF0B-41A8-98B6-D55D5442DA2C}"/>
    <cellStyle name="Normal 4 2 3 2 5 3" xfId="1049" xr:uid="{00000000-0005-0000-0000-0000A1010000}"/>
    <cellStyle name="Normal 4 2 3 2 5 3 2" xfId="2681" xr:uid="{7DE945A9-153B-4AB0-B80B-FF207678A671}"/>
    <cellStyle name="Normal 4 2 3 2 5 4" xfId="1865" xr:uid="{D5408B16-6D93-4FB5-8A08-D444CAC7326A}"/>
    <cellStyle name="Normal 4 2 3 2 6" xfId="437" xr:uid="{00000000-0005-0000-0000-0000A2010000}"/>
    <cellStyle name="Normal 4 2 3 2 6 2" xfId="1253" xr:uid="{00000000-0005-0000-0000-0000A3010000}"/>
    <cellStyle name="Normal 4 2 3 2 6 2 2" xfId="2885" xr:uid="{EB833865-D8B6-4C57-91B7-A91274F190D5}"/>
    <cellStyle name="Normal 4 2 3 2 6 3" xfId="2069" xr:uid="{D490DBFD-172A-4CCB-AED4-A75B31356E8C}"/>
    <cellStyle name="Normal 4 2 3 2 7" xfId="845" xr:uid="{00000000-0005-0000-0000-0000A4010000}"/>
    <cellStyle name="Normal 4 2 3 2 7 2" xfId="2477" xr:uid="{59688EF0-C92E-4EED-9D51-ED4384766678}"/>
    <cellStyle name="Normal 4 2 3 2 8" xfId="1661" xr:uid="{5DDE72B3-0B39-45E1-8CBA-4ADFA941ABC7}"/>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2 2 2" xfId="3257" xr:uid="{AC86FE1E-6946-49B2-9C28-80A62F874ECD}"/>
    <cellStyle name="Normal 4 2 3 3 2 2 2 3" xfId="2441" xr:uid="{D30E5CFE-22BD-49AE-B5BD-8D4B7D08941B}"/>
    <cellStyle name="Normal 4 2 3 3 2 2 3" xfId="1217" xr:uid="{00000000-0005-0000-0000-0000AA010000}"/>
    <cellStyle name="Normal 4 2 3 3 2 2 3 2" xfId="2849" xr:uid="{79EDA2A0-E99D-410B-9CE1-B9FD66A6BC9E}"/>
    <cellStyle name="Normal 4 2 3 3 2 2 4" xfId="2033" xr:uid="{859BCD0C-2F9C-4C83-AE48-FAB70641EB03}"/>
    <cellStyle name="Normal 4 2 3 3 2 3" xfId="605" xr:uid="{00000000-0005-0000-0000-0000AB010000}"/>
    <cellStyle name="Normal 4 2 3 3 2 3 2" xfId="1421" xr:uid="{00000000-0005-0000-0000-0000AC010000}"/>
    <cellStyle name="Normal 4 2 3 3 2 3 2 2" xfId="3053" xr:uid="{D7D3F403-5E35-445B-AE3A-E898DF5B111A}"/>
    <cellStyle name="Normal 4 2 3 3 2 3 3" xfId="2237" xr:uid="{F19E2BCD-0775-40A1-B96D-582E15F49EAC}"/>
    <cellStyle name="Normal 4 2 3 3 2 4" xfId="1013" xr:uid="{00000000-0005-0000-0000-0000AD010000}"/>
    <cellStyle name="Normal 4 2 3 3 2 4 2" xfId="2645" xr:uid="{AD7CBB0F-C6F9-4001-BCD8-D29228166697}"/>
    <cellStyle name="Normal 4 2 3 3 2 5" xfId="1829" xr:uid="{5A8DB9E4-1E5C-4EF2-ACCB-321831607B19}"/>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2 2 2" xfId="3189" xr:uid="{7B7075D1-2DCB-4779-BBDA-F7F2810489D9}"/>
    <cellStyle name="Normal 4 2 3 3 3 2 2 3" xfId="2373" xr:uid="{27DC96A6-1BE8-4F8F-83AF-02467DDCC92F}"/>
    <cellStyle name="Normal 4 2 3 3 3 2 3" xfId="1149" xr:uid="{00000000-0005-0000-0000-0000B2010000}"/>
    <cellStyle name="Normal 4 2 3 3 3 2 3 2" xfId="2781" xr:uid="{FB381B0E-8219-46C3-B551-457CEAB682EE}"/>
    <cellStyle name="Normal 4 2 3 3 3 2 4" xfId="1965" xr:uid="{D25A3473-CC88-48DD-8816-65A2E44CC737}"/>
    <cellStyle name="Normal 4 2 3 3 3 3" xfId="537" xr:uid="{00000000-0005-0000-0000-0000B3010000}"/>
    <cellStyle name="Normal 4 2 3 3 3 3 2" xfId="1353" xr:uid="{00000000-0005-0000-0000-0000B4010000}"/>
    <cellStyle name="Normal 4 2 3 3 3 3 2 2" xfId="2985" xr:uid="{F0E6E939-0B77-4608-9086-F5FD94E3F132}"/>
    <cellStyle name="Normal 4 2 3 3 3 3 3" xfId="2169" xr:uid="{B261B1D8-53DF-4B8A-81A1-DCFCD7B523B7}"/>
    <cellStyle name="Normal 4 2 3 3 3 4" xfId="945" xr:uid="{00000000-0005-0000-0000-0000B5010000}"/>
    <cellStyle name="Normal 4 2 3 3 3 4 2" xfId="2577" xr:uid="{FADEAE05-FF25-4A46-8AD6-FAC8F72C658E}"/>
    <cellStyle name="Normal 4 2 3 3 3 5" xfId="1761" xr:uid="{FD285114-099B-46D9-B054-FA31B08C3E8F}"/>
    <cellStyle name="Normal 4 2 3 3 4" xfId="265" xr:uid="{00000000-0005-0000-0000-0000B6010000}"/>
    <cellStyle name="Normal 4 2 3 3 4 2" xfId="673" xr:uid="{00000000-0005-0000-0000-0000B7010000}"/>
    <cellStyle name="Normal 4 2 3 3 4 2 2" xfId="1489" xr:uid="{00000000-0005-0000-0000-0000B8010000}"/>
    <cellStyle name="Normal 4 2 3 3 4 2 2 2" xfId="3121" xr:uid="{D55B87DD-0C6E-412A-9130-1BD3471E0BFD}"/>
    <cellStyle name="Normal 4 2 3 3 4 2 3" xfId="2305" xr:uid="{0C5D4629-67A7-4F19-9479-14364C92584A}"/>
    <cellStyle name="Normal 4 2 3 3 4 3" xfId="1081" xr:uid="{00000000-0005-0000-0000-0000B9010000}"/>
    <cellStyle name="Normal 4 2 3 3 4 3 2" xfId="2713" xr:uid="{7726FD6E-CD84-4105-94AC-1C3AFD787A90}"/>
    <cellStyle name="Normal 4 2 3 3 4 4" xfId="1897" xr:uid="{AABCE00B-B56B-4135-886F-1780701944BE}"/>
    <cellStyle name="Normal 4 2 3 3 5" xfId="469" xr:uid="{00000000-0005-0000-0000-0000BA010000}"/>
    <cellStyle name="Normal 4 2 3 3 5 2" xfId="1285" xr:uid="{00000000-0005-0000-0000-0000BB010000}"/>
    <cellStyle name="Normal 4 2 3 3 5 2 2" xfId="2917" xr:uid="{036D6421-437C-418D-8F71-8E5D5B53D80D}"/>
    <cellStyle name="Normal 4 2 3 3 5 3" xfId="2101" xr:uid="{082CA0F5-E531-4286-A851-E3C6FBFFD91A}"/>
    <cellStyle name="Normal 4 2 3 3 6" xfId="877" xr:uid="{00000000-0005-0000-0000-0000BC010000}"/>
    <cellStyle name="Normal 4 2 3 3 6 2" xfId="2509" xr:uid="{DCAB499B-89D5-4554-A7DB-2D72E564C3DB}"/>
    <cellStyle name="Normal 4 2 3 3 7" xfId="1693" xr:uid="{AFB7A516-1707-478C-9D27-7A78AB7B29BD}"/>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2 2 2" xfId="3269" xr:uid="{F92D20E3-CD82-4CE4-91C5-9C083B93DD9D}"/>
    <cellStyle name="Normal 4 2 3 4 2 2 2 3" xfId="2453" xr:uid="{0C217463-AC13-4A3B-A584-0DBFEC7876F8}"/>
    <cellStyle name="Normal 4 2 3 4 2 2 3" xfId="1229" xr:uid="{00000000-0005-0000-0000-0000C2010000}"/>
    <cellStyle name="Normal 4 2 3 4 2 2 3 2" xfId="2861" xr:uid="{9715EA88-B7BC-4BED-8A1C-23BD712C4820}"/>
    <cellStyle name="Normal 4 2 3 4 2 2 4" xfId="2045" xr:uid="{A75DA35A-C4C5-40B2-953F-F2F15CA55BB4}"/>
    <cellStyle name="Normal 4 2 3 4 2 3" xfId="617" xr:uid="{00000000-0005-0000-0000-0000C3010000}"/>
    <cellStyle name="Normal 4 2 3 4 2 3 2" xfId="1433" xr:uid="{00000000-0005-0000-0000-0000C4010000}"/>
    <cellStyle name="Normal 4 2 3 4 2 3 2 2" xfId="3065" xr:uid="{AF75D975-BD9B-4114-B671-34B0CAC0FE56}"/>
    <cellStyle name="Normal 4 2 3 4 2 3 3" xfId="2249" xr:uid="{87AD40EB-0F1C-4BC9-ABBA-2BD012EF1F51}"/>
    <cellStyle name="Normal 4 2 3 4 2 4" xfId="1025" xr:uid="{00000000-0005-0000-0000-0000C5010000}"/>
    <cellStyle name="Normal 4 2 3 4 2 4 2" xfId="2657" xr:uid="{C117FB77-2EC3-4150-BCDD-A3ADCB704056}"/>
    <cellStyle name="Normal 4 2 3 4 2 5" xfId="1841" xr:uid="{DFBDA27F-E51E-47F3-8DA3-05F42AEECB9B}"/>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2 2 2" xfId="3201" xr:uid="{44D6D2E8-0A50-46F2-8CB8-52F3B1B7A9F8}"/>
    <cellStyle name="Normal 4 2 3 4 3 2 2 3" xfId="2385" xr:uid="{8658E76D-344C-4A8E-9F97-23F506AAD002}"/>
    <cellStyle name="Normal 4 2 3 4 3 2 3" xfId="1161" xr:uid="{00000000-0005-0000-0000-0000CA010000}"/>
    <cellStyle name="Normal 4 2 3 4 3 2 3 2" xfId="2793" xr:uid="{55ECDF2D-6A0C-4BE3-BE81-A8EAD9A22C5E}"/>
    <cellStyle name="Normal 4 2 3 4 3 2 4" xfId="1977" xr:uid="{DBD0B0A3-D70E-4B46-8413-0F7A79259E4C}"/>
    <cellStyle name="Normal 4 2 3 4 3 3" xfId="549" xr:uid="{00000000-0005-0000-0000-0000CB010000}"/>
    <cellStyle name="Normal 4 2 3 4 3 3 2" xfId="1365" xr:uid="{00000000-0005-0000-0000-0000CC010000}"/>
    <cellStyle name="Normal 4 2 3 4 3 3 2 2" xfId="2997" xr:uid="{5CCF9567-E51D-4461-9AF4-B3D90910CFBC}"/>
    <cellStyle name="Normal 4 2 3 4 3 3 3" xfId="2181" xr:uid="{9AE1CD5E-7522-4A5C-A40F-5576C6B56D89}"/>
    <cellStyle name="Normal 4 2 3 4 3 4" xfId="957" xr:uid="{00000000-0005-0000-0000-0000CD010000}"/>
    <cellStyle name="Normal 4 2 3 4 3 4 2" xfId="2589" xr:uid="{5ADC62BD-5373-4339-B708-9FAD8332764E}"/>
    <cellStyle name="Normal 4 2 3 4 3 5" xfId="1773" xr:uid="{B76220F3-CBC2-4771-B5A6-9559E1B30B04}"/>
    <cellStyle name="Normal 4 2 3 4 4" xfId="277" xr:uid="{00000000-0005-0000-0000-0000CE010000}"/>
    <cellStyle name="Normal 4 2 3 4 4 2" xfId="685" xr:uid="{00000000-0005-0000-0000-0000CF010000}"/>
    <cellStyle name="Normal 4 2 3 4 4 2 2" xfId="1501" xr:uid="{00000000-0005-0000-0000-0000D0010000}"/>
    <cellStyle name="Normal 4 2 3 4 4 2 2 2" xfId="3133" xr:uid="{819C83F0-4720-4159-AD88-94B504EBF9A8}"/>
    <cellStyle name="Normal 4 2 3 4 4 2 3" xfId="2317" xr:uid="{03D0F832-3527-4B83-A570-9FBFDE5F1678}"/>
    <cellStyle name="Normal 4 2 3 4 4 3" xfId="1093" xr:uid="{00000000-0005-0000-0000-0000D1010000}"/>
    <cellStyle name="Normal 4 2 3 4 4 3 2" xfId="2725" xr:uid="{6736441E-858C-45B7-B7E5-B0363C2689B3}"/>
    <cellStyle name="Normal 4 2 3 4 4 4" xfId="1909" xr:uid="{94A1B040-C145-4EBC-BC62-68794DA1F753}"/>
    <cellStyle name="Normal 4 2 3 4 5" xfId="481" xr:uid="{00000000-0005-0000-0000-0000D2010000}"/>
    <cellStyle name="Normal 4 2 3 4 5 2" xfId="1297" xr:uid="{00000000-0005-0000-0000-0000D3010000}"/>
    <cellStyle name="Normal 4 2 3 4 5 2 2" xfId="2929" xr:uid="{C36CECA0-EEF4-4E4B-ADC8-94F7E35EB2AE}"/>
    <cellStyle name="Normal 4 2 3 4 5 3" xfId="2113" xr:uid="{5C5C6F83-3F08-4C51-8940-59EF18951501}"/>
    <cellStyle name="Normal 4 2 3 4 6" xfId="889" xr:uid="{00000000-0005-0000-0000-0000D4010000}"/>
    <cellStyle name="Normal 4 2 3 4 6 2" xfId="2521" xr:uid="{45A3D455-8A73-4D7C-AB5F-FD1AEEAEF526}"/>
    <cellStyle name="Normal 4 2 3 4 7" xfId="1705" xr:uid="{D5E0641B-3D95-4811-9F4B-2E52B387DEF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2 2 2" xfId="3235" xr:uid="{F2D1E32B-9AB9-4E84-9507-999946C758D4}"/>
    <cellStyle name="Normal 4 2 3 5 2 2 2 3" xfId="2419" xr:uid="{DE59A0E5-3002-49C9-906A-03A27EAA897E}"/>
    <cellStyle name="Normal 4 2 3 5 2 2 3" xfId="1195" xr:uid="{00000000-0005-0000-0000-0000DA010000}"/>
    <cellStyle name="Normal 4 2 3 5 2 2 3 2" xfId="2827" xr:uid="{34AC21CC-20B3-44F7-97E9-88CAE2E9567D}"/>
    <cellStyle name="Normal 4 2 3 5 2 2 4" xfId="2011" xr:uid="{EEEB61BE-07E3-49A4-88ED-CEDCBAC8A2A0}"/>
    <cellStyle name="Normal 4 2 3 5 2 3" xfId="583" xr:uid="{00000000-0005-0000-0000-0000DB010000}"/>
    <cellStyle name="Normal 4 2 3 5 2 3 2" xfId="1399" xr:uid="{00000000-0005-0000-0000-0000DC010000}"/>
    <cellStyle name="Normal 4 2 3 5 2 3 2 2" xfId="3031" xr:uid="{4EB81B13-C2DD-476E-A440-668A09309389}"/>
    <cellStyle name="Normal 4 2 3 5 2 3 3" xfId="2215" xr:uid="{D0ED0588-27AD-45AD-ADEF-FC0D60AF73B8}"/>
    <cellStyle name="Normal 4 2 3 5 2 4" xfId="991" xr:uid="{00000000-0005-0000-0000-0000DD010000}"/>
    <cellStyle name="Normal 4 2 3 5 2 4 2" xfId="2623" xr:uid="{B88B5330-1DD6-4E8C-9157-0324D4BF2FD8}"/>
    <cellStyle name="Normal 4 2 3 5 2 5" xfId="1807" xr:uid="{D34BBA97-E7E0-495C-9CD9-85068CD9FC34}"/>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2 2 2" xfId="3167" xr:uid="{A5AFA8E0-BCE0-436F-9EB2-92229920B7F9}"/>
    <cellStyle name="Normal 4 2 3 5 3 2 2 3" xfId="2351" xr:uid="{4F098310-60D2-4DF9-BEE2-0B7E0D313C00}"/>
    <cellStyle name="Normal 4 2 3 5 3 2 3" xfId="1127" xr:uid="{00000000-0005-0000-0000-0000E2010000}"/>
    <cellStyle name="Normal 4 2 3 5 3 2 3 2" xfId="2759" xr:uid="{416309C1-7BCA-4FF7-B251-447DB4B08F1D}"/>
    <cellStyle name="Normal 4 2 3 5 3 2 4" xfId="1943" xr:uid="{AC96EF69-907A-4243-A759-66F7A782C793}"/>
    <cellStyle name="Normal 4 2 3 5 3 3" xfId="515" xr:uid="{00000000-0005-0000-0000-0000E3010000}"/>
    <cellStyle name="Normal 4 2 3 5 3 3 2" xfId="1331" xr:uid="{00000000-0005-0000-0000-0000E4010000}"/>
    <cellStyle name="Normal 4 2 3 5 3 3 2 2" xfId="2963" xr:uid="{7CA55742-32E6-4A8E-80F1-577D43FBC413}"/>
    <cellStyle name="Normal 4 2 3 5 3 3 3" xfId="2147" xr:uid="{1DE3EE4B-8929-4801-89F6-1DE9035BBDE4}"/>
    <cellStyle name="Normal 4 2 3 5 3 4" xfId="923" xr:uid="{00000000-0005-0000-0000-0000E5010000}"/>
    <cellStyle name="Normal 4 2 3 5 3 4 2" xfId="2555" xr:uid="{9ED1C7AB-3F3C-4B37-BBD2-1F3F3557271A}"/>
    <cellStyle name="Normal 4 2 3 5 3 5" xfId="1739" xr:uid="{34604EFD-787E-4C38-9A5C-2CAFF2AA8808}"/>
    <cellStyle name="Normal 4 2 3 5 4" xfId="243" xr:uid="{00000000-0005-0000-0000-0000E6010000}"/>
    <cellStyle name="Normal 4 2 3 5 4 2" xfId="651" xr:uid="{00000000-0005-0000-0000-0000E7010000}"/>
    <cellStyle name="Normal 4 2 3 5 4 2 2" xfId="1467" xr:uid="{00000000-0005-0000-0000-0000E8010000}"/>
    <cellStyle name="Normal 4 2 3 5 4 2 2 2" xfId="3099" xr:uid="{E62F18A8-9CC9-4092-9FEA-3B98DFDC6BE1}"/>
    <cellStyle name="Normal 4 2 3 5 4 2 3" xfId="2283" xr:uid="{9CEA3EE9-B40E-42EA-B8AB-D73C7759686F}"/>
    <cellStyle name="Normal 4 2 3 5 4 3" xfId="1059" xr:uid="{00000000-0005-0000-0000-0000E9010000}"/>
    <cellStyle name="Normal 4 2 3 5 4 3 2" xfId="2691" xr:uid="{5D1DEA13-19F8-4863-9F03-58CDD375D3C0}"/>
    <cellStyle name="Normal 4 2 3 5 4 4" xfId="1875" xr:uid="{C0A25894-8D65-4513-BFFC-74702DD243D5}"/>
    <cellStyle name="Normal 4 2 3 5 5" xfId="447" xr:uid="{00000000-0005-0000-0000-0000EA010000}"/>
    <cellStyle name="Normal 4 2 3 5 5 2" xfId="1263" xr:uid="{00000000-0005-0000-0000-0000EB010000}"/>
    <cellStyle name="Normal 4 2 3 5 5 2 2" xfId="2895" xr:uid="{FA54A52E-3605-4A92-85D8-16E67132B7BF}"/>
    <cellStyle name="Normal 4 2 3 5 5 3" xfId="2079" xr:uid="{15633C52-DCAD-4EA7-8578-849B97CB90D3}"/>
    <cellStyle name="Normal 4 2 3 5 6" xfId="855" xr:uid="{00000000-0005-0000-0000-0000EC010000}"/>
    <cellStyle name="Normal 4 2 3 5 6 2" xfId="2487" xr:uid="{78ADB577-1BD1-4F37-927B-B9E17BB3A4E0}"/>
    <cellStyle name="Normal 4 2 3 5 7" xfId="1671" xr:uid="{5AD52D72-5B7F-415F-A042-82624F6DDA93}"/>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2 2 2" xfId="3213" xr:uid="{1819BAA2-5B29-45C2-B4ED-F3147651435B}"/>
    <cellStyle name="Normal 4 2 3 6 2 2 3" xfId="2397" xr:uid="{307EC177-67ED-4E07-9FDF-FDC9AC327B42}"/>
    <cellStyle name="Normal 4 2 3 6 2 3" xfId="1173" xr:uid="{00000000-0005-0000-0000-0000F1010000}"/>
    <cellStyle name="Normal 4 2 3 6 2 3 2" xfId="2805" xr:uid="{02CC3E23-59BE-497A-9898-3B0F6F880BA7}"/>
    <cellStyle name="Normal 4 2 3 6 2 4" xfId="1989" xr:uid="{111FBF07-B9E5-442E-9E3D-21B9F155F208}"/>
    <cellStyle name="Normal 4 2 3 6 3" xfId="561" xr:uid="{00000000-0005-0000-0000-0000F2010000}"/>
    <cellStyle name="Normal 4 2 3 6 3 2" xfId="1377" xr:uid="{00000000-0005-0000-0000-0000F3010000}"/>
    <cellStyle name="Normal 4 2 3 6 3 2 2" xfId="3009" xr:uid="{C7B76665-6980-4BCF-9ACA-DB67B9E960EF}"/>
    <cellStyle name="Normal 4 2 3 6 3 3" xfId="2193" xr:uid="{367BB05A-E1ED-4F4B-B262-5F382C21A9E5}"/>
    <cellStyle name="Normal 4 2 3 6 4" xfId="969" xr:uid="{00000000-0005-0000-0000-0000F4010000}"/>
    <cellStyle name="Normal 4 2 3 6 4 2" xfId="2601" xr:uid="{C50C7F0C-9321-4133-8BCA-8C63ED2FF52A}"/>
    <cellStyle name="Normal 4 2 3 6 5" xfId="1785" xr:uid="{83A36D43-3B0F-4353-9630-51E6BE6735E6}"/>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2 2 2" xfId="3145" xr:uid="{02869597-A53E-40C7-ABE2-A51FEEC01BC2}"/>
    <cellStyle name="Normal 4 2 3 7 2 2 3" xfId="2329" xr:uid="{0657BD9A-5CEC-4D23-8058-EE490EC34DD7}"/>
    <cellStyle name="Normal 4 2 3 7 2 3" xfId="1105" xr:uid="{00000000-0005-0000-0000-0000F9010000}"/>
    <cellStyle name="Normal 4 2 3 7 2 3 2" xfId="2737" xr:uid="{6A82B3F9-DA30-4242-9500-EE8D93258419}"/>
    <cellStyle name="Normal 4 2 3 7 2 4" xfId="1921" xr:uid="{CA3C1D22-A16E-4F4D-9977-8A6488B6EE4B}"/>
    <cellStyle name="Normal 4 2 3 7 3" xfId="493" xr:uid="{00000000-0005-0000-0000-0000FA010000}"/>
    <cellStyle name="Normal 4 2 3 7 3 2" xfId="1309" xr:uid="{00000000-0005-0000-0000-0000FB010000}"/>
    <cellStyle name="Normal 4 2 3 7 3 2 2" xfId="2941" xr:uid="{992CF47A-3A1F-4F96-AFAC-118DF15C30E8}"/>
    <cellStyle name="Normal 4 2 3 7 3 3" xfId="2125" xr:uid="{E73A1F86-FB2D-4363-A989-92DE7488C560}"/>
    <cellStyle name="Normal 4 2 3 7 4" xfId="901" xr:uid="{00000000-0005-0000-0000-0000FC010000}"/>
    <cellStyle name="Normal 4 2 3 7 4 2" xfId="2533" xr:uid="{0D330B2C-2378-492E-AC24-C394263177F6}"/>
    <cellStyle name="Normal 4 2 3 7 5" xfId="1717" xr:uid="{52ED30F9-7472-45B8-892C-7E803C3240FB}"/>
    <cellStyle name="Normal 4 2 3 8" xfId="221" xr:uid="{00000000-0005-0000-0000-0000FD010000}"/>
    <cellStyle name="Normal 4 2 3 8 2" xfId="629" xr:uid="{00000000-0005-0000-0000-0000FE010000}"/>
    <cellStyle name="Normal 4 2 3 8 2 2" xfId="1445" xr:uid="{00000000-0005-0000-0000-0000FF010000}"/>
    <cellStyle name="Normal 4 2 3 8 2 2 2" xfId="3077" xr:uid="{47AAF695-2D3C-4C63-A248-DE9F0B1505E8}"/>
    <cellStyle name="Normal 4 2 3 8 2 3" xfId="2261" xr:uid="{C87BD9C4-8F61-4639-8CD9-0F52E95EC15E}"/>
    <cellStyle name="Normal 4 2 3 8 3" xfId="1037" xr:uid="{00000000-0005-0000-0000-000000020000}"/>
    <cellStyle name="Normal 4 2 3 8 3 2" xfId="2669" xr:uid="{EC601FAD-3C9F-47BC-84E0-A5730D52E2DE}"/>
    <cellStyle name="Normal 4 2 3 8 4" xfId="1853" xr:uid="{6E33AA36-C33E-4CC6-86DB-41B0CBBC2FA7}"/>
    <cellStyle name="Normal 4 2 3 9" xfId="425" xr:uid="{00000000-0005-0000-0000-000001020000}"/>
    <cellStyle name="Normal 4 2 3 9 2" xfId="1241" xr:uid="{00000000-0005-0000-0000-000002020000}"/>
    <cellStyle name="Normal 4 2 3 9 2 2" xfId="2873" xr:uid="{B49E9ACB-24F1-4F9D-AE4A-7F80BC206704}"/>
    <cellStyle name="Normal 4 2 3 9 3" xfId="2057" xr:uid="{E49D980E-7375-4465-97E1-A14F6298987F}"/>
    <cellStyle name="Normal 4 2 4" xfId="21" xr:uid="{00000000-0005-0000-0000-000003020000}"/>
    <cellStyle name="Normal 4 2 4 10" xfId="837" xr:uid="{00000000-0005-0000-0000-000004020000}"/>
    <cellStyle name="Normal 4 2 4 10 2" xfId="2469" xr:uid="{FA92E2BB-6F08-424A-9D3B-8356B0DA3A1C}"/>
    <cellStyle name="Normal 4 2 4 11" xfId="1653" xr:uid="{4AE69ABF-7552-4795-AC6B-0E2A188B7EFA}"/>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2 2 2" xfId="3251" xr:uid="{EB7D75E7-EFC3-4317-9AAD-F33EA218809E}"/>
    <cellStyle name="Normal 4 2 4 2 2 2 2 2 3" xfId="2435" xr:uid="{10A909F6-5B40-4BC5-96AB-F8D97CB3125C}"/>
    <cellStyle name="Normal 4 2 4 2 2 2 2 3" xfId="1211" xr:uid="{00000000-0005-0000-0000-00000B020000}"/>
    <cellStyle name="Normal 4 2 4 2 2 2 2 3 2" xfId="2843" xr:uid="{2DE28A38-3358-42D3-972F-1E414DFE39F6}"/>
    <cellStyle name="Normal 4 2 4 2 2 2 2 4" xfId="2027" xr:uid="{FC5C78F0-CBF1-44A9-82F7-644A6358265A}"/>
    <cellStyle name="Normal 4 2 4 2 2 2 3" xfId="599" xr:uid="{00000000-0005-0000-0000-00000C020000}"/>
    <cellStyle name="Normal 4 2 4 2 2 2 3 2" xfId="1415" xr:uid="{00000000-0005-0000-0000-00000D020000}"/>
    <cellStyle name="Normal 4 2 4 2 2 2 3 2 2" xfId="3047" xr:uid="{B6834EF1-8A72-41ED-906A-24CF380549F5}"/>
    <cellStyle name="Normal 4 2 4 2 2 2 3 3" xfId="2231" xr:uid="{90788026-8D3E-4652-96EE-B6841865DFE6}"/>
    <cellStyle name="Normal 4 2 4 2 2 2 4" xfId="1007" xr:uid="{00000000-0005-0000-0000-00000E020000}"/>
    <cellStyle name="Normal 4 2 4 2 2 2 4 2" xfId="2639" xr:uid="{F992040F-C8ED-4C0A-B67A-EBC02DFACA61}"/>
    <cellStyle name="Normal 4 2 4 2 2 2 5" xfId="1823" xr:uid="{111F1B2D-03D8-48E3-9227-7E86B4D0043F}"/>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2 2 2" xfId="3183" xr:uid="{A460CD0C-E921-4B1C-8B4D-3FD86CDAAC92}"/>
    <cellStyle name="Normal 4 2 4 2 2 3 2 2 3" xfId="2367" xr:uid="{60B313C5-CB9A-4BAF-B0B6-788168625C40}"/>
    <cellStyle name="Normal 4 2 4 2 2 3 2 3" xfId="1143" xr:uid="{00000000-0005-0000-0000-000013020000}"/>
    <cellStyle name="Normal 4 2 4 2 2 3 2 3 2" xfId="2775" xr:uid="{A5549610-AB12-4482-AE17-E97D3CDD29E2}"/>
    <cellStyle name="Normal 4 2 4 2 2 3 2 4" xfId="1959" xr:uid="{0D1EB543-53D6-405A-A395-5C275E2D7787}"/>
    <cellStyle name="Normal 4 2 4 2 2 3 3" xfId="531" xr:uid="{00000000-0005-0000-0000-000014020000}"/>
    <cellStyle name="Normal 4 2 4 2 2 3 3 2" xfId="1347" xr:uid="{00000000-0005-0000-0000-000015020000}"/>
    <cellStyle name="Normal 4 2 4 2 2 3 3 2 2" xfId="2979" xr:uid="{31A6F424-69A6-4889-AA67-BF92FBC57DC5}"/>
    <cellStyle name="Normal 4 2 4 2 2 3 3 3" xfId="2163" xr:uid="{130E6B50-AD1B-47DB-B7B9-2C16A01ED05F}"/>
    <cellStyle name="Normal 4 2 4 2 2 3 4" xfId="939" xr:uid="{00000000-0005-0000-0000-000016020000}"/>
    <cellStyle name="Normal 4 2 4 2 2 3 4 2" xfId="2571" xr:uid="{2454EFF7-1E5B-4145-A500-C9FFB8F493F3}"/>
    <cellStyle name="Normal 4 2 4 2 2 3 5" xfId="1755" xr:uid="{C74CBFE3-94AD-4151-9432-B8760CCDAF2E}"/>
    <cellStyle name="Normal 4 2 4 2 2 4" xfId="259" xr:uid="{00000000-0005-0000-0000-000017020000}"/>
    <cellStyle name="Normal 4 2 4 2 2 4 2" xfId="667" xr:uid="{00000000-0005-0000-0000-000018020000}"/>
    <cellStyle name="Normal 4 2 4 2 2 4 2 2" xfId="1483" xr:uid="{00000000-0005-0000-0000-000019020000}"/>
    <cellStyle name="Normal 4 2 4 2 2 4 2 2 2" xfId="3115" xr:uid="{D960EF73-19C3-49E8-9861-5C983B427F4D}"/>
    <cellStyle name="Normal 4 2 4 2 2 4 2 3" xfId="2299" xr:uid="{82ABE41D-C131-4484-8E65-E5921D75C102}"/>
    <cellStyle name="Normal 4 2 4 2 2 4 3" xfId="1075" xr:uid="{00000000-0005-0000-0000-00001A020000}"/>
    <cellStyle name="Normal 4 2 4 2 2 4 3 2" xfId="2707" xr:uid="{E8681200-D4AC-4972-A76C-070C83158744}"/>
    <cellStyle name="Normal 4 2 4 2 2 4 4" xfId="1891" xr:uid="{5791250D-C6A0-4717-97FE-B89A50581D88}"/>
    <cellStyle name="Normal 4 2 4 2 2 5" xfId="463" xr:uid="{00000000-0005-0000-0000-00001B020000}"/>
    <cellStyle name="Normal 4 2 4 2 2 5 2" xfId="1279" xr:uid="{00000000-0005-0000-0000-00001C020000}"/>
    <cellStyle name="Normal 4 2 4 2 2 5 2 2" xfId="2911" xr:uid="{AC42860F-905C-44B3-83EE-EE108A022EF6}"/>
    <cellStyle name="Normal 4 2 4 2 2 5 3" xfId="2095" xr:uid="{ACBAFE94-6DA9-4E0B-9475-59503B938A5C}"/>
    <cellStyle name="Normal 4 2 4 2 2 6" xfId="871" xr:uid="{00000000-0005-0000-0000-00001D020000}"/>
    <cellStyle name="Normal 4 2 4 2 2 6 2" xfId="2503" xr:uid="{91F90B55-2AF9-47C2-9F6C-591D2D5CE692}"/>
    <cellStyle name="Normal 4 2 4 2 2 7" xfId="1687" xr:uid="{E9E488CA-C234-4F84-B100-97C8650358D8}"/>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2 2 2" xfId="3229" xr:uid="{094342D6-687A-4A02-9163-D9661CDC207E}"/>
    <cellStyle name="Normal 4 2 4 2 3 2 2 3" xfId="2413" xr:uid="{37BC18B8-C58C-4E91-AC77-69A4934574D9}"/>
    <cellStyle name="Normal 4 2 4 2 3 2 3" xfId="1189" xr:uid="{00000000-0005-0000-0000-000022020000}"/>
    <cellStyle name="Normal 4 2 4 2 3 2 3 2" xfId="2821" xr:uid="{91C4FFC4-B895-49B9-90A9-9CA22B815903}"/>
    <cellStyle name="Normal 4 2 4 2 3 2 4" xfId="2005" xr:uid="{FAB4DAA5-B46F-42FF-A182-C94680145903}"/>
    <cellStyle name="Normal 4 2 4 2 3 3" xfId="577" xr:uid="{00000000-0005-0000-0000-000023020000}"/>
    <cellStyle name="Normal 4 2 4 2 3 3 2" xfId="1393" xr:uid="{00000000-0005-0000-0000-000024020000}"/>
    <cellStyle name="Normal 4 2 4 2 3 3 2 2" xfId="3025" xr:uid="{5B77542A-2FF7-47CE-BB1C-206E6EED09AA}"/>
    <cellStyle name="Normal 4 2 4 2 3 3 3" xfId="2209" xr:uid="{CD3F0901-071C-4B6D-AA04-A94FD7F0641A}"/>
    <cellStyle name="Normal 4 2 4 2 3 4" xfId="985" xr:uid="{00000000-0005-0000-0000-000025020000}"/>
    <cellStyle name="Normal 4 2 4 2 3 4 2" xfId="2617" xr:uid="{E9F0051A-2D01-425E-9502-7362A9E73A3D}"/>
    <cellStyle name="Normal 4 2 4 2 3 5" xfId="1801" xr:uid="{2F7D6A69-09FC-4250-A475-A908000AAB27}"/>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2 2 2" xfId="3161" xr:uid="{874257BA-2EC2-488A-8C74-A75CB7664CE2}"/>
    <cellStyle name="Normal 4 2 4 2 4 2 2 3" xfId="2345" xr:uid="{E34245E0-B6DC-4397-B847-2BC3A449FB19}"/>
    <cellStyle name="Normal 4 2 4 2 4 2 3" xfId="1121" xr:uid="{00000000-0005-0000-0000-00002A020000}"/>
    <cellStyle name="Normal 4 2 4 2 4 2 3 2" xfId="2753" xr:uid="{D8EC32ED-CDD8-4DE7-B540-143BBA55AC1E}"/>
    <cellStyle name="Normal 4 2 4 2 4 2 4" xfId="1937" xr:uid="{53B0520F-4CC1-49BC-BBF5-847F2A3E568D}"/>
    <cellStyle name="Normal 4 2 4 2 4 3" xfId="509" xr:uid="{00000000-0005-0000-0000-00002B020000}"/>
    <cellStyle name="Normal 4 2 4 2 4 3 2" xfId="1325" xr:uid="{00000000-0005-0000-0000-00002C020000}"/>
    <cellStyle name="Normal 4 2 4 2 4 3 2 2" xfId="2957" xr:uid="{6C5236AA-D566-4008-8C95-1438956C5472}"/>
    <cellStyle name="Normal 4 2 4 2 4 3 3" xfId="2141" xr:uid="{CE79C60C-E8F0-486A-95D3-9EC9708CA472}"/>
    <cellStyle name="Normal 4 2 4 2 4 4" xfId="917" xr:uid="{00000000-0005-0000-0000-00002D020000}"/>
    <cellStyle name="Normal 4 2 4 2 4 4 2" xfId="2549" xr:uid="{BF49ED50-4C2D-4369-B288-DE9A02E43078}"/>
    <cellStyle name="Normal 4 2 4 2 4 5" xfId="1733" xr:uid="{79F83F66-73DD-40AF-B41C-C208DAA00D35}"/>
    <cellStyle name="Normal 4 2 4 2 5" xfId="237" xr:uid="{00000000-0005-0000-0000-00002E020000}"/>
    <cellStyle name="Normal 4 2 4 2 5 2" xfId="645" xr:uid="{00000000-0005-0000-0000-00002F020000}"/>
    <cellStyle name="Normal 4 2 4 2 5 2 2" xfId="1461" xr:uid="{00000000-0005-0000-0000-000030020000}"/>
    <cellStyle name="Normal 4 2 4 2 5 2 2 2" xfId="3093" xr:uid="{FB51285D-8EAE-452E-8D5C-E4069A8C2EBB}"/>
    <cellStyle name="Normal 4 2 4 2 5 2 3" xfId="2277" xr:uid="{9577E172-B7BA-442C-910C-46EF2287ED9D}"/>
    <cellStyle name="Normal 4 2 4 2 5 3" xfId="1053" xr:uid="{00000000-0005-0000-0000-000031020000}"/>
    <cellStyle name="Normal 4 2 4 2 5 3 2" xfId="2685" xr:uid="{DD7483C0-B6EA-453C-8B13-ED6154F439E1}"/>
    <cellStyle name="Normal 4 2 4 2 5 4" xfId="1869" xr:uid="{869B8FF5-DDE4-4E6D-AFE2-4187DAD89F5B}"/>
    <cellStyle name="Normal 4 2 4 2 6" xfId="441" xr:uid="{00000000-0005-0000-0000-000032020000}"/>
    <cellStyle name="Normal 4 2 4 2 6 2" xfId="1257" xr:uid="{00000000-0005-0000-0000-000033020000}"/>
    <cellStyle name="Normal 4 2 4 2 6 2 2" xfId="2889" xr:uid="{950FDBCE-2DC1-40A5-B236-3AA5819A3A79}"/>
    <cellStyle name="Normal 4 2 4 2 6 3" xfId="2073" xr:uid="{6DD63B6B-2A25-457D-AC17-B384FDAAF461}"/>
    <cellStyle name="Normal 4 2 4 2 7" xfId="849" xr:uid="{00000000-0005-0000-0000-000034020000}"/>
    <cellStyle name="Normal 4 2 4 2 7 2" xfId="2481" xr:uid="{212E927F-4088-48B0-B022-0BC6E0E4A032}"/>
    <cellStyle name="Normal 4 2 4 2 8" xfId="1665" xr:uid="{C568143D-AD9F-46B0-8BBD-804502BC8F02}"/>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2 2 2" xfId="3261" xr:uid="{5A15DA96-1402-423A-A71A-28395A0414F6}"/>
    <cellStyle name="Normal 4 2 4 3 2 2 2 3" xfId="2445" xr:uid="{35ED3390-37B2-4D5F-98ED-23FEE731E627}"/>
    <cellStyle name="Normal 4 2 4 3 2 2 3" xfId="1221" xr:uid="{00000000-0005-0000-0000-00003A020000}"/>
    <cellStyle name="Normal 4 2 4 3 2 2 3 2" xfId="2853" xr:uid="{4B9A3C87-9B0C-45E8-9FC9-9EBD37AF847E}"/>
    <cellStyle name="Normal 4 2 4 3 2 2 4" xfId="2037" xr:uid="{A60B532A-4230-4949-82BB-FC51452A0664}"/>
    <cellStyle name="Normal 4 2 4 3 2 3" xfId="609" xr:uid="{00000000-0005-0000-0000-00003B020000}"/>
    <cellStyle name="Normal 4 2 4 3 2 3 2" xfId="1425" xr:uid="{00000000-0005-0000-0000-00003C020000}"/>
    <cellStyle name="Normal 4 2 4 3 2 3 2 2" xfId="3057" xr:uid="{06881150-585B-4F4C-9A74-BFD90B605945}"/>
    <cellStyle name="Normal 4 2 4 3 2 3 3" xfId="2241" xr:uid="{28FC8DE3-19DB-4664-8ABF-A696AC74F169}"/>
    <cellStyle name="Normal 4 2 4 3 2 4" xfId="1017" xr:uid="{00000000-0005-0000-0000-00003D020000}"/>
    <cellStyle name="Normal 4 2 4 3 2 4 2" xfId="2649" xr:uid="{67F12320-D2DA-4E51-8BB4-488587ABBC09}"/>
    <cellStyle name="Normal 4 2 4 3 2 5" xfId="1833" xr:uid="{DFD52788-B415-4A8E-8271-0A9C234113EA}"/>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2 2 2" xfId="3193" xr:uid="{D339DF5E-D28D-4FE5-9460-ED8992F34DCF}"/>
    <cellStyle name="Normal 4 2 4 3 3 2 2 3" xfId="2377" xr:uid="{4B2DFF42-4052-4DDC-8BE1-415CC54A07E3}"/>
    <cellStyle name="Normal 4 2 4 3 3 2 3" xfId="1153" xr:uid="{00000000-0005-0000-0000-000042020000}"/>
    <cellStyle name="Normal 4 2 4 3 3 2 3 2" xfId="2785" xr:uid="{02259318-B0A5-47CD-9329-74D17B4D8D44}"/>
    <cellStyle name="Normal 4 2 4 3 3 2 4" xfId="1969" xr:uid="{E5A2140C-0540-42E3-BF01-743E1A286A0B}"/>
    <cellStyle name="Normal 4 2 4 3 3 3" xfId="541" xr:uid="{00000000-0005-0000-0000-000043020000}"/>
    <cellStyle name="Normal 4 2 4 3 3 3 2" xfId="1357" xr:uid="{00000000-0005-0000-0000-000044020000}"/>
    <cellStyle name="Normal 4 2 4 3 3 3 2 2" xfId="2989" xr:uid="{72E29EBE-2A0C-4BDF-8C0B-050550D1A806}"/>
    <cellStyle name="Normal 4 2 4 3 3 3 3" xfId="2173" xr:uid="{0EDFE7F9-04A9-44E6-8D2D-108249A23E18}"/>
    <cellStyle name="Normal 4 2 4 3 3 4" xfId="949" xr:uid="{00000000-0005-0000-0000-000045020000}"/>
    <cellStyle name="Normal 4 2 4 3 3 4 2" xfId="2581" xr:uid="{7ABB3199-8A9B-43C2-8EFE-B074D24FA5E4}"/>
    <cellStyle name="Normal 4 2 4 3 3 5" xfId="1765" xr:uid="{332F447A-02F9-4E2B-88F0-8C09D7DC92D8}"/>
    <cellStyle name="Normal 4 2 4 3 4" xfId="269" xr:uid="{00000000-0005-0000-0000-000046020000}"/>
    <cellStyle name="Normal 4 2 4 3 4 2" xfId="677" xr:uid="{00000000-0005-0000-0000-000047020000}"/>
    <cellStyle name="Normal 4 2 4 3 4 2 2" xfId="1493" xr:uid="{00000000-0005-0000-0000-000048020000}"/>
    <cellStyle name="Normal 4 2 4 3 4 2 2 2" xfId="3125" xr:uid="{FBF61951-AD6F-4B7A-A395-677FA6646A73}"/>
    <cellStyle name="Normal 4 2 4 3 4 2 3" xfId="2309" xr:uid="{99AA3265-9168-4CCF-AC04-B42AB6ABDFAC}"/>
    <cellStyle name="Normal 4 2 4 3 4 3" xfId="1085" xr:uid="{00000000-0005-0000-0000-000049020000}"/>
    <cellStyle name="Normal 4 2 4 3 4 3 2" xfId="2717" xr:uid="{06AB28FF-27F4-4384-95C1-78676CB90BBF}"/>
    <cellStyle name="Normal 4 2 4 3 4 4" xfId="1901" xr:uid="{BAAFC8C2-E5A0-42A8-B066-B3684FF12963}"/>
    <cellStyle name="Normal 4 2 4 3 5" xfId="473" xr:uid="{00000000-0005-0000-0000-00004A020000}"/>
    <cellStyle name="Normal 4 2 4 3 5 2" xfId="1289" xr:uid="{00000000-0005-0000-0000-00004B020000}"/>
    <cellStyle name="Normal 4 2 4 3 5 2 2" xfId="2921" xr:uid="{457EFEEC-4641-4306-8924-F198ADFF2B7F}"/>
    <cellStyle name="Normal 4 2 4 3 5 3" xfId="2105" xr:uid="{26775CCE-EF8A-4747-862C-80EDD124CFF3}"/>
    <cellStyle name="Normal 4 2 4 3 6" xfId="881" xr:uid="{00000000-0005-0000-0000-00004C020000}"/>
    <cellStyle name="Normal 4 2 4 3 6 2" xfId="2513" xr:uid="{673490EA-99C3-47A9-8A9D-BAFD85CF3BAB}"/>
    <cellStyle name="Normal 4 2 4 3 7" xfId="1697" xr:uid="{8B36176C-75D7-4A0F-B2D7-D30FCDB7E62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2 2 2" xfId="3273" xr:uid="{34A739F6-A4EA-4A8E-A4D1-05C7004D34EF}"/>
    <cellStyle name="Normal 4 2 4 4 2 2 2 3" xfId="2457" xr:uid="{551A585D-A8DD-4148-AC1A-162059C5AA69}"/>
    <cellStyle name="Normal 4 2 4 4 2 2 3" xfId="1233" xr:uid="{00000000-0005-0000-0000-000052020000}"/>
    <cellStyle name="Normal 4 2 4 4 2 2 3 2" xfId="2865" xr:uid="{D83433EF-EB6B-4E6C-AF48-9AA8EA23741E}"/>
    <cellStyle name="Normal 4 2 4 4 2 2 4" xfId="2049" xr:uid="{44143C18-E74B-4330-8658-F552AA677E35}"/>
    <cellStyle name="Normal 4 2 4 4 2 3" xfId="621" xr:uid="{00000000-0005-0000-0000-000053020000}"/>
    <cellStyle name="Normal 4 2 4 4 2 3 2" xfId="1437" xr:uid="{00000000-0005-0000-0000-000054020000}"/>
    <cellStyle name="Normal 4 2 4 4 2 3 2 2" xfId="3069" xr:uid="{FBC33A82-7653-4EA8-BBDE-4F206B56B5D9}"/>
    <cellStyle name="Normal 4 2 4 4 2 3 3" xfId="2253" xr:uid="{5D4DC0A6-3398-406D-ADE5-41CA902363A6}"/>
    <cellStyle name="Normal 4 2 4 4 2 4" xfId="1029" xr:uid="{00000000-0005-0000-0000-000055020000}"/>
    <cellStyle name="Normal 4 2 4 4 2 4 2" xfId="2661" xr:uid="{4EB8F263-2384-4874-A3D4-A38A11B43A4E}"/>
    <cellStyle name="Normal 4 2 4 4 2 5" xfId="1845" xr:uid="{DB429481-C96E-4EC9-A54E-7C1D6E49C655}"/>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2 2 2" xfId="3205" xr:uid="{D3CFB0A6-3270-458C-A8BA-4BA440A2AA03}"/>
    <cellStyle name="Normal 4 2 4 4 3 2 2 3" xfId="2389" xr:uid="{AA583F99-741D-46F6-A2D1-3AE737D31958}"/>
    <cellStyle name="Normal 4 2 4 4 3 2 3" xfId="1165" xr:uid="{00000000-0005-0000-0000-00005A020000}"/>
    <cellStyle name="Normal 4 2 4 4 3 2 3 2" xfId="2797" xr:uid="{6179CA23-5628-45E9-BB08-A0DE460FD875}"/>
    <cellStyle name="Normal 4 2 4 4 3 2 4" xfId="1981" xr:uid="{B460E828-85C0-4C9B-B0DB-8B217C8D0D1F}"/>
    <cellStyle name="Normal 4 2 4 4 3 3" xfId="553" xr:uid="{00000000-0005-0000-0000-00005B020000}"/>
    <cellStyle name="Normal 4 2 4 4 3 3 2" xfId="1369" xr:uid="{00000000-0005-0000-0000-00005C020000}"/>
    <cellStyle name="Normal 4 2 4 4 3 3 2 2" xfId="3001" xr:uid="{7AAF6816-033F-4FE6-BA86-7D6E43AEF763}"/>
    <cellStyle name="Normal 4 2 4 4 3 3 3" xfId="2185" xr:uid="{314E995B-4CE2-423B-A8F2-7599A9439B52}"/>
    <cellStyle name="Normal 4 2 4 4 3 4" xfId="961" xr:uid="{00000000-0005-0000-0000-00005D020000}"/>
    <cellStyle name="Normal 4 2 4 4 3 4 2" xfId="2593" xr:uid="{8489EF7E-73E8-484C-BEF9-2C16EB320F82}"/>
    <cellStyle name="Normal 4 2 4 4 3 5" xfId="1777" xr:uid="{6156482E-53EA-4BCE-93CB-69E9ACBB154A}"/>
    <cellStyle name="Normal 4 2 4 4 4" xfId="281" xr:uid="{00000000-0005-0000-0000-00005E020000}"/>
    <cellStyle name="Normal 4 2 4 4 4 2" xfId="689" xr:uid="{00000000-0005-0000-0000-00005F020000}"/>
    <cellStyle name="Normal 4 2 4 4 4 2 2" xfId="1505" xr:uid="{00000000-0005-0000-0000-000060020000}"/>
    <cellStyle name="Normal 4 2 4 4 4 2 2 2" xfId="3137" xr:uid="{A66C20B6-C508-4D73-B1F3-DC3697EAD1A4}"/>
    <cellStyle name="Normal 4 2 4 4 4 2 3" xfId="2321" xr:uid="{A1180395-9C05-4A40-9051-82EE8E4DEF1A}"/>
    <cellStyle name="Normal 4 2 4 4 4 3" xfId="1097" xr:uid="{00000000-0005-0000-0000-000061020000}"/>
    <cellStyle name="Normal 4 2 4 4 4 3 2" xfId="2729" xr:uid="{A0F0266E-8D1E-41E7-B1C1-D7B523ED6199}"/>
    <cellStyle name="Normal 4 2 4 4 4 4" xfId="1913" xr:uid="{70BFBE6E-67BA-4D43-A009-5FF4E8D492C3}"/>
    <cellStyle name="Normal 4 2 4 4 5" xfId="485" xr:uid="{00000000-0005-0000-0000-000062020000}"/>
    <cellStyle name="Normal 4 2 4 4 5 2" xfId="1301" xr:uid="{00000000-0005-0000-0000-000063020000}"/>
    <cellStyle name="Normal 4 2 4 4 5 2 2" xfId="2933" xr:uid="{4353B0D3-077D-4906-BA91-6445BD4EF577}"/>
    <cellStyle name="Normal 4 2 4 4 5 3" xfId="2117" xr:uid="{A01AAA85-8B58-449C-BAB7-EE00803204D2}"/>
    <cellStyle name="Normal 4 2 4 4 6" xfId="893" xr:uid="{00000000-0005-0000-0000-000064020000}"/>
    <cellStyle name="Normal 4 2 4 4 6 2" xfId="2525" xr:uid="{2483737C-5970-4C33-B6F6-CC714362C519}"/>
    <cellStyle name="Normal 4 2 4 4 7" xfId="1709" xr:uid="{A09BDBC9-7335-4598-9B31-75519A501079}"/>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2 2 2" xfId="3239" xr:uid="{6B70DFBD-9043-45D2-BF13-077016D5DDF8}"/>
    <cellStyle name="Normal 4 2 4 5 2 2 2 3" xfId="2423" xr:uid="{5BB35D7D-4BE3-4838-9140-AC6A59351644}"/>
    <cellStyle name="Normal 4 2 4 5 2 2 3" xfId="1199" xr:uid="{00000000-0005-0000-0000-00006A020000}"/>
    <cellStyle name="Normal 4 2 4 5 2 2 3 2" xfId="2831" xr:uid="{22F9EFDD-5AC8-4E95-A6A1-08895598C018}"/>
    <cellStyle name="Normal 4 2 4 5 2 2 4" xfId="2015" xr:uid="{3C030BB3-616D-483E-9348-44C87164686A}"/>
    <cellStyle name="Normal 4 2 4 5 2 3" xfId="587" xr:uid="{00000000-0005-0000-0000-00006B020000}"/>
    <cellStyle name="Normal 4 2 4 5 2 3 2" xfId="1403" xr:uid="{00000000-0005-0000-0000-00006C020000}"/>
    <cellStyle name="Normal 4 2 4 5 2 3 2 2" xfId="3035" xr:uid="{31D4B2A6-8121-4E8C-BCD7-930EB93C8190}"/>
    <cellStyle name="Normal 4 2 4 5 2 3 3" xfId="2219" xr:uid="{8E891A40-F191-4524-9065-FA242B955707}"/>
    <cellStyle name="Normal 4 2 4 5 2 4" xfId="995" xr:uid="{00000000-0005-0000-0000-00006D020000}"/>
    <cellStyle name="Normal 4 2 4 5 2 4 2" xfId="2627" xr:uid="{6F71C2C3-A0D4-46FA-95F8-97E30A7B5F6C}"/>
    <cellStyle name="Normal 4 2 4 5 2 5" xfId="1811" xr:uid="{980E46CF-F2AA-4B93-BAC0-F96DBB04BE8D}"/>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2 2 2" xfId="3171" xr:uid="{813C0D17-F57A-414D-9C9B-8CB4AFAEFED8}"/>
    <cellStyle name="Normal 4 2 4 5 3 2 2 3" xfId="2355" xr:uid="{FB8D22A8-C30C-470E-8945-A72B95DBA5A7}"/>
    <cellStyle name="Normal 4 2 4 5 3 2 3" xfId="1131" xr:uid="{00000000-0005-0000-0000-000072020000}"/>
    <cellStyle name="Normal 4 2 4 5 3 2 3 2" xfId="2763" xr:uid="{A652B77D-0119-4B7A-B212-5F6F9D60B5D8}"/>
    <cellStyle name="Normal 4 2 4 5 3 2 4" xfId="1947" xr:uid="{7DF1FC63-E4CE-4030-BF24-7C5090D00A49}"/>
    <cellStyle name="Normal 4 2 4 5 3 3" xfId="519" xr:uid="{00000000-0005-0000-0000-000073020000}"/>
    <cellStyle name="Normal 4 2 4 5 3 3 2" xfId="1335" xr:uid="{00000000-0005-0000-0000-000074020000}"/>
    <cellStyle name="Normal 4 2 4 5 3 3 2 2" xfId="2967" xr:uid="{F729BDEA-CFBF-4629-9D83-79F169529B0B}"/>
    <cellStyle name="Normal 4 2 4 5 3 3 3" xfId="2151" xr:uid="{E16CE7DE-95FA-4A90-A71A-06A6497348AD}"/>
    <cellStyle name="Normal 4 2 4 5 3 4" xfId="927" xr:uid="{00000000-0005-0000-0000-000075020000}"/>
    <cellStyle name="Normal 4 2 4 5 3 4 2" xfId="2559" xr:uid="{6E17A73C-A848-4BFC-BDB9-7CA96D8B9356}"/>
    <cellStyle name="Normal 4 2 4 5 3 5" xfId="1743" xr:uid="{40472674-0595-4EB2-B0B1-871FD5D512B2}"/>
    <cellStyle name="Normal 4 2 4 5 4" xfId="247" xr:uid="{00000000-0005-0000-0000-000076020000}"/>
    <cellStyle name="Normal 4 2 4 5 4 2" xfId="655" xr:uid="{00000000-0005-0000-0000-000077020000}"/>
    <cellStyle name="Normal 4 2 4 5 4 2 2" xfId="1471" xr:uid="{00000000-0005-0000-0000-000078020000}"/>
    <cellStyle name="Normal 4 2 4 5 4 2 2 2" xfId="3103" xr:uid="{1C253E36-D518-402E-AB13-5B3DBFA4F73A}"/>
    <cellStyle name="Normal 4 2 4 5 4 2 3" xfId="2287" xr:uid="{B6C95A05-A480-4AC1-8C7D-C3E7770CFB2F}"/>
    <cellStyle name="Normal 4 2 4 5 4 3" xfId="1063" xr:uid="{00000000-0005-0000-0000-000079020000}"/>
    <cellStyle name="Normal 4 2 4 5 4 3 2" xfId="2695" xr:uid="{D868A9C5-5566-4D40-B0B5-3979863F5CF0}"/>
    <cellStyle name="Normal 4 2 4 5 4 4" xfId="1879" xr:uid="{6216DF32-3CC2-4D0D-90D9-71611CDD4DF5}"/>
    <cellStyle name="Normal 4 2 4 5 5" xfId="451" xr:uid="{00000000-0005-0000-0000-00007A020000}"/>
    <cellStyle name="Normal 4 2 4 5 5 2" xfId="1267" xr:uid="{00000000-0005-0000-0000-00007B020000}"/>
    <cellStyle name="Normal 4 2 4 5 5 2 2" xfId="2899" xr:uid="{58C96B73-9BBB-4E58-AE23-261864CCF85B}"/>
    <cellStyle name="Normal 4 2 4 5 5 3" xfId="2083" xr:uid="{2CC61187-2E16-487E-B1EB-E90ACF9F6F88}"/>
    <cellStyle name="Normal 4 2 4 5 6" xfId="859" xr:uid="{00000000-0005-0000-0000-00007C020000}"/>
    <cellStyle name="Normal 4 2 4 5 6 2" xfId="2491" xr:uid="{C22BACFE-B17C-4685-885E-4437C23A895F}"/>
    <cellStyle name="Normal 4 2 4 5 7" xfId="1675" xr:uid="{EB6F2384-3059-46F2-B641-21A37A7B70F5}"/>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2 2 2" xfId="3217" xr:uid="{362A430B-3ADC-4660-8594-A0A715052C13}"/>
    <cellStyle name="Normal 4 2 4 6 2 2 3" xfId="2401" xr:uid="{092C4FDC-E64B-4611-BCBB-A0AF4F7413B5}"/>
    <cellStyle name="Normal 4 2 4 6 2 3" xfId="1177" xr:uid="{00000000-0005-0000-0000-000081020000}"/>
    <cellStyle name="Normal 4 2 4 6 2 3 2" xfId="2809" xr:uid="{958C648F-A204-4BAA-BC97-F7D0E5386F2C}"/>
    <cellStyle name="Normal 4 2 4 6 2 4" xfId="1993" xr:uid="{CD148BD1-5A5F-44F0-8BE8-6FC4477ACD87}"/>
    <cellStyle name="Normal 4 2 4 6 3" xfId="565" xr:uid="{00000000-0005-0000-0000-000082020000}"/>
    <cellStyle name="Normal 4 2 4 6 3 2" xfId="1381" xr:uid="{00000000-0005-0000-0000-000083020000}"/>
    <cellStyle name="Normal 4 2 4 6 3 2 2" xfId="3013" xr:uid="{B7B9CF2F-9818-45C1-9033-020BB0384684}"/>
    <cellStyle name="Normal 4 2 4 6 3 3" xfId="2197" xr:uid="{5BD18419-4EEC-4877-B8AF-9827A277C0FA}"/>
    <cellStyle name="Normal 4 2 4 6 4" xfId="973" xr:uid="{00000000-0005-0000-0000-000084020000}"/>
    <cellStyle name="Normal 4 2 4 6 4 2" xfId="2605" xr:uid="{75D58599-1271-49F4-9033-9168A6C30D1A}"/>
    <cellStyle name="Normal 4 2 4 6 5" xfId="1789" xr:uid="{951CD8A7-41E0-4211-9B13-6DDB92AE338B}"/>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2 2 2" xfId="3149" xr:uid="{EDFC9572-00E2-4A7D-A6EC-F371649CECB3}"/>
    <cellStyle name="Normal 4 2 4 7 2 2 3" xfId="2333" xr:uid="{090799F0-D442-4EEC-9CEE-8B5A29CD75F7}"/>
    <cellStyle name="Normal 4 2 4 7 2 3" xfId="1109" xr:uid="{00000000-0005-0000-0000-000089020000}"/>
    <cellStyle name="Normal 4 2 4 7 2 3 2" xfId="2741" xr:uid="{CCD9912D-B2AE-4E90-B6AD-55F443E57B15}"/>
    <cellStyle name="Normal 4 2 4 7 2 4" xfId="1925" xr:uid="{3DD741F3-C6C8-4F96-BA31-9CDD6A2047FB}"/>
    <cellStyle name="Normal 4 2 4 7 3" xfId="497" xr:uid="{00000000-0005-0000-0000-00008A020000}"/>
    <cellStyle name="Normal 4 2 4 7 3 2" xfId="1313" xr:uid="{00000000-0005-0000-0000-00008B020000}"/>
    <cellStyle name="Normal 4 2 4 7 3 2 2" xfId="2945" xr:uid="{B48C314D-DEFC-4AAE-AFDE-6765E0DF1B50}"/>
    <cellStyle name="Normal 4 2 4 7 3 3" xfId="2129" xr:uid="{83BD7118-AC7A-40A2-AF3D-77857D032004}"/>
    <cellStyle name="Normal 4 2 4 7 4" xfId="905" xr:uid="{00000000-0005-0000-0000-00008C020000}"/>
    <cellStyle name="Normal 4 2 4 7 4 2" xfId="2537" xr:uid="{AA43BDDC-CF34-492A-967A-4A2C8C0ADA67}"/>
    <cellStyle name="Normal 4 2 4 7 5" xfId="1721" xr:uid="{92A97B3D-3E1A-4D89-A5E7-80E0371C81DA}"/>
    <cellStyle name="Normal 4 2 4 8" xfId="225" xr:uid="{00000000-0005-0000-0000-00008D020000}"/>
    <cellStyle name="Normal 4 2 4 8 2" xfId="633" xr:uid="{00000000-0005-0000-0000-00008E020000}"/>
    <cellStyle name="Normal 4 2 4 8 2 2" xfId="1449" xr:uid="{00000000-0005-0000-0000-00008F020000}"/>
    <cellStyle name="Normal 4 2 4 8 2 2 2" xfId="3081" xr:uid="{78446615-4B91-4668-B757-BA27FB7AC1A5}"/>
    <cellStyle name="Normal 4 2 4 8 2 3" xfId="2265" xr:uid="{C99D67D2-ABE6-4900-8DC1-C53F2BC327EF}"/>
    <cellStyle name="Normal 4 2 4 8 3" xfId="1041" xr:uid="{00000000-0005-0000-0000-000090020000}"/>
    <cellStyle name="Normal 4 2 4 8 3 2" xfId="2673" xr:uid="{08B8C4F4-8EA0-4781-8FA7-DDB45AC60595}"/>
    <cellStyle name="Normal 4 2 4 8 4" xfId="1857" xr:uid="{C51F50EB-B58B-4BAC-8575-B5AE65AB4465}"/>
    <cellStyle name="Normal 4 2 4 9" xfId="429" xr:uid="{00000000-0005-0000-0000-000091020000}"/>
    <cellStyle name="Normal 4 2 4 9 2" xfId="1245" xr:uid="{00000000-0005-0000-0000-000092020000}"/>
    <cellStyle name="Normal 4 2 4 9 2 2" xfId="2877" xr:uid="{7411B6DE-188D-4897-A6C1-5F7038D78B60}"/>
    <cellStyle name="Normal 4 2 4 9 3" xfId="2061" xr:uid="{803EAB6C-8F7A-48FF-B922-32A50E6D4097}"/>
    <cellStyle name="Normal 4 2 5" xfId="25" xr:uid="{00000000-0005-0000-0000-000093020000}"/>
    <cellStyle name="Normal 4 2 5 10" xfId="1657" xr:uid="{9E487E7F-123B-4AB2-9A81-A0FE1E506D06}"/>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2 2 2" xfId="3265" xr:uid="{C6AA5633-3856-46E2-88D9-810418947E11}"/>
    <cellStyle name="Normal 4 2 5 2 2 2 2 3" xfId="2449" xr:uid="{60A3B7EE-080D-46C2-9D9B-DBFFA29F978F}"/>
    <cellStyle name="Normal 4 2 5 2 2 2 3" xfId="1225" xr:uid="{00000000-0005-0000-0000-000099020000}"/>
    <cellStyle name="Normal 4 2 5 2 2 2 3 2" xfId="2857" xr:uid="{18D5E13F-249D-444A-8285-4C0B990C7B81}"/>
    <cellStyle name="Normal 4 2 5 2 2 2 4" xfId="2041" xr:uid="{BE804C5B-CC26-43AA-973F-5569C865CDE1}"/>
    <cellStyle name="Normal 4 2 5 2 2 3" xfId="613" xr:uid="{00000000-0005-0000-0000-00009A020000}"/>
    <cellStyle name="Normal 4 2 5 2 2 3 2" xfId="1429" xr:uid="{00000000-0005-0000-0000-00009B020000}"/>
    <cellStyle name="Normal 4 2 5 2 2 3 2 2" xfId="3061" xr:uid="{4C660BE2-5A78-4330-949D-8F6BF0CD1A8E}"/>
    <cellStyle name="Normal 4 2 5 2 2 3 3" xfId="2245" xr:uid="{FD46D75D-BEB3-4FF6-959A-F0EED05DFB38}"/>
    <cellStyle name="Normal 4 2 5 2 2 4" xfId="1021" xr:uid="{00000000-0005-0000-0000-00009C020000}"/>
    <cellStyle name="Normal 4 2 5 2 2 4 2" xfId="2653" xr:uid="{4E2A78BA-7605-41F9-88AF-040ADD66EF5E}"/>
    <cellStyle name="Normal 4 2 5 2 2 5" xfId="1837" xr:uid="{7F83E63E-87BA-45F8-BA39-B49DD4EE6C89}"/>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2 2 2" xfId="3197" xr:uid="{A4D951C0-851E-4568-8D0E-65A0C8FA3F46}"/>
    <cellStyle name="Normal 4 2 5 2 3 2 2 3" xfId="2381" xr:uid="{C478303E-76ED-4BA2-86D4-C75F9651B268}"/>
    <cellStyle name="Normal 4 2 5 2 3 2 3" xfId="1157" xr:uid="{00000000-0005-0000-0000-0000A1020000}"/>
    <cellStyle name="Normal 4 2 5 2 3 2 3 2" xfId="2789" xr:uid="{3A2EBF53-1EEC-4F37-9DC5-F190E24AB85E}"/>
    <cellStyle name="Normal 4 2 5 2 3 2 4" xfId="1973" xr:uid="{4ABD370C-AC95-43B9-81D8-70E78854E51F}"/>
    <cellStyle name="Normal 4 2 5 2 3 3" xfId="545" xr:uid="{00000000-0005-0000-0000-0000A2020000}"/>
    <cellStyle name="Normal 4 2 5 2 3 3 2" xfId="1361" xr:uid="{00000000-0005-0000-0000-0000A3020000}"/>
    <cellStyle name="Normal 4 2 5 2 3 3 2 2" xfId="2993" xr:uid="{A760B88E-C5E0-4B1F-87AE-5F160A1CC9CD}"/>
    <cellStyle name="Normal 4 2 5 2 3 3 3" xfId="2177" xr:uid="{94CB793D-F384-4808-965E-78B74F6C3811}"/>
    <cellStyle name="Normal 4 2 5 2 3 4" xfId="953" xr:uid="{00000000-0005-0000-0000-0000A4020000}"/>
    <cellStyle name="Normal 4 2 5 2 3 4 2" xfId="2585" xr:uid="{72C61C89-BEF7-4003-9B39-21B552FC68B1}"/>
    <cellStyle name="Normal 4 2 5 2 3 5" xfId="1769" xr:uid="{2D64AC7E-36F1-4422-BA16-56AD5556DBE4}"/>
    <cellStyle name="Normal 4 2 5 2 4" xfId="273" xr:uid="{00000000-0005-0000-0000-0000A5020000}"/>
    <cellStyle name="Normal 4 2 5 2 4 2" xfId="681" xr:uid="{00000000-0005-0000-0000-0000A6020000}"/>
    <cellStyle name="Normal 4 2 5 2 4 2 2" xfId="1497" xr:uid="{00000000-0005-0000-0000-0000A7020000}"/>
    <cellStyle name="Normal 4 2 5 2 4 2 2 2" xfId="3129" xr:uid="{18798CD4-B2C8-4795-9542-00BCF15FCB59}"/>
    <cellStyle name="Normal 4 2 5 2 4 2 3" xfId="2313" xr:uid="{7177453D-C3AF-45B4-87DF-BA36B25DB8CD}"/>
    <cellStyle name="Normal 4 2 5 2 4 3" xfId="1089" xr:uid="{00000000-0005-0000-0000-0000A8020000}"/>
    <cellStyle name="Normal 4 2 5 2 4 3 2" xfId="2721" xr:uid="{28A9C3DD-75CB-4710-832B-4D32FB440042}"/>
    <cellStyle name="Normal 4 2 5 2 4 4" xfId="1905" xr:uid="{AB13A665-8073-449C-A580-A54A086C50B0}"/>
    <cellStyle name="Normal 4 2 5 2 5" xfId="477" xr:uid="{00000000-0005-0000-0000-0000A9020000}"/>
    <cellStyle name="Normal 4 2 5 2 5 2" xfId="1293" xr:uid="{00000000-0005-0000-0000-0000AA020000}"/>
    <cellStyle name="Normal 4 2 5 2 5 2 2" xfId="2925" xr:uid="{5B4BD101-3007-4AA3-9DFF-6774EADBBCEE}"/>
    <cellStyle name="Normal 4 2 5 2 5 3" xfId="2109" xr:uid="{6BC4EE5D-71DF-4C63-9B02-ECC47E6110C2}"/>
    <cellStyle name="Normal 4 2 5 2 6" xfId="885" xr:uid="{00000000-0005-0000-0000-0000AB020000}"/>
    <cellStyle name="Normal 4 2 5 2 6 2" xfId="2517" xr:uid="{DB7095CE-AA8A-4B52-9741-C131EA7DA273}"/>
    <cellStyle name="Normal 4 2 5 2 7" xfId="1701" xr:uid="{C2519679-7109-4027-B753-8A750980813C}"/>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2 2 2" xfId="3277" xr:uid="{CF32BB57-9685-48A2-8EE9-81FB93996910}"/>
    <cellStyle name="Normal 4 2 5 3 2 2 2 3" xfId="2461" xr:uid="{CFC2274A-544A-44F6-902F-7B971438B143}"/>
    <cellStyle name="Normal 4 2 5 3 2 2 3" xfId="1237" xr:uid="{00000000-0005-0000-0000-0000B1020000}"/>
    <cellStyle name="Normal 4 2 5 3 2 2 3 2" xfId="2869" xr:uid="{EAAF0E5A-C837-400F-9CE8-22CADA55F256}"/>
    <cellStyle name="Normal 4 2 5 3 2 2 4" xfId="2053" xr:uid="{88E69BA6-BD09-4C18-88C5-25D8AC34F2DA}"/>
    <cellStyle name="Normal 4 2 5 3 2 3" xfId="625" xr:uid="{00000000-0005-0000-0000-0000B2020000}"/>
    <cellStyle name="Normal 4 2 5 3 2 3 2" xfId="1441" xr:uid="{00000000-0005-0000-0000-0000B3020000}"/>
    <cellStyle name="Normal 4 2 5 3 2 3 2 2" xfId="3073" xr:uid="{8801E693-8704-497C-BBDD-0C725B3985BC}"/>
    <cellStyle name="Normal 4 2 5 3 2 3 3" xfId="2257" xr:uid="{9504BDA8-281B-4C67-AD52-7FA87CBD9125}"/>
    <cellStyle name="Normal 4 2 5 3 2 4" xfId="1033" xr:uid="{00000000-0005-0000-0000-0000B4020000}"/>
    <cellStyle name="Normal 4 2 5 3 2 4 2" xfId="2665" xr:uid="{54026603-57C8-4745-976D-0D705AFE1E00}"/>
    <cellStyle name="Normal 4 2 5 3 2 5" xfId="1849" xr:uid="{CEF7C294-6E34-479D-8068-C1AED4AFF31F}"/>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2 2 2" xfId="3209" xr:uid="{500C0EFF-A175-48FF-8003-5A6A1EA58151}"/>
    <cellStyle name="Normal 4 2 5 3 3 2 2 3" xfId="2393" xr:uid="{50F8261C-2ECA-48F1-8677-3FE19F812EE2}"/>
    <cellStyle name="Normal 4 2 5 3 3 2 3" xfId="1169" xr:uid="{00000000-0005-0000-0000-0000B9020000}"/>
    <cellStyle name="Normal 4 2 5 3 3 2 3 2" xfId="2801" xr:uid="{EDD30179-8FD6-4D98-9DEF-72AD3BB0B745}"/>
    <cellStyle name="Normal 4 2 5 3 3 2 4" xfId="1985" xr:uid="{7D259EC4-7023-4ED9-BF22-54B568C18915}"/>
    <cellStyle name="Normal 4 2 5 3 3 3" xfId="557" xr:uid="{00000000-0005-0000-0000-0000BA020000}"/>
    <cellStyle name="Normal 4 2 5 3 3 3 2" xfId="1373" xr:uid="{00000000-0005-0000-0000-0000BB020000}"/>
    <cellStyle name="Normal 4 2 5 3 3 3 2 2" xfId="3005" xr:uid="{8DE743DD-A6CB-4FB1-915A-1A571E56ACBE}"/>
    <cellStyle name="Normal 4 2 5 3 3 3 3" xfId="2189" xr:uid="{436278B7-13A6-4A8E-9229-284AAC510E1A}"/>
    <cellStyle name="Normal 4 2 5 3 3 4" xfId="965" xr:uid="{00000000-0005-0000-0000-0000BC020000}"/>
    <cellStyle name="Normal 4 2 5 3 3 4 2" xfId="2597" xr:uid="{1237D006-BFB0-442F-BAAB-F60F03A9CB62}"/>
    <cellStyle name="Normal 4 2 5 3 3 5" xfId="1781" xr:uid="{031E5923-C34D-485A-BBB1-BC2C89EEA18A}"/>
    <cellStyle name="Normal 4 2 5 3 4" xfId="285" xr:uid="{00000000-0005-0000-0000-0000BD020000}"/>
    <cellStyle name="Normal 4 2 5 3 4 2" xfId="693" xr:uid="{00000000-0005-0000-0000-0000BE020000}"/>
    <cellStyle name="Normal 4 2 5 3 4 2 2" xfId="1509" xr:uid="{00000000-0005-0000-0000-0000BF020000}"/>
    <cellStyle name="Normal 4 2 5 3 4 2 2 2" xfId="3141" xr:uid="{4BC053D8-BB62-4847-8B68-20CD188020DF}"/>
    <cellStyle name="Normal 4 2 5 3 4 2 3" xfId="2325" xr:uid="{BDF307CC-4262-4B47-91F7-245FBB506B16}"/>
    <cellStyle name="Normal 4 2 5 3 4 3" xfId="1101" xr:uid="{00000000-0005-0000-0000-0000C0020000}"/>
    <cellStyle name="Normal 4 2 5 3 4 3 2" xfId="2733" xr:uid="{68677B06-CF8D-4EBF-ACC7-BD27B37A044C}"/>
    <cellStyle name="Normal 4 2 5 3 4 4" xfId="1917" xr:uid="{38145B2E-004E-416E-8142-68B7831E1A51}"/>
    <cellStyle name="Normal 4 2 5 3 5" xfId="489" xr:uid="{00000000-0005-0000-0000-0000C1020000}"/>
    <cellStyle name="Normal 4 2 5 3 5 2" xfId="1305" xr:uid="{00000000-0005-0000-0000-0000C2020000}"/>
    <cellStyle name="Normal 4 2 5 3 5 2 2" xfId="2937" xr:uid="{E72E3245-D261-4C32-8B3C-2D8A5B0C1071}"/>
    <cellStyle name="Normal 4 2 5 3 5 3" xfId="2121" xr:uid="{7E671E30-F2A3-4293-81B4-AD6CAE084EBF}"/>
    <cellStyle name="Normal 4 2 5 3 6" xfId="897" xr:uid="{00000000-0005-0000-0000-0000C3020000}"/>
    <cellStyle name="Normal 4 2 5 3 6 2" xfId="2529" xr:uid="{4704FD53-2F61-466A-B1E5-422DF92C2444}"/>
    <cellStyle name="Normal 4 2 5 3 7" xfId="1713" xr:uid="{9BBFAEB8-A3EC-4518-8994-D314E2B2EAD7}"/>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2 2 2" xfId="3243" xr:uid="{EAC3D94A-CDB1-442A-8430-7EC473FD16B9}"/>
    <cellStyle name="Normal 4 2 5 4 2 2 2 3" xfId="2427" xr:uid="{3949F0CD-3C51-4FF5-82C3-9421ECEF3605}"/>
    <cellStyle name="Normal 4 2 5 4 2 2 3" xfId="1203" xr:uid="{00000000-0005-0000-0000-0000C9020000}"/>
    <cellStyle name="Normal 4 2 5 4 2 2 3 2" xfId="2835" xr:uid="{165F30C3-90CB-4692-93CD-768AADB447B5}"/>
    <cellStyle name="Normal 4 2 5 4 2 2 4" xfId="2019" xr:uid="{C6192E80-E586-49B7-A82C-7BDA2F143BCF}"/>
    <cellStyle name="Normal 4 2 5 4 2 3" xfId="591" xr:uid="{00000000-0005-0000-0000-0000CA020000}"/>
    <cellStyle name="Normal 4 2 5 4 2 3 2" xfId="1407" xr:uid="{00000000-0005-0000-0000-0000CB020000}"/>
    <cellStyle name="Normal 4 2 5 4 2 3 2 2" xfId="3039" xr:uid="{4AC3C4E0-026A-4666-804B-4E98E4BCE0FE}"/>
    <cellStyle name="Normal 4 2 5 4 2 3 3" xfId="2223" xr:uid="{FAB217D9-A2DB-462F-BA54-9485EE4DAD21}"/>
    <cellStyle name="Normal 4 2 5 4 2 4" xfId="999" xr:uid="{00000000-0005-0000-0000-0000CC020000}"/>
    <cellStyle name="Normal 4 2 5 4 2 4 2" xfId="2631" xr:uid="{F770D580-57B6-44CD-A40C-B858F8DEB56B}"/>
    <cellStyle name="Normal 4 2 5 4 2 5" xfId="1815" xr:uid="{4BC61BCC-4FC4-4063-9E2F-6E7C1C347841}"/>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2 2 2" xfId="3175" xr:uid="{943E9C60-8BA5-4670-A4A7-56CDDC467B51}"/>
    <cellStyle name="Normal 4 2 5 4 3 2 2 3" xfId="2359" xr:uid="{E7466486-98DE-4688-951A-E4707B58B7B4}"/>
    <cellStyle name="Normal 4 2 5 4 3 2 3" xfId="1135" xr:uid="{00000000-0005-0000-0000-0000D1020000}"/>
    <cellStyle name="Normal 4 2 5 4 3 2 3 2" xfId="2767" xr:uid="{DB1EEE7C-AA73-4CF6-947A-6E74E1344D19}"/>
    <cellStyle name="Normal 4 2 5 4 3 2 4" xfId="1951" xr:uid="{82634011-E53B-4B9D-BB00-C43B51F68090}"/>
    <cellStyle name="Normal 4 2 5 4 3 3" xfId="523" xr:uid="{00000000-0005-0000-0000-0000D2020000}"/>
    <cellStyle name="Normal 4 2 5 4 3 3 2" xfId="1339" xr:uid="{00000000-0005-0000-0000-0000D3020000}"/>
    <cellStyle name="Normal 4 2 5 4 3 3 2 2" xfId="2971" xr:uid="{E9BE26C7-5401-4FC1-A14D-4D5647FFEFFE}"/>
    <cellStyle name="Normal 4 2 5 4 3 3 3" xfId="2155" xr:uid="{BA121BAE-A649-4263-A827-9D6F326F1122}"/>
    <cellStyle name="Normal 4 2 5 4 3 4" xfId="931" xr:uid="{00000000-0005-0000-0000-0000D4020000}"/>
    <cellStyle name="Normal 4 2 5 4 3 4 2" xfId="2563" xr:uid="{3AF84A93-64D7-451A-9588-B1BE97A249D4}"/>
    <cellStyle name="Normal 4 2 5 4 3 5" xfId="1747" xr:uid="{6D2E53A7-4715-498C-8C7F-5D098B5E628B}"/>
    <cellStyle name="Normal 4 2 5 4 4" xfId="251" xr:uid="{00000000-0005-0000-0000-0000D5020000}"/>
    <cellStyle name="Normal 4 2 5 4 4 2" xfId="659" xr:uid="{00000000-0005-0000-0000-0000D6020000}"/>
    <cellStyle name="Normal 4 2 5 4 4 2 2" xfId="1475" xr:uid="{00000000-0005-0000-0000-0000D7020000}"/>
    <cellStyle name="Normal 4 2 5 4 4 2 2 2" xfId="3107" xr:uid="{BC31A84F-C0F1-4C37-9AAB-9435969FAB77}"/>
    <cellStyle name="Normal 4 2 5 4 4 2 3" xfId="2291" xr:uid="{A6E3997B-250A-4713-B704-3C23C12360FE}"/>
    <cellStyle name="Normal 4 2 5 4 4 3" xfId="1067" xr:uid="{00000000-0005-0000-0000-0000D8020000}"/>
    <cellStyle name="Normal 4 2 5 4 4 3 2" xfId="2699" xr:uid="{ED47EE3E-DFD5-43FC-91AF-8F93C991212E}"/>
    <cellStyle name="Normal 4 2 5 4 4 4" xfId="1883" xr:uid="{519230D4-751D-401C-B3FF-F37555873249}"/>
    <cellStyle name="Normal 4 2 5 4 5" xfId="455" xr:uid="{00000000-0005-0000-0000-0000D9020000}"/>
    <cellStyle name="Normal 4 2 5 4 5 2" xfId="1271" xr:uid="{00000000-0005-0000-0000-0000DA020000}"/>
    <cellStyle name="Normal 4 2 5 4 5 2 2" xfId="2903" xr:uid="{7D9E7836-787E-47E3-ACFD-B20582A9CB53}"/>
    <cellStyle name="Normal 4 2 5 4 5 3" xfId="2087" xr:uid="{7C36431D-7CEC-4D42-B8CF-277438D96D51}"/>
    <cellStyle name="Normal 4 2 5 4 6" xfId="863" xr:uid="{00000000-0005-0000-0000-0000DB020000}"/>
    <cellStyle name="Normal 4 2 5 4 6 2" xfId="2495" xr:uid="{5238FC61-DE90-45CE-BFD7-70209A418C64}"/>
    <cellStyle name="Normal 4 2 5 4 7" xfId="1679" xr:uid="{2B9476C4-4089-4C57-B3F2-352164FDEC18}"/>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2 2 2" xfId="3221" xr:uid="{72318A2A-1BB4-4F08-9004-49B6FAAEA9CE}"/>
    <cellStyle name="Normal 4 2 5 5 2 2 3" xfId="2405" xr:uid="{F48C912C-8B21-4CB3-9C35-08460EBF5FE7}"/>
    <cellStyle name="Normal 4 2 5 5 2 3" xfId="1181" xr:uid="{00000000-0005-0000-0000-0000E0020000}"/>
    <cellStyle name="Normal 4 2 5 5 2 3 2" xfId="2813" xr:uid="{C4EFF43C-5232-4274-977F-50341B30CCD4}"/>
    <cellStyle name="Normal 4 2 5 5 2 4" xfId="1997" xr:uid="{6061C5FE-86B2-4E64-8E81-23855E88668A}"/>
    <cellStyle name="Normal 4 2 5 5 3" xfId="569" xr:uid="{00000000-0005-0000-0000-0000E1020000}"/>
    <cellStyle name="Normal 4 2 5 5 3 2" xfId="1385" xr:uid="{00000000-0005-0000-0000-0000E2020000}"/>
    <cellStyle name="Normal 4 2 5 5 3 2 2" xfId="3017" xr:uid="{2A77E6B4-1F39-409C-B24D-01D77AC28C12}"/>
    <cellStyle name="Normal 4 2 5 5 3 3" xfId="2201" xr:uid="{D6282281-B37E-434F-8E84-4C2D605652A1}"/>
    <cellStyle name="Normal 4 2 5 5 4" xfId="977" xr:uid="{00000000-0005-0000-0000-0000E3020000}"/>
    <cellStyle name="Normal 4 2 5 5 4 2" xfId="2609" xr:uid="{2904A931-3A82-4412-95FD-80B71CB73BDC}"/>
    <cellStyle name="Normal 4 2 5 5 5" xfId="1793" xr:uid="{A10F8897-3F0D-4D25-A213-D53EA1991E77}"/>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2 2 2" xfId="3153" xr:uid="{9AA321FF-5EDF-4E36-B07F-FFFAF9490FE7}"/>
    <cellStyle name="Normal 4 2 5 6 2 2 3" xfId="2337" xr:uid="{3A50A6A8-B3E6-413C-8FE5-5B00E59202F4}"/>
    <cellStyle name="Normal 4 2 5 6 2 3" xfId="1113" xr:uid="{00000000-0005-0000-0000-0000E8020000}"/>
    <cellStyle name="Normal 4 2 5 6 2 3 2" xfId="2745" xr:uid="{52D079D0-EEAD-482B-91F1-87B64D22BB38}"/>
    <cellStyle name="Normal 4 2 5 6 2 4" xfId="1929" xr:uid="{AD47F666-80FC-454C-A09C-AEC6D382F8C3}"/>
    <cellStyle name="Normal 4 2 5 6 3" xfId="501" xr:uid="{00000000-0005-0000-0000-0000E9020000}"/>
    <cellStyle name="Normal 4 2 5 6 3 2" xfId="1317" xr:uid="{00000000-0005-0000-0000-0000EA020000}"/>
    <cellStyle name="Normal 4 2 5 6 3 2 2" xfId="2949" xr:uid="{9DDA7C9D-2061-4875-A530-1ABA60C95841}"/>
    <cellStyle name="Normal 4 2 5 6 3 3" xfId="2133" xr:uid="{93AE4C2D-D8DF-4CFE-98A1-690905B1FD02}"/>
    <cellStyle name="Normal 4 2 5 6 4" xfId="909" xr:uid="{00000000-0005-0000-0000-0000EB020000}"/>
    <cellStyle name="Normal 4 2 5 6 4 2" xfId="2541" xr:uid="{3229A2A4-AFD1-4424-B355-6A28101B80C3}"/>
    <cellStyle name="Normal 4 2 5 6 5" xfId="1725" xr:uid="{A4BECBC1-0092-4F0C-8DEA-4DEB1D9E75FB}"/>
    <cellStyle name="Normal 4 2 5 7" xfId="229" xr:uid="{00000000-0005-0000-0000-0000EC020000}"/>
    <cellStyle name="Normal 4 2 5 7 2" xfId="637" xr:uid="{00000000-0005-0000-0000-0000ED020000}"/>
    <cellStyle name="Normal 4 2 5 7 2 2" xfId="1453" xr:uid="{00000000-0005-0000-0000-0000EE020000}"/>
    <cellStyle name="Normal 4 2 5 7 2 2 2" xfId="3085" xr:uid="{AE024ACF-02A6-4676-8FD0-65C07B436CFD}"/>
    <cellStyle name="Normal 4 2 5 7 2 3" xfId="2269" xr:uid="{87605E35-BC2D-4B38-976A-1BE96E9D35AE}"/>
    <cellStyle name="Normal 4 2 5 7 3" xfId="1045" xr:uid="{00000000-0005-0000-0000-0000EF020000}"/>
    <cellStyle name="Normal 4 2 5 7 3 2" xfId="2677" xr:uid="{25E56FC7-C408-47B8-9358-5EE2F9779258}"/>
    <cellStyle name="Normal 4 2 5 7 4" xfId="1861" xr:uid="{2493A4B5-E823-408A-BD77-C7E2BA38C9B0}"/>
    <cellStyle name="Normal 4 2 5 8" xfId="433" xr:uid="{00000000-0005-0000-0000-0000F0020000}"/>
    <cellStyle name="Normal 4 2 5 8 2" xfId="1249" xr:uid="{00000000-0005-0000-0000-0000F1020000}"/>
    <cellStyle name="Normal 4 2 5 8 2 2" xfId="2881" xr:uid="{AC371D53-E225-4D5A-BD9C-E31A163B2327}"/>
    <cellStyle name="Normal 4 2 5 8 3" xfId="2065" xr:uid="{8A93770D-F673-41B4-A381-BF58A7A83864}"/>
    <cellStyle name="Normal 4 2 5 9" xfId="841" xr:uid="{00000000-0005-0000-0000-0000F2020000}"/>
    <cellStyle name="Normal 4 2 5 9 2" xfId="2473" xr:uid="{BF8A72B8-0504-4B21-A455-BD7DAEF130F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2 2 2" xfId="3245" xr:uid="{D86F1B03-A4DD-4657-B98E-C22246BA39DC}"/>
    <cellStyle name="Normal 4 2 6 2 2 2 2 3" xfId="2429" xr:uid="{9F3BC64B-C92A-4AFD-9199-571CF1C345E6}"/>
    <cellStyle name="Normal 4 2 6 2 2 2 3" xfId="1205" xr:uid="{00000000-0005-0000-0000-0000F9020000}"/>
    <cellStyle name="Normal 4 2 6 2 2 2 3 2" xfId="2837" xr:uid="{E173DC4C-977B-41AE-96A5-733B1F89A12F}"/>
    <cellStyle name="Normal 4 2 6 2 2 2 4" xfId="2021" xr:uid="{71167CA7-51EE-4EBF-A9D0-3469E5196E4E}"/>
    <cellStyle name="Normal 4 2 6 2 2 3" xfId="593" xr:uid="{00000000-0005-0000-0000-0000FA020000}"/>
    <cellStyle name="Normal 4 2 6 2 2 3 2" xfId="1409" xr:uid="{00000000-0005-0000-0000-0000FB020000}"/>
    <cellStyle name="Normal 4 2 6 2 2 3 2 2" xfId="3041" xr:uid="{E3E96F4C-99BD-452B-AC9A-DD722CAB09D6}"/>
    <cellStyle name="Normal 4 2 6 2 2 3 3" xfId="2225" xr:uid="{F8BBF249-A04D-47DB-8A43-23B80FF26420}"/>
    <cellStyle name="Normal 4 2 6 2 2 4" xfId="1001" xr:uid="{00000000-0005-0000-0000-0000FC020000}"/>
    <cellStyle name="Normal 4 2 6 2 2 4 2" xfId="2633" xr:uid="{9B59B954-4769-4FB1-8D5D-4A6CF9947666}"/>
    <cellStyle name="Normal 4 2 6 2 2 5" xfId="1817" xr:uid="{2737CA15-A5A6-48D1-BA2D-D8DA45E04B3C}"/>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2 2 2" xfId="3177" xr:uid="{36643F50-4C21-4108-A9D6-A916966B6A18}"/>
    <cellStyle name="Normal 4 2 6 2 3 2 2 3" xfId="2361" xr:uid="{B32E0FF6-F8CA-486C-AD28-A6F44726BAF3}"/>
    <cellStyle name="Normal 4 2 6 2 3 2 3" xfId="1137" xr:uid="{00000000-0005-0000-0000-000001030000}"/>
    <cellStyle name="Normal 4 2 6 2 3 2 3 2" xfId="2769" xr:uid="{9031F7F1-2588-4245-B875-4A6ABF4A8FFC}"/>
    <cellStyle name="Normal 4 2 6 2 3 2 4" xfId="1953" xr:uid="{02C67428-E6BD-48D8-963D-5545A6DD8937}"/>
    <cellStyle name="Normal 4 2 6 2 3 3" xfId="525" xr:uid="{00000000-0005-0000-0000-000002030000}"/>
    <cellStyle name="Normal 4 2 6 2 3 3 2" xfId="1341" xr:uid="{00000000-0005-0000-0000-000003030000}"/>
    <cellStyle name="Normal 4 2 6 2 3 3 2 2" xfId="2973" xr:uid="{C0703366-3190-4922-9FC6-E41E67631A62}"/>
    <cellStyle name="Normal 4 2 6 2 3 3 3" xfId="2157" xr:uid="{42DEB974-B440-4116-B39F-9F3DC2BF648A}"/>
    <cellStyle name="Normal 4 2 6 2 3 4" xfId="933" xr:uid="{00000000-0005-0000-0000-000004030000}"/>
    <cellStyle name="Normal 4 2 6 2 3 4 2" xfId="2565" xr:uid="{C478FA44-DB01-4BE2-A642-D0FB4AB7B26F}"/>
    <cellStyle name="Normal 4 2 6 2 3 5" xfId="1749" xr:uid="{1B23810A-8D70-4A26-82A1-477C6B304269}"/>
    <cellStyle name="Normal 4 2 6 2 4" xfId="253" xr:uid="{00000000-0005-0000-0000-000005030000}"/>
    <cellStyle name="Normal 4 2 6 2 4 2" xfId="661" xr:uid="{00000000-0005-0000-0000-000006030000}"/>
    <cellStyle name="Normal 4 2 6 2 4 2 2" xfId="1477" xr:uid="{00000000-0005-0000-0000-000007030000}"/>
    <cellStyle name="Normal 4 2 6 2 4 2 2 2" xfId="3109" xr:uid="{2375FA08-063F-4B80-B45F-4CE06BE59467}"/>
    <cellStyle name="Normal 4 2 6 2 4 2 3" xfId="2293" xr:uid="{BFA9E132-963F-4C83-9854-4BD79506248F}"/>
    <cellStyle name="Normal 4 2 6 2 4 3" xfId="1069" xr:uid="{00000000-0005-0000-0000-000008030000}"/>
    <cellStyle name="Normal 4 2 6 2 4 3 2" xfId="2701" xr:uid="{15F46530-6272-4D0D-A134-9844A736015C}"/>
    <cellStyle name="Normal 4 2 6 2 4 4" xfId="1885" xr:uid="{CE7C14C0-BB39-4067-B654-143B5B108FDE}"/>
    <cellStyle name="Normal 4 2 6 2 5" xfId="457" xr:uid="{00000000-0005-0000-0000-000009030000}"/>
    <cellStyle name="Normal 4 2 6 2 5 2" xfId="1273" xr:uid="{00000000-0005-0000-0000-00000A030000}"/>
    <cellStyle name="Normal 4 2 6 2 5 2 2" xfId="2905" xr:uid="{CB7246E8-B91B-4DC6-8EFA-75EB1CCAAB99}"/>
    <cellStyle name="Normal 4 2 6 2 5 3" xfId="2089" xr:uid="{DC2C2662-7158-488C-9E53-323A8A833575}"/>
    <cellStyle name="Normal 4 2 6 2 6" xfId="865" xr:uid="{00000000-0005-0000-0000-00000B030000}"/>
    <cellStyle name="Normal 4 2 6 2 6 2" xfId="2497" xr:uid="{9DAFF39F-1AE5-4405-A304-B301E3CA33DE}"/>
    <cellStyle name="Normal 4 2 6 2 7" xfId="1681" xr:uid="{F3DADA58-F09A-4E77-A181-28E417C9C0CE}"/>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2 2 2" xfId="3223" xr:uid="{73BBB73D-9CBB-4F31-A2FB-27499F4B8D28}"/>
    <cellStyle name="Normal 4 2 6 3 2 2 3" xfId="2407" xr:uid="{C2EFB044-EE86-4EC5-A6B3-3726952FB473}"/>
    <cellStyle name="Normal 4 2 6 3 2 3" xfId="1183" xr:uid="{00000000-0005-0000-0000-000010030000}"/>
    <cellStyle name="Normal 4 2 6 3 2 3 2" xfId="2815" xr:uid="{79364CBE-895B-4CBB-84FE-2568F3591F3A}"/>
    <cellStyle name="Normal 4 2 6 3 2 4" xfId="1999" xr:uid="{66E32BEB-35E6-4F12-933E-897D7A87A9C9}"/>
    <cellStyle name="Normal 4 2 6 3 3" xfId="571" xr:uid="{00000000-0005-0000-0000-000011030000}"/>
    <cellStyle name="Normal 4 2 6 3 3 2" xfId="1387" xr:uid="{00000000-0005-0000-0000-000012030000}"/>
    <cellStyle name="Normal 4 2 6 3 3 2 2" xfId="3019" xr:uid="{8A2776E8-755D-40DD-8DF7-CA187E895AA9}"/>
    <cellStyle name="Normal 4 2 6 3 3 3" xfId="2203" xr:uid="{514E4C24-677C-4E35-84B0-BC6097A37431}"/>
    <cellStyle name="Normal 4 2 6 3 4" xfId="979" xr:uid="{00000000-0005-0000-0000-000013030000}"/>
    <cellStyle name="Normal 4 2 6 3 4 2" xfId="2611" xr:uid="{F2CD4770-5E7E-48B2-9340-DA9A6E9D8527}"/>
    <cellStyle name="Normal 4 2 6 3 5" xfId="1795" xr:uid="{A5B6E94B-2720-47B0-9A6D-288EB5198A52}"/>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2 2 2" xfId="3155" xr:uid="{5D4D38E3-B768-4A08-8F8C-C499D11CB2B8}"/>
    <cellStyle name="Normal 4 2 6 4 2 2 3" xfId="2339" xr:uid="{59EB6E66-B71E-4A30-A2A4-624DC97BB76C}"/>
    <cellStyle name="Normal 4 2 6 4 2 3" xfId="1115" xr:uid="{00000000-0005-0000-0000-000018030000}"/>
    <cellStyle name="Normal 4 2 6 4 2 3 2" xfId="2747" xr:uid="{8D74D142-A333-4096-AC88-9AE972E1C420}"/>
    <cellStyle name="Normal 4 2 6 4 2 4" xfId="1931" xr:uid="{2C262AEE-68B2-414B-A63A-3029195633A8}"/>
    <cellStyle name="Normal 4 2 6 4 3" xfId="503" xr:uid="{00000000-0005-0000-0000-000019030000}"/>
    <cellStyle name="Normal 4 2 6 4 3 2" xfId="1319" xr:uid="{00000000-0005-0000-0000-00001A030000}"/>
    <cellStyle name="Normal 4 2 6 4 3 2 2" xfId="2951" xr:uid="{EB3897B9-E427-433F-9D00-AE998207AC79}"/>
    <cellStyle name="Normal 4 2 6 4 3 3" xfId="2135" xr:uid="{04083979-32A6-4BFD-99E7-A4E410C1DFBF}"/>
    <cellStyle name="Normal 4 2 6 4 4" xfId="911" xr:uid="{00000000-0005-0000-0000-00001B030000}"/>
    <cellStyle name="Normal 4 2 6 4 4 2" xfId="2543" xr:uid="{06C355B1-524B-451F-8F61-253CAF7CC467}"/>
    <cellStyle name="Normal 4 2 6 4 5" xfId="1727" xr:uid="{08AE4B49-00D3-44E7-B6FB-896E013E0ABA}"/>
    <cellStyle name="Normal 4 2 6 5" xfId="231" xr:uid="{00000000-0005-0000-0000-00001C030000}"/>
    <cellStyle name="Normal 4 2 6 5 2" xfId="639" xr:uid="{00000000-0005-0000-0000-00001D030000}"/>
    <cellStyle name="Normal 4 2 6 5 2 2" xfId="1455" xr:uid="{00000000-0005-0000-0000-00001E030000}"/>
    <cellStyle name="Normal 4 2 6 5 2 2 2" xfId="3087" xr:uid="{E0C98D7C-4EA8-4503-9436-9339F084D768}"/>
    <cellStyle name="Normal 4 2 6 5 2 3" xfId="2271" xr:uid="{06A7BB4F-4EDA-441B-8FA6-4DDA100FFA6F}"/>
    <cellStyle name="Normal 4 2 6 5 3" xfId="1047" xr:uid="{00000000-0005-0000-0000-00001F030000}"/>
    <cellStyle name="Normal 4 2 6 5 3 2" xfId="2679" xr:uid="{F580BAEB-5184-4D29-956D-53BF37406C89}"/>
    <cellStyle name="Normal 4 2 6 5 4" xfId="1863" xr:uid="{272BB50E-1FCE-4B2D-AC78-5368D0F9B152}"/>
    <cellStyle name="Normal 4 2 6 6" xfId="435" xr:uid="{00000000-0005-0000-0000-000020030000}"/>
    <cellStyle name="Normal 4 2 6 6 2" xfId="1251" xr:uid="{00000000-0005-0000-0000-000021030000}"/>
    <cellStyle name="Normal 4 2 6 6 2 2" xfId="2883" xr:uid="{2F80DE78-9337-4304-B25F-5DAAA0DAC037}"/>
    <cellStyle name="Normal 4 2 6 6 3" xfId="2067" xr:uid="{3D9F4AD2-B2BC-4CDF-BEE5-50E6481CE8B9}"/>
    <cellStyle name="Normal 4 2 6 7" xfId="843" xr:uid="{00000000-0005-0000-0000-000022030000}"/>
    <cellStyle name="Normal 4 2 6 7 2" xfId="2475" xr:uid="{07C38A09-45F1-45E2-8829-37C6845062EF}"/>
    <cellStyle name="Normal 4 2 6 8" xfId="1659" xr:uid="{C0670554-5138-4F61-B946-BD6B7E826C66}"/>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2 2 2" xfId="3255" xr:uid="{D722A49C-207B-4AB4-A6C4-6C20B67AC147}"/>
    <cellStyle name="Normal 4 2 7 2 2 2 3" xfId="2439" xr:uid="{EFCF820C-4078-479B-AAE7-4CEDD45D60C6}"/>
    <cellStyle name="Normal 4 2 7 2 2 3" xfId="1215" xr:uid="{00000000-0005-0000-0000-000028030000}"/>
    <cellStyle name="Normal 4 2 7 2 2 3 2" xfId="2847" xr:uid="{04308854-8701-4BD4-9117-7D72A0EE14FC}"/>
    <cellStyle name="Normal 4 2 7 2 2 4" xfId="2031" xr:uid="{0CC9E55D-9AA9-4D13-8AFA-C5924767E45F}"/>
    <cellStyle name="Normal 4 2 7 2 3" xfId="603" xr:uid="{00000000-0005-0000-0000-000029030000}"/>
    <cellStyle name="Normal 4 2 7 2 3 2" xfId="1419" xr:uid="{00000000-0005-0000-0000-00002A030000}"/>
    <cellStyle name="Normal 4 2 7 2 3 2 2" xfId="3051" xr:uid="{90977383-A5DE-46E2-A5E4-C14B99D2CA7A}"/>
    <cellStyle name="Normal 4 2 7 2 3 3" xfId="2235" xr:uid="{DB069F30-6855-4D26-A9A0-49A79E1C2670}"/>
    <cellStyle name="Normal 4 2 7 2 4" xfId="1011" xr:uid="{00000000-0005-0000-0000-00002B030000}"/>
    <cellStyle name="Normal 4 2 7 2 4 2" xfId="2643" xr:uid="{89C23DD1-4127-45FB-9E1A-1D60FAC75A68}"/>
    <cellStyle name="Normal 4 2 7 2 5" xfId="1827" xr:uid="{02362AB6-B896-4BE9-8D99-280D25A4579A}"/>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2 2 2" xfId="3187" xr:uid="{90415710-69F4-4D18-A48C-046E9CCDD08F}"/>
    <cellStyle name="Normal 4 2 7 3 2 2 3" xfId="2371" xr:uid="{C6C87B1F-892A-466E-B21A-D3830C423D23}"/>
    <cellStyle name="Normal 4 2 7 3 2 3" xfId="1147" xr:uid="{00000000-0005-0000-0000-000030030000}"/>
    <cellStyle name="Normal 4 2 7 3 2 3 2" xfId="2779" xr:uid="{F025F739-FC1B-411E-9836-18A98EC1BFE0}"/>
    <cellStyle name="Normal 4 2 7 3 2 4" xfId="1963" xr:uid="{1BFCECBF-9C93-42B5-B2ED-225C94064451}"/>
    <cellStyle name="Normal 4 2 7 3 3" xfId="535" xr:uid="{00000000-0005-0000-0000-000031030000}"/>
    <cellStyle name="Normal 4 2 7 3 3 2" xfId="1351" xr:uid="{00000000-0005-0000-0000-000032030000}"/>
    <cellStyle name="Normal 4 2 7 3 3 2 2" xfId="2983" xr:uid="{8D88BCD1-A465-4294-8D2B-28C5C22FA42E}"/>
    <cellStyle name="Normal 4 2 7 3 3 3" xfId="2167" xr:uid="{E5C31925-2049-44C5-8E92-3136997DAC9E}"/>
    <cellStyle name="Normal 4 2 7 3 4" xfId="943" xr:uid="{00000000-0005-0000-0000-000033030000}"/>
    <cellStyle name="Normal 4 2 7 3 4 2" xfId="2575" xr:uid="{1AD59B9C-B590-448B-9344-93366A94E000}"/>
    <cellStyle name="Normal 4 2 7 3 5" xfId="1759" xr:uid="{D0191052-C8AE-483B-92F3-8BB00E374A95}"/>
    <cellStyle name="Normal 4 2 7 4" xfId="263" xr:uid="{00000000-0005-0000-0000-000034030000}"/>
    <cellStyle name="Normal 4 2 7 4 2" xfId="671" xr:uid="{00000000-0005-0000-0000-000035030000}"/>
    <cellStyle name="Normal 4 2 7 4 2 2" xfId="1487" xr:uid="{00000000-0005-0000-0000-000036030000}"/>
    <cellStyle name="Normal 4 2 7 4 2 2 2" xfId="3119" xr:uid="{8F0DE3F2-B1D6-432B-A080-A4FBB804F567}"/>
    <cellStyle name="Normal 4 2 7 4 2 3" xfId="2303" xr:uid="{9353FA0D-2C76-4634-869C-498214F8C288}"/>
    <cellStyle name="Normal 4 2 7 4 3" xfId="1079" xr:uid="{00000000-0005-0000-0000-000037030000}"/>
    <cellStyle name="Normal 4 2 7 4 3 2" xfId="2711" xr:uid="{41BD14AC-FF7C-4922-BC5E-EE72246CA4D7}"/>
    <cellStyle name="Normal 4 2 7 4 4" xfId="1895" xr:uid="{41E2351C-7D0E-4946-9E74-85D1C3459891}"/>
    <cellStyle name="Normal 4 2 7 5" xfId="467" xr:uid="{00000000-0005-0000-0000-000038030000}"/>
    <cellStyle name="Normal 4 2 7 5 2" xfId="1283" xr:uid="{00000000-0005-0000-0000-000039030000}"/>
    <cellStyle name="Normal 4 2 7 5 2 2" xfId="2915" xr:uid="{592B6031-ACC4-4534-AC1B-5DE398EA2F92}"/>
    <cellStyle name="Normal 4 2 7 5 3" xfId="2099" xr:uid="{7ACFA259-9BAF-4E0F-B730-FFD3A762EC63}"/>
    <cellStyle name="Normal 4 2 7 6" xfId="875" xr:uid="{00000000-0005-0000-0000-00003A030000}"/>
    <cellStyle name="Normal 4 2 7 6 2" xfId="2507" xr:uid="{B9A0E774-F3A9-4E2B-B4CE-C76463BD2610}"/>
    <cellStyle name="Normal 4 2 7 7" xfId="1691" xr:uid="{3B9BD30D-0D0F-46CA-893C-840ACB133EA4}"/>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2 2 2" xfId="3267" xr:uid="{3CA31839-DAC3-484A-819D-FCDB4A4167A8}"/>
    <cellStyle name="Normal 4 2 8 2 2 2 3" xfId="2451" xr:uid="{9C8DFF2D-59ED-4EF2-9403-8F13A6F3F9C2}"/>
    <cellStyle name="Normal 4 2 8 2 2 3" xfId="1227" xr:uid="{00000000-0005-0000-0000-000040030000}"/>
    <cellStyle name="Normal 4 2 8 2 2 3 2" xfId="2859" xr:uid="{C7774C0B-7C03-4577-A8FA-8489E6C62E9B}"/>
    <cellStyle name="Normal 4 2 8 2 2 4" xfId="2043" xr:uid="{3478C33A-7774-49A8-96FF-8C48AA2D1E81}"/>
    <cellStyle name="Normal 4 2 8 2 3" xfId="615" xr:uid="{00000000-0005-0000-0000-000041030000}"/>
    <cellStyle name="Normal 4 2 8 2 3 2" xfId="1431" xr:uid="{00000000-0005-0000-0000-000042030000}"/>
    <cellStyle name="Normal 4 2 8 2 3 2 2" xfId="3063" xr:uid="{6ED45769-066A-42A3-B561-D91BD887A77A}"/>
    <cellStyle name="Normal 4 2 8 2 3 3" xfId="2247" xr:uid="{0601D031-1AAC-44C9-8BE8-CA0446B43204}"/>
    <cellStyle name="Normal 4 2 8 2 4" xfId="1023" xr:uid="{00000000-0005-0000-0000-000043030000}"/>
    <cellStyle name="Normal 4 2 8 2 4 2" xfId="2655" xr:uid="{D5CB07C2-50C4-4E50-AC8B-A737A8A7A30D}"/>
    <cellStyle name="Normal 4 2 8 2 5" xfId="1839" xr:uid="{8B680C04-C108-40E9-841E-89ECA4F51A03}"/>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2 2 2" xfId="3199" xr:uid="{74E331BD-423C-4E92-ADA3-95753CEB7246}"/>
    <cellStyle name="Normal 4 2 8 3 2 2 3" xfId="2383" xr:uid="{3F4345EB-D066-4C3D-BC77-0FA65B3724BF}"/>
    <cellStyle name="Normal 4 2 8 3 2 3" xfId="1159" xr:uid="{00000000-0005-0000-0000-000048030000}"/>
    <cellStyle name="Normal 4 2 8 3 2 3 2" xfId="2791" xr:uid="{C0408C6B-2F09-480A-8ABB-5189A256C053}"/>
    <cellStyle name="Normal 4 2 8 3 2 4" xfId="1975" xr:uid="{BA33E0DC-37C2-4CF8-BED3-EB8263760D50}"/>
    <cellStyle name="Normal 4 2 8 3 3" xfId="547" xr:uid="{00000000-0005-0000-0000-000049030000}"/>
    <cellStyle name="Normal 4 2 8 3 3 2" xfId="1363" xr:uid="{00000000-0005-0000-0000-00004A030000}"/>
    <cellStyle name="Normal 4 2 8 3 3 2 2" xfId="2995" xr:uid="{FE44AE06-68D6-4E28-9C9B-F3F3ED7DB875}"/>
    <cellStyle name="Normal 4 2 8 3 3 3" xfId="2179" xr:uid="{42705E9B-66E4-4F5F-B93C-84A9B21B07DA}"/>
    <cellStyle name="Normal 4 2 8 3 4" xfId="955" xr:uid="{00000000-0005-0000-0000-00004B030000}"/>
    <cellStyle name="Normal 4 2 8 3 4 2" xfId="2587" xr:uid="{EA4D7560-32E0-4C96-AFD8-1278E7B4C418}"/>
    <cellStyle name="Normal 4 2 8 3 5" xfId="1771" xr:uid="{A9CEF2A7-A0AD-4895-A03D-53858EC54161}"/>
    <cellStyle name="Normal 4 2 8 4" xfId="275" xr:uid="{00000000-0005-0000-0000-00004C030000}"/>
    <cellStyle name="Normal 4 2 8 4 2" xfId="683" xr:uid="{00000000-0005-0000-0000-00004D030000}"/>
    <cellStyle name="Normal 4 2 8 4 2 2" xfId="1499" xr:uid="{00000000-0005-0000-0000-00004E030000}"/>
    <cellStyle name="Normal 4 2 8 4 2 2 2" xfId="3131" xr:uid="{02FC24E3-3132-4182-A633-EB481B8B4D28}"/>
    <cellStyle name="Normal 4 2 8 4 2 3" xfId="2315" xr:uid="{FA4A397B-BFBF-4C66-88DC-A461FB44C77E}"/>
    <cellStyle name="Normal 4 2 8 4 3" xfId="1091" xr:uid="{00000000-0005-0000-0000-00004F030000}"/>
    <cellStyle name="Normal 4 2 8 4 3 2" xfId="2723" xr:uid="{0F93F822-0352-4BB5-B547-32C38E930977}"/>
    <cellStyle name="Normal 4 2 8 4 4" xfId="1907" xr:uid="{0AF99350-8D75-4622-AB40-247FEAFD4D3D}"/>
    <cellStyle name="Normal 4 2 8 5" xfId="479" xr:uid="{00000000-0005-0000-0000-000050030000}"/>
    <cellStyle name="Normal 4 2 8 5 2" xfId="1295" xr:uid="{00000000-0005-0000-0000-000051030000}"/>
    <cellStyle name="Normal 4 2 8 5 2 2" xfId="2927" xr:uid="{CF6731E2-554C-4177-ABC0-E93260A5754D}"/>
    <cellStyle name="Normal 4 2 8 5 3" xfId="2111" xr:uid="{E7F148BC-13E8-447A-A52E-41C9633BAAA4}"/>
    <cellStyle name="Normal 4 2 8 6" xfId="887" xr:uid="{00000000-0005-0000-0000-000052030000}"/>
    <cellStyle name="Normal 4 2 8 6 2" xfId="2519" xr:uid="{991C7AA4-780C-4929-9CB3-3F680A17C88D}"/>
    <cellStyle name="Normal 4 2 8 7" xfId="1703" xr:uid="{1F324B19-E933-4007-9868-E64C6BDA942F}"/>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2 2 2" xfId="3233" xr:uid="{0EA5D7F0-AA58-4A6A-BF4B-DF77705B2C99}"/>
    <cellStyle name="Normal 4 2 9 2 2 2 3" xfId="2417" xr:uid="{FEA3F3D7-DB81-458E-9B2D-1E30EF9FA6DA}"/>
    <cellStyle name="Normal 4 2 9 2 2 3" xfId="1193" xr:uid="{00000000-0005-0000-0000-000058030000}"/>
    <cellStyle name="Normal 4 2 9 2 2 3 2" xfId="2825" xr:uid="{98560AC1-4E99-45BC-B44A-64C02996FE89}"/>
    <cellStyle name="Normal 4 2 9 2 2 4" xfId="2009" xr:uid="{DA584B4A-8A41-41D7-8827-5A38A2DE251C}"/>
    <cellStyle name="Normal 4 2 9 2 3" xfId="581" xr:uid="{00000000-0005-0000-0000-000059030000}"/>
    <cellStyle name="Normal 4 2 9 2 3 2" xfId="1397" xr:uid="{00000000-0005-0000-0000-00005A030000}"/>
    <cellStyle name="Normal 4 2 9 2 3 2 2" xfId="3029" xr:uid="{44725125-880D-44A2-8E96-FE716DD9FD86}"/>
    <cellStyle name="Normal 4 2 9 2 3 3" xfId="2213" xr:uid="{8C527FA3-6C51-4A36-B401-06F46D462A0B}"/>
    <cellStyle name="Normal 4 2 9 2 4" xfId="989" xr:uid="{00000000-0005-0000-0000-00005B030000}"/>
    <cellStyle name="Normal 4 2 9 2 4 2" xfId="2621" xr:uid="{4D569CD9-F711-4ACC-AA9E-69F89BE8E564}"/>
    <cellStyle name="Normal 4 2 9 2 5" xfId="1805" xr:uid="{B3456C2E-E82E-43CC-9FF9-F8D65687AC26}"/>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2 2 2" xfId="3165" xr:uid="{2DEA5D83-D2A7-4DFF-AE37-683B72CEE6B5}"/>
    <cellStyle name="Normal 4 2 9 3 2 2 3" xfId="2349" xr:uid="{9DE8FF86-1722-4DBA-B369-3159F49721F5}"/>
    <cellStyle name="Normal 4 2 9 3 2 3" xfId="1125" xr:uid="{00000000-0005-0000-0000-000060030000}"/>
    <cellStyle name="Normal 4 2 9 3 2 3 2" xfId="2757" xr:uid="{71C015F0-6D3B-4460-8150-D0258D7B4917}"/>
    <cellStyle name="Normal 4 2 9 3 2 4" xfId="1941" xr:uid="{7F53EB52-4D9A-4C23-B066-6C3CDDF15135}"/>
    <cellStyle name="Normal 4 2 9 3 3" xfId="513" xr:uid="{00000000-0005-0000-0000-000061030000}"/>
    <cellStyle name="Normal 4 2 9 3 3 2" xfId="1329" xr:uid="{00000000-0005-0000-0000-000062030000}"/>
    <cellStyle name="Normal 4 2 9 3 3 2 2" xfId="2961" xr:uid="{A90611A9-3E50-48B6-A816-713708B07F23}"/>
    <cellStyle name="Normal 4 2 9 3 3 3" xfId="2145" xr:uid="{B24DA153-AB02-4A10-8AA1-7FEA2F31E78D}"/>
    <cellStyle name="Normal 4 2 9 3 4" xfId="921" xr:uid="{00000000-0005-0000-0000-000063030000}"/>
    <cellStyle name="Normal 4 2 9 3 4 2" xfId="2553" xr:uid="{73A0D191-B118-46DA-B616-EEBA60D34469}"/>
    <cellStyle name="Normal 4 2 9 3 5" xfId="1737" xr:uid="{325AAB45-833A-4A07-9EB5-5096806DC38E}"/>
    <cellStyle name="Normal 4 2 9 4" xfId="241" xr:uid="{00000000-0005-0000-0000-000064030000}"/>
    <cellStyle name="Normal 4 2 9 4 2" xfId="649" xr:uid="{00000000-0005-0000-0000-000065030000}"/>
    <cellStyle name="Normal 4 2 9 4 2 2" xfId="1465" xr:uid="{00000000-0005-0000-0000-000066030000}"/>
    <cellStyle name="Normal 4 2 9 4 2 2 2" xfId="3097" xr:uid="{11DE07BC-86E8-4EE2-9C79-AD425D6F73AE}"/>
    <cellStyle name="Normal 4 2 9 4 2 3" xfId="2281" xr:uid="{37228A40-37CD-46CE-B319-4970215CAE5E}"/>
    <cellStyle name="Normal 4 2 9 4 3" xfId="1057" xr:uid="{00000000-0005-0000-0000-000067030000}"/>
    <cellStyle name="Normal 4 2 9 4 3 2" xfId="2689" xr:uid="{1668FC65-61CE-4846-BAEF-7CCE3FB368FA}"/>
    <cellStyle name="Normal 4 2 9 4 4" xfId="1873" xr:uid="{159E7D3C-0400-4EE3-A978-94C37026E9E9}"/>
    <cellStyle name="Normal 4 2 9 5" xfId="445" xr:uid="{00000000-0005-0000-0000-000068030000}"/>
    <cellStyle name="Normal 4 2 9 5 2" xfId="1261" xr:uid="{00000000-0005-0000-0000-000069030000}"/>
    <cellStyle name="Normal 4 2 9 5 2 2" xfId="2893" xr:uid="{A5DCFA78-CB00-471E-A506-4C9352651472}"/>
    <cellStyle name="Normal 4 2 9 5 3" xfId="2077" xr:uid="{B13726D6-1885-430A-B37C-E447531FED4C}"/>
    <cellStyle name="Normal 4 2 9 6" xfId="853" xr:uid="{00000000-0005-0000-0000-00006A030000}"/>
    <cellStyle name="Normal 4 2 9 6 2" xfId="2485" xr:uid="{F67411B7-636B-43DD-8921-E9EA75CE46EA}"/>
    <cellStyle name="Normal 4 2 9 7" xfId="1669" xr:uid="{19F65910-0111-47CA-9010-F2ED3C5A577E}"/>
    <cellStyle name="Normal 4 3" xfId="18" xr:uid="{00000000-0005-0000-0000-00006B030000}"/>
    <cellStyle name="Normal 4 3 10" xfId="426" xr:uid="{00000000-0005-0000-0000-00006C030000}"/>
    <cellStyle name="Normal 4 3 10 2" xfId="1242" xr:uid="{00000000-0005-0000-0000-00006D030000}"/>
    <cellStyle name="Normal 4 3 10 2 2" xfId="2874" xr:uid="{0994A3B9-44AA-4CEE-8D5F-863FE0A1FA5A}"/>
    <cellStyle name="Normal 4 3 10 3" xfId="2058" xr:uid="{C0A01C42-CCCF-434A-98D4-7372DF5E0CEB}"/>
    <cellStyle name="Normal 4 3 11" xfId="834" xr:uid="{00000000-0005-0000-0000-00006E030000}"/>
    <cellStyle name="Normal 4 3 11 2" xfId="2466" xr:uid="{41C065FF-4FDF-4BC4-A530-B66FA7A510BC}"/>
    <cellStyle name="Normal 4 3 12" xfId="1650" xr:uid="{72F357B4-7EC1-4F1E-8440-DA34ACE6E159}"/>
    <cellStyle name="Normal 4 3 2" xfId="22" xr:uid="{00000000-0005-0000-0000-00006F030000}"/>
    <cellStyle name="Normal 4 3 2 10" xfId="838" xr:uid="{00000000-0005-0000-0000-000070030000}"/>
    <cellStyle name="Normal 4 3 2 10 2" xfId="2470" xr:uid="{7AE56B37-9E17-4ACB-B879-81278D3E1D23}"/>
    <cellStyle name="Normal 4 3 2 11" xfId="1654" xr:uid="{64366190-AC88-4E55-9C25-14336600F5A7}"/>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2 2 2" xfId="3252" xr:uid="{8C7637CE-16C1-4A41-9986-44BAC819CCE1}"/>
    <cellStyle name="Normal 4 3 2 2 2 2 2 2 3" xfId="2436" xr:uid="{C2A07113-5FBB-462B-AB16-152ABCF86B7F}"/>
    <cellStyle name="Normal 4 3 2 2 2 2 2 3" xfId="1212" xr:uid="{00000000-0005-0000-0000-000077030000}"/>
    <cellStyle name="Normal 4 3 2 2 2 2 2 3 2" xfId="2844" xr:uid="{6F2B92AE-0DA2-4A22-9993-C9AA1CD43A27}"/>
    <cellStyle name="Normal 4 3 2 2 2 2 2 4" xfId="2028" xr:uid="{C6B86385-8376-4857-B216-8201DAE1B5D7}"/>
    <cellStyle name="Normal 4 3 2 2 2 2 3" xfId="600" xr:uid="{00000000-0005-0000-0000-000078030000}"/>
    <cellStyle name="Normal 4 3 2 2 2 2 3 2" xfId="1416" xr:uid="{00000000-0005-0000-0000-000079030000}"/>
    <cellStyle name="Normal 4 3 2 2 2 2 3 2 2" xfId="3048" xr:uid="{A07477B5-092C-48FD-8279-3C553215B9CA}"/>
    <cellStyle name="Normal 4 3 2 2 2 2 3 3" xfId="2232" xr:uid="{E58C3437-7BC4-4424-889E-CB5727738214}"/>
    <cellStyle name="Normal 4 3 2 2 2 2 4" xfId="1008" xr:uid="{00000000-0005-0000-0000-00007A030000}"/>
    <cellStyle name="Normal 4 3 2 2 2 2 4 2" xfId="2640" xr:uid="{9EC47672-CC28-4459-8540-D7D1BF053BE1}"/>
    <cellStyle name="Normal 4 3 2 2 2 2 5" xfId="1824" xr:uid="{E8163079-7C2B-4FEF-8F91-7B271BD557F1}"/>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2 2 2" xfId="3184" xr:uid="{06D7B240-D4FB-4042-9580-67729BD62AC4}"/>
    <cellStyle name="Normal 4 3 2 2 2 3 2 2 3" xfId="2368" xr:uid="{88821F83-01FB-4A31-9E95-EA9D10A9FAAB}"/>
    <cellStyle name="Normal 4 3 2 2 2 3 2 3" xfId="1144" xr:uid="{00000000-0005-0000-0000-00007F030000}"/>
    <cellStyle name="Normal 4 3 2 2 2 3 2 3 2" xfId="2776" xr:uid="{9C8A3491-2F89-430D-AADB-099C5E94BC95}"/>
    <cellStyle name="Normal 4 3 2 2 2 3 2 4" xfId="1960" xr:uid="{B128286B-650F-4D69-BD27-946F90431A06}"/>
    <cellStyle name="Normal 4 3 2 2 2 3 3" xfId="532" xr:uid="{00000000-0005-0000-0000-000080030000}"/>
    <cellStyle name="Normal 4 3 2 2 2 3 3 2" xfId="1348" xr:uid="{00000000-0005-0000-0000-000081030000}"/>
    <cellStyle name="Normal 4 3 2 2 2 3 3 2 2" xfId="2980" xr:uid="{9D0ACC61-1F6E-468D-AF75-325FEEC47309}"/>
    <cellStyle name="Normal 4 3 2 2 2 3 3 3" xfId="2164" xr:uid="{51AAC155-D889-40CB-9D59-14A45E53AAE1}"/>
    <cellStyle name="Normal 4 3 2 2 2 3 4" xfId="940" xr:uid="{00000000-0005-0000-0000-000082030000}"/>
    <cellStyle name="Normal 4 3 2 2 2 3 4 2" xfId="2572" xr:uid="{C5AC763B-8770-4EE8-BD65-98051B3A2D87}"/>
    <cellStyle name="Normal 4 3 2 2 2 3 5" xfId="1756" xr:uid="{C5E6D5B8-DE2D-4839-8F9F-AE39395E5A65}"/>
    <cellStyle name="Normal 4 3 2 2 2 4" xfId="260" xr:uid="{00000000-0005-0000-0000-000083030000}"/>
    <cellStyle name="Normal 4 3 2 2 2 4 2" xfId="668" xr:uid="{00000000-0005-0000-0000-000084030000}"/>
    <cellStyle name="Normal 4 3 2 2 2 4 2 2" xfId="1484" xr:uid="{00000000-0005-0000-0000-000085030000}"/>
    <cellStyle name="Normal 4 3 2 2 2 4 2 2 2" xfId="3116" xr:uid="{81FB0615-6940-4E95-99D7-5009F0A6378C}"/>
    <cellStyle name="Normal 4 3 2 2 2 4 2 3" xfId="2300" xr:uid="{941FB899-30A2-4AB4-A363-D303A637C3A5}"/>
    <cellStyle name="Normal 4 3 2 2 2 4 3" xfId="1076" xr:uid="{00000000-0005-0000-0000-000086030000}"/>
    <cellStyle name="Normal 4 3 2 2 2 4 3 2" xfId="2708" xr:uid="{E56BC742-7C80-4DD9-9B44-2C7DE6EAF4B4}"/>
    <cellStyle name="Normal 4 3 2 2 2 4 4" xfId="1892" xr:uid="{42259585-40ED-4644-BBBD-146BB11D1745}"/>
    <cellStyle name="Normal 4 3 2 2 2 5" xfId="464" xr:uid="{00000000-0005-0000-0000-000087030000}"/>
    <cellStyle name="Normal 4 3 2 2 2 5 2" xfId="1280" xr:uid="{00000000-0005-0000-0000-000088030000}"/>
    <cellStyle name="Normal 4 3 2 2 2 5 2 2" xfId="2912" xr:uid="{EC3C5AC1-1157-4281-A18E-1DB76236430A}"/>
    <cellStyle name="Normal 4 3 2 2 2 5 3" xfId="2096" xr:uid="{63D52578-AA7D-4486-963B-5E0E32BD44A9}"/>
    <cellStyle name="Normal 4 3 2 2 2 6" xfId="872" xr:uid="{00000000-0005-0000-0000-000089030000}"/>
    <cellStyle name="Normal 4 3 2 2 2 6 2" xfId="2504" xr:uid="{FDE2D108-DE7D-47EF-B972-357038C32738}"/>
    <cellStyle name="Normal 4 3 2 2 2 7" xfId="1688" xr:uid="{CA744A7C-E98C-43F3-B38F-30780A625227}"/>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2 2 2" xfId="3230" xr:uid="{6C7607ED-BC5F-4856-A08F-0B4409484B73}"/>
    <cellStyle name="Normal 4 3 2 2 3 2 2 3" xfId="2414" xr:uid="{4DFF47E8-6CAF-419D-8AB9-166EE4C53133}"/>
    <cellStyle name="Normal 4 3 2 2 3 2 3" xfId="1190" xr:uid="{00000000-0005-0000-0000-00008E030000}"/>
    <cellStyle name="Normal 4 3 2 2 3 2 3 2" xfId="2822" xr:uid="{3797B13A-290E-48BC-B6DA-61BEBDA4B991}"/>
    <cellStyle name="Normal 4 3 2 2 3 2 4" xfId="2006" xr:uid="{F60C6166-CFE9-4357-B3AD-5E5B47765F3D}"/>
    <cellStyle name="Normal 4 3 2 2 3 3" xfId="578" xr:uid="{00000000-0005-0000-0000-00008F030000}"/>
    <cellStyle name="Normal 4 3 2 2 3 3 2" xfId="1394" xr:uid="{00000000-0005-0000-0000-000090030000}"/>
    <cellStyle name="Normal 4 3 2 2 3 3 2 2" xfId="3026" xr:uid="{4599F471-7290-4CAD-98FC-C2321867F320}"/>
    <cellStyle name="Normal 4 3 2 2 3 3 3" xfId="2210" xr:uid="{639B42E6-0090-448E-8B7C-7E4062327B8D}"/>
    <cellStyle name="Normal 4 3 2 2 3 4" xfId="986" xr:uid="{00000000-0005-0000-0000-000091030000}"/>
    <cellStyle name="Normal 4 3 2 2 3 4 2" xfId="2618" xr:uid="{D4D172F0-DB8C-487F-9F26-3DD222EE380E}"/>
    <cellStyle name="Normal 4 3 2 2 3 5" xfId="1802" xr:uid="{527C1FE5-2594-4C2E-AAE3-32FC701783E4}"/>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2 2 2" xfId="3162" xr:uid="{B9796167-DB94-4E8F-A446-056FC8396238}"/>
    <cellStyle name="Normal 4 3 2 2 4 2 2 3" xfId="2346" xr:uid="{3EB4030C-A33F-43B5-A659-085E5EB3D453}"/>
    <cellStyle name="Normal 4 3 2 2 4 2 3" xfId="1122" xr:uid="{00000000-0005-0000-0000-000096030000}"/>
    <cellStyle name="Normal 4 3 2 2 4 2 3 2" xfId="2754" xr:uid="{6E22FE5C-F378-449A-8AFC-507B8DAC858C}"/>
    <cellStyle name="Normal 4 3 2 2 4 2 4" xfId="1938" xr:uid="{D2753E1E-C9C3-4201-85B6-23D497E59761}"/>
    <cellStyle name="Normal 4 3 2 2 4 3" xfId="510" xr:uid="{00000000-0005-0000-0000-000097030000}"/>
    <cellStyle name="Normal 4 3 2 2 4 3 2" xfId="1326" xr:uid="{00000000-0005-0000-0000-000098030000}"/>
    <cellStyle name="Normal 4 3 2 2 4 3 2 2" xfId="2958" xr:uid="{A30AB89C-BC9E-45A3-9836-5D05A74A39D3}"/>
    <cellStyle name="Normal 4 3 2 2 4 3 3" xfId="2142" xr:uid="{86B7C547-7787-4D29-8D47-3C6EECED123B}"/>
    <cellStyle name="Normal 4 3 2 2 4 4" xfId="918" xr:uid="{00000000-0005-0000-0000-000099030000}"/>
    <cellStyle name="Normal 4 3 2 2 4 4 2" xfId="2550" xr:uid="{DAEF7A5A-F143-4D16-9654-97848FFEE0FC}"/>
    <cellStyle name="Normal 4 3 2 2 4 5" xfId="1734" xr:uid="{725CB93E-2CC5-49F4-9CF3-CB1CE3B6BD69}"/>
    <cellStyle name="Normal 4 3 2 2 5" xfId="238" xr:uid="{00000000-0005-0000-0000-00009A030000}"/>
    <cellStyle name="Normal 4 3 2 2 5 2" xfId="646" xr:uid="{00000000-0005-0000-0000-00009B030000}"/>
    <cellStyle name="Normal 4 3 2 2 5 2 2" xfId="1462" xr:uid="{00000000-0005-0000-0000-00009C030000}"/>
    <cellStyle name="Normal 4 3 2 2 5 2 2 2" xfId="3094" xr:uid="{787C8A6D-67B9-4451-B8B5-E925A4A65B59}"/>
    <cellStyle name="Normal 4 3 2 2 5 2 3" xfId="2278" xr:uid="{FDA34B08-1932-4616-B520-5D44AB605EEE}"/>
    <cellStyle name="Normal 4 3 2 2 5 3" xfId="1054" xr:uid="{00000000-0005-0000-0000-00009D030000}"/>
    <cellStyle name="Normal 4 3 2 2 5 3 2" xfId="2686" xr:uid="{81A7D54C-CF16-4C13-A67F-C9BD03BA4B30}"/>
    <cellStyle name="Normal 4 3 2 2 5 4" xfId="1870" xr:uid="{382C1FDD-AB64-47C5-8FF3-6E96DED6EDD8}"/>
    <cellStyle name="Normal 4 3 2 2 6" xfId="442" xr:uid="{00000000-0005-0000-0000-00009E030000}"/>
    <cellStyle name="Normal 4 3 2 2 6 2" xfId="1258" xr:uid="{00000000-0005-0000-0000-00009F030000}"/>
    <cellStyle name="Normal 4 3 2 2 6 2 2" xfId="2890" xr:uid="{882F8770-29F1-490D-A6BC-219F2EBDAED8}"/>
    <cellStyle name="Normal 4 3 2 2 6 3" xfId="2074" xr:uid="{C38A5F40-D1D5-498E-804F-EEFF3E9C851E}"/>
    <cellStyle name="Normal 4 3 2 2 7" xfId="850" xr:uid="{00000000-0005-0000-0000-0000A0030000}"/>
    <cellStyle name="Normal 4 3 2 2 7 2" xfId="2482" xr:uid="{A1EFC721-12CC-4E72-ACA0-DECC68D5A82E}"/>
    <cellStyle name="Normal 4 3 2 2 8" xfId="1666" xr:uid="{7BE20230-EFFF-4CB3-961B-9A9642B2C23C}"/>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2 2 2" xfId="3262" xr:uid="{C87DBC76-4605-4E00-ACF8-C3A06FA3A395}"/>
    <cellStyle name="Normal 4 3 2 3 2 2 2 3" xfId="2446" xr:uid="{11242039-E191-4DE5-8378-17DCE365027E}"/>
    <cellStyle name="Normal 4 3 2 3 2 2 3" xfId="1222" xr:uid="{00000000-0005-0000-0000-0000A6030000}"/>
    <cellStyle name="Normal 4 3 2 3 2 2 3 2" xfId="2854" xr:uid="{8CB0893F-7087-4ED6-83CA-4C1F5864FE8F}"/>
    <cellStyle name="Normal 4 3 2 3 2 2 4" xfId="2038" xr:uid="{FB4D86D4-2782-4D29-BBF1-95C393483A7B}"/>
    <cellStyle name="Normal 4 3 2 3 2 3" xfId="610" xr:uid="{00000000-0005-0000-0000-0000A7030000}"/>
    <cellStyle name="Normal 4 3 2 3 2 3 2" xfId="1426" xr:uid="{00000000-0005-0000-0000-0000A8030000}"/>
    <cellStyle name="Normal 4 3 2 3 2 3 2 2" xfId="3058" xr:uid="{66861CFE-D084-401C-8DA0-596EB05F8E11}"/>
    <cellStyle name="Normal 4 3 2 3 2 3 3" xfId="2242" xr:uid="{7FEB15C0-CAEF-41E2-A3B2-C302CD405C50}"/>
    <cellStyle name="Normal 4 3 2 3 2 4" xfId="1018" xr:uid="{00000000-0005-0000-0000-0000A9030000}"/>
    <cellStyle name="Normal 4 3 2 3 2 4 2" xfId="2650" xr:uid="{2CDD2C93-9281-453C-9C63-8CF499B8B95E}"/>
    <cellStyle name="Normal 4 3 2 3 2 5" xfId="1834" xr:uid="{C6C639B3-4C30-44EA-AD31-CE28353E738F}"/>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2 2 2" xfId="3194" xr:uid="{523F8511-78A1-4A15-99CF-82575DB72144}"/>
    <cellStyle name="Normal 4 3 2 3 3 2 2 3" xfId="2378" xr:uid="{70E6E487-68C0-4846-B43F-64763ECDDE86}"/>
    <cellStyle name="Normal 4 3 2 3 3 2 3" xfId="1154" xr:uid="{00000000-0005-0000-0000-0000AE030000}"/>
    <cellStyle name="Normal 4 3 2 3 3 2 3 2" xfId="2786" xr:uid="{9D1327B5-D911-49C2-A5E3-310948832CB4}"/>
    <cellStyle name="Normal 4 3 2 3 3 2 4" xfId="1970" xr:uid="{DABA0E0C-4AC0-456B-B176-DF7FDC33A1E0}"/>
    <cellStyle name="Normal 4 3 2 3 3 3" xfId="542" xr:uid="{00000000-0005-0000-0000-0000AF030000}"/>
    <cellStyle name="Normal 4 3 2 3 3 3 2" xfId="1358" xr:uid="{00000000-0005-0000-0000-0000B0030000}"/>
    <cellStyle name="Normal 4 3 2 3 3 3 2 2" xfId="2990" xr:uid="{F655F09D-7F9D-47A3-981E-4707906B7851}"/>
    <cellStyle name="Normal 4 3 2 3 3 3 3" xfId="2174" xr:uid="{74E642A8-9614-4D8E-9E28-EF4211814F3B}"/>
    <cellStyle name="Normal 4 3 2 3 3 4" xfId="950" xr:uid="{00000000-0005-0000-0000-0000B1030000}"/>
    <cellStyle name="Normal 4 3 2 3 3 4 2" xfId="2582" xr:uid="{3CCBD360-C386-4F4A-BD65-44B237AC3D58}"/>
    <cellStyle name="Normal 4 3 2 3 3 5" xfId="1766" xr:uid="{BE0378A0-7972-418E-80FD-65349E2BFC1C}"/>
    <cellStyle name="Normal 4 3 2 3 4" xfId="270" xr:uid="{00000000-0005-0000-0000-0000B2030000}"/>
    <cellStyle name="Normal 4 3 2 3 4 2" xfId="678" xr:uid="{00000000-0005-0000-0000-0000B3030000}"/>
    <cellStyle name="Normal 4 3 2 3 4 2 2" xfId="1494" xr:uid="{00000000-0005-0000-0000-0000B4030000}"/>
    <cellStyle name="Normal 4 3 2 3 4 2 2 2" xfId="3126" xr:uid="{DE90450E-CA6C-4598-A55D-27E7097E7109}"/>
    <cellStyle name="Normal 4 3 2 3 4 2 3" xfId="2310" xr:uid="{E6D4E1F9-1FEC-4395-8D29-5D5F33D6DB9A}"/>
    <cellStyle name="Normal 4 3 2 3 4 3" xfId="1086" xr:uid="{00000000-0005-0000-0000-0000B5030000}"/>
    <cellStyle name="Normal 4 3 2 3 4 3 2" xfId="2718" xr:uid="{0BFFB255-F8B7-4860-AE57-1AE4440BD62D}"/>
    <cellStyle name="Normal 4 3 2 3 4 4" xfId="1902" xr:uid="{D2137837-048A-49A1-B6DC-F79FC057116E}"/>
    <cellStyle name="Normal 4 3 2 3 5" xfId="474" xr:uid="{00000000-0005-0000-0000-0000B6030000}"/>
    <cellStyle name="Normal 4 3 2 3 5 2" xfId="1290" xr:uid="{00000000-0005-0000-0000-0000B7030000}"/>
    <cellStyle name="Normal 4 3 2 3 5 2 2" xfId="2922" xr:uid="{07F83C84-97F7-4364-9601-C1DC365D317D}"/>
    <cellStyle name="Normal 4 3 2 3 5 3" xfId="2106" xr:uid="{3AE58044-A5F7-4F97-A119-CADADBD755D0}"/>
    <cellStyle name="Normal 4 3 2 3 6" xfId="882" xr:uid="{00000000-0005-0000-0000-0000B8030000}"/>
    <cellStyle name="Normal 4 3 2 3 6 2" xfId="2514" xr:uid="{992F7F2B-8C2A-4A74-9DC4-5346F77870D3}"/>
    <cellStyle name="Normal 4 3 2 3 7" xfId="1698" xr:uid="{4048C330-AAB4-4FDF-8F9D-1ECCEA85C43A}"/>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2 2 2" xfId="3274" xr:uid="{70D43645-8239-4E44-ABE4-F0DE1482A7EA}"/>
    <cellStyle name="Normal 4 3 2 4 2 2 2 3" xfId="2458" xr:uid="{440097C9-913B-4B32-9286-042F7C6FDF42}"/>
    <cellStyle name="Normal 4 3 2 4 2 2 3" xfId="1234" xr:uid="{00000000-0005-0000-0000-0000BE030000}"/>
    <cellStyle name="Normal 4 3 2 4 2 2 3 2" xfId="2866" xr:uid="{CFD5B021-3D86-4D6F-9468-205DD76795E8}"/>
    <cellStyle name="Normal 4 3 2 4 2 2 4" xfId="2050" xr:uid="{7BAF4BD9-BAC7-47EF-B3E4-EAEA8AB1D9D3}"/>
    <cellStyle name="Normal 4 3 2 4 2 3" xfId="622" xr:uid="{00000000-0005-0000-0000-0000BF030000}"/>
    <cellStyle name="Normal 4 3 2 4 2 3 2" xfId="1438" xr:uid="{00000000-0005-0000-0000-0000C0030000}"/>
    <cellStyle name="Normal 4 3 2 4 2 3 2 2" xfId="3070" xr:uid="{4261382E-A07D-4CB6-A6CF-5ACCBD757E7A}"/>
    <cellStyle name="Normal 4 3 2 4 2 3 3" xfId="2254" xr:uid="{0F20F771-E197-4186-8C83-9A77044F1476}"/>
    <cellStyle name="Normal 4 3 2 4 2 4" xfId="1030" xr:uid="{00000000-0005-0000-0000-0000C1030000}"/>
    <cellStyle name="Normal 4 3 2 4 2 4 2" xfId="2662" xr:uid="{63D2ACFA-D78A-4082-8D41-B51923C5FE4E}"/>
    <cellStyle name="Normal 4 3 2 4 2 5" xfId="1846" xr:uid="{0B4E449D-C825-4120-906B-4EE4FC1B5465}"/>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2 2 2" xfId="3206" xr:uid="{561EE59D-F398-4E45-863D-7480EE49B65C}"/>
    <cellStyle name="Normal 4 3 2 4 3 2 2 3" xfId="2390" xr:uid="{A0B7AAD3-5700-4343-9360-267F407A795D}"/>
    <cellStyle name="Normal 4 3 2 4 3 2 3" xfId="1166" xr:uid="{00000000-0005-0000-0000-0000C6030000}"/>
    <cellStyle name="Normal 4 3 2 4 3 2 3 2" xfId="2798" xr:uid="{89643A68-F31E-441B-8A6D-ACD34139C2EE}"/>
    <cellStyle name="Normal 4 3 2 4 3 2 4" xfId="1982" xr:uid="{4E77276C-2D90-4BB3-8831-E7BAD3B0A824}"/>
    <cellStyle name="Normal 4 3 2 4 3 3" xfId="554" xr:uid="{00000000-0005-0000-0000-0000C7030000}"/>
    <cellStyle name="Normal 4 3 2 4 3 3 2" xfId="1370" xr:uid="{00000000-0005-0000-0000-0000C8030000}"/>
    <cellStyle name="Normal 4 3 2 4 3 3 2 2" xfId="3002" xr:uid="{AAEE3530-66E1-46B8-89B0-B5463528E79F}"/>
    <cellStyle name="Normal 4 3 2 4 3 3 3" xfId="2186" xr:uid="{863C647F-3472-4A2D-9581-8BD2869E3CC0}"/>
    <cellStyle name="Normal 4 3 2 4 3 4" xfId="962" xr:uid="{00000000-0005-0000-0000-0000C9030000}"/>
    <cellStyle name="Normal 4 3 2 4 3 4 2" xfId="2594" xr:uid="{069ED395-92FA-4509-A252-2C9D2BE65C9D}"/>
    <cellStyle name="Normal 4 3 2 4 3 5" xfId="1778" xr:uid="{3B52C6EA-2D8B-4FE3-95B3-2B5D20F0643F}"/>
    <cellStyle name="Normal 4 3 2 4 4" xfId="282" xr:uid="{00000000-0005-0000-0000-0000CA030000}"/>
    <cellStyle name="Normal 4 3 2 4 4 2" xfId="690" xr:uid="{00000000-0005-0000-0000-0000CB030000}"/>
    <cellStyle name="Normal 4 3 2 4 4 2 2" xfId="1506" xr:uid="{00000000-0005-0000-0000-0000CC030000}"/>
    <cellStyle name="Normal 4 3 2 4 4 2 2 2" xfId="3138" xr:uid="{E1D64D5B-AC94-4C76-87EA-2A6BEFC99D0E}"/>
    <cellStyle name="Normal 4 3 2 4 4 2 3" xfId="2322" xr:uid="{E4F9F6A9-EC01-409E-84BB-2EF3EC78C922}"/>
    <cellStyle name="Normal 4 3 2 4 4 3" xfId="1098" xr:uid="{00000000-0005-0000-0000-0000CD030000}"/>
    <cellStyle name="Normal 4 3 2 4 4 3 2" xfId="2730" xr:uid="{C1029EF8-819B-47C4-B7DE-71F0D98A4E3B}"/>
    <cellStyle name="Normal 4 3 2 4 4 4" xfId="1914" xr:uid="{1B71B675-0D5A-47CB-8D24-2D16C3710900}"/>
    <cellStyle name="Normal 4 3 2 4 5" xfId="486" xr:uid="{00000000-0005-0000-0000-0000CE030000}"/>
    <cellStyle name="Normal 4 3 2 4 5 2" xfId="1302" xr:uid="{00000000-0005-0000-0000-0000CF030000}"/>
    <cellStyle name="Normal 4 3 2 4 5 2 2" xfId="2934" xr:uid="{5C1F93FB-A850-4A3F-888D-D0F0FA78F517}"/>
    <cellStyle name="Normal 4 3 2 4 5 3" xfId="2118" xr:uid="{C92ED47C-DD2C-46B8-BF56-C766EBF1EC2D}"/>
    <cellStyle name="Normal 4 3 2 4 6" xfId="894" xr:uid="{00000000-0005-0000-0000-0000D0030000}"/>
    <cellStyle name="Normal 4 3 2 4 6 2" xfId="2526" xr:uid="{6B48ED5C-8A4D-43CD-975F-6F75F5FB529D}"/>
    <cellStyle name="Normal 4 3 2 4 7" xfId="1710" xr:uid="{CAA259E0-6833-4D28-ADC5-C33AEA2F466C}"/>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2 2 2" xfId="3240" xr:uid="{ABE63DF2-F381-4C50-8292-1E8FE53FA65E}"/>
    <cellStyle name="Normal 4 3 2 5 2 2 2 3" xfId="2424" xr:uid="{90B86B98-F9BD-4121-A28C-CD3E5392580A}"/>
    <cellStyle name="Normal 4 3 2 5 2 2 3" xfId="1200" xr:uid="{00000000-0005-0000-0000-0000D6030000}"/>
    <cellStyle name="Normal 4 3 2 5 2 2 3 2" xfId="2832" xr:uid="{9B540835-9291-434F-B981-9C9AB0BA7438}"/>
    <cellStyle name="Normal 4 3 2 5 2 2 4" xfId="2016" xr:uid="{057097DD-59E8-49C3-9C7E-6312B35F82D4}"/>
    <cellStyle name="Normal 4 3 2 5 2 3" xfId="588" xr:uid="{00000000-0005-0000-0000-0000D7030000}"/>
    <cellStyle name="Normal 4 3 2 5 2 3 2" xfId="1404" xr:uid="{00000000-0005-0000-0000-0000D8030000}"/>
    <cellStyle name="Normal 4 3 2 5 2 3 2 2" xfId="3036" xr:uid="{6260715E-DA18-4AC6-80EA-A78AED49E9CF}"/>
    <cellStyle name="Normal 4 3 2 5 2 3 3" xfId="2220" xr:uid="{39BBDACF-D8D0-458B-9395-599BA8A6A527}"/>
    <cellStyle name="Normal 4 3 2 5 2 4" xfId="996" xr:uid="{00000000-0005-0000-0000-0000D9030000}"/>
    <cellStyle name="Normal 4 3 2 5 2 4 2" xfId="2628" xr:uid="{9C32392A-5792-4A3E-8123-FBBE18B04CCD}"/>
    <cellStyle name="Normal 4 3 2 5 2 5" xfId="1812" xr:uid="{29B53BCC-DE90-4F0B-B519-00C70BB07E23}"/>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2 2 2" xfId="3172" xr:uid="{D976C753-7DEC-4EF3-ADE4-332B71ED5F99}"/>
    <cellStyle name="Normal 4 3 2 5 3 2 2 3" xfId="2356" xr:uid="{1AF33BA3-6E16-4CB5-9C64-A0E2275E00CF}"/>
    <cellStyle name="Normal 4 3 2 5 3 2 3" xfId="1132" xr:uid="{00000000-0005-0000-0000-0000DE030000}"/>
    <cellStyle name="Normal 4 3 2 5 3 2 3 2" xfId="2764" xr:uid="{79C9EACB-73E6-4247-A599-64B922011BE7}"/>
    <cellStyle name="Normal 4 3 2 5 3 2 4" xfId="1948" xr:uid="{ABBD7AED-D260-446B-99D1-A1DAD6FBDC1B}"/>
    <cellStyle name="Normal 4 3 2 5 3 3" xfId="520" xr:uid="{00000000-0005-0000-0000-0000DF030000}"/>
    <cellStyle name="Normal 4 3 2 5 3 3 2" xfId="1336" xr:uid="{00000000-0005-0000-0000-0000E0030000}"/>
    <cellStyle name="Normal 4 3 2 5 3 3 2 2" xfId="2968" xr:uid="{40DF16A0-71A4-4D55-AA92-9D2E11ACE8A3}"/>
    <cellStyle name="Normal 4 3 2 5 3 3 3" xfId="2152" xr:uid="{073A878D-1092-4261-B6C5-E9CB23EAE005}"/>
    <cellStyle name="Normal 4 3 2 5 3 4" xfId="928" xr:uid="{00000000-0005-0000-0000-0000E1030000}"/>
    <cellStyle name="Normal 4 3 2 5 3 4 2" xfId="2560" xr:uid="{2395936B-D50F-4E8B-9F0E-3AB51E64F204}"/>
    <cellStyle name="Normal 4 3 2 5 3 5" xfId="1744" xr:uid="{5F35EF3E-56C4-4D97-BA8C-1EC96CD4C719}"/>
    <cellStyle name="Normal 4 3 2 5 4" xfId="248" xr:uid="{00000000-0005-0000-0000-0000E2030000}"/>
    <cellStyle name="Normal 4 3 2 5 4 2" xfId="656" xr:uid="{00000000-0005-0000-0000-0000E3030000}"/>
    <cellStyle name="Normal 4 3 2 5 4 2 2" xfId="1472" xr:uid="{00000000-0005-0000-0000-0000E4030000}"/>
    <cellStyle name="Normal 4 3 2 5 4 2 2 2" xfId="3104" xr:uid="{95C5482F-1AD5-4511-8A4A-636F90F3E104}"/>
    <cellStyle name="Normal 4 3 2 5 4 2 3" xfId="2288" xr:uid="{52515D64-B51A-4931-B80B-339C4EEE643F}"/>
    <cellStyle name="Normal 4 3 2 5 4 3" xfId="1064" xr:uid="{00000000-0005-0000-0000-0000E5030000}"/>
    <cellStyle name="Normal 4 3 2 5 4 3 2" xfId="2696" xr:uid="{5C178DA5-47E1-47B4-B71C-7650BBD7A7A2}"/>
    <cellStyle name="Normal 4 3 2 5 4 4" xfId="1880" xr:uid="{1CD32EB0-B98D-4704-B62E-5E4C79AEFFD5}"/>
    <cellStyle name="Normal 4 3 2 5 5" xfId="452" xr:uid="{00000000-0005-0000-0000-0000E6030000}"/>
    <cellStyle name="Normal 4 3 2 5 5 2" xfId="1268" xr:uid="{00000000-0005-0000-0000-0000E7030000}"/>
    <cellStyle name="Normal 4 3 2 5 5 2 2" xfId="2900" xr:uid="{41C89852-FF37-4623-B30F-43BFE9D3A706}"/>
    <cellStyle name="Normal 4 3 2 5 5 3" xfId="2084" xr:uid="{249F4877-0EFC-4CC4-B94F-D739C9C3C048}"/>
    <cellStyle name="Normal 4 3 2 5 6" xfId="860" xr:uid="{00000000-0005-0000-0000-0000E8030000}"/>
    <cellStyle name="Normal 4 3 2 5 6 2" xfId="2492" xr:uid="{FE413044-BD4C-4D83-8BAC-914E71953D07}"/>
    <cellStyle name="Normal 4 3 2 5 7" xfId="1676" xr:uid="{23A09BA2-0124-4A75-8C65-81B7AB9892CA}"/>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2 2 2" xfId="3218" xr:uid="{020F26C1-36AA-457D-A255-0C419487D5C9}"/>
    <cellStyle name="Normal 4 3 2 6 2 2 3" xfId="2402" xr:uid="{250AC4A8-6189-422C-9391-53BCBCFB2A52}"/>
    <cellStyle name="Normal 4 3 2 6 2 3" xfId="1178" xr:uid="{00000000-0005-0000-0000-0000ED030000}"/>
    <cellStyle name="Normal 4 3 2 6 2 3 2" xfId="2810" xr:uid="{49B5F04E-5654-41D6-9C72-3F93DE71FD25}"/>
    <cellStyle name="Normal 4 3 2 6 2 4" xfId="1994" xr:uid="{D1327D9A-EA6A-4AE3-B1B0-8CFBACC7E5B3}"/>
    <cellStyle name="Normal 4 3 2 6 3" xfId="566" xr:uid="{00000000-0005-0000-0000-0000EE030000}"/>
    <cellStyle name="Normal 4 3 2 6 3 2" xfId="1382" xr:uid="{00000000-0005-0000-0000-0000EF030000}"/>
    <cellStyle name="Normal 4 3 2 6 3 2 2" xfId="3014" xr:uid="{4CEF8117-631F-41CB-9A22-5674F959F39C}"/>
    <cellStyle name="Normal 4 3 2 6 3 3" xfId="2198" xr:uid="{30709506-2BDC-4026-856B-853D68A4A256}"/>
    <cellStyle name="Normal 4 3 2 6 4" xfId="974" xr:uid="{00000000-0005-0000-0000-0000F0030000}"/>
    <cellStyle name="Normal 4 3 2 6 4 2" xfId="2606" xr:uid="{7073EBF8-669D-4F4C-8444-86C99C1144FD}"/>
    <cellStyle name="Normal 4 3 2 6 5" xfId="1790" xr:uid="{851FBDDD-4DD5-4648-887D-B1DE9D0DEC38}"/>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2 2 2" xfId="3150" xr:uid="{C75AC0DA-4EE7-4737-83A5-28F076B49DED}"/>
    <cellStyle name="Normal 4 3 2 7 2 2 3" xfId="2334" xr:uid="{4D552228-92F7-4856-AA82-476E7D4F48E7}"/>
    <cellStyle name="Normal 4 3 2 7 2 3" xfId="1110" xr:uid="{00000000-0005-0000-0000-0000F5030000}"/>
    <cellStyle name="Normal 4 3 2 7 2 3 2" xfId="2742" xr:uid="{1AE671F7-82AE-49A9-89B2-B69EEE1753F7}"/>
    <cellStyle name="Normal 4 3 2 7 2 4" xfId="1926" xr:uid="{87F83FF5-C565-4156-ABD4-8114EEF5B4E8}"/>
    <cellStyle name="Normal 4 3 2 7 3" xfId="498" xr:uid="{00000000-0005-0000-0000-0000F6030000}"/>
    <cellStyle name="Normal 4 3 2 7 3 2" xfId="1314" xr:uid="{00000000-0005-0000-0000-0000F7030000}"/>
    <cellStyle name="Normal 4 3 2 7 3 2 2" xfId="2946" xr:uid="{4A6978BB-83CB-4713-B3B5-12E0F6A00E26}"/>
    <cellStyle name="Normal 4 3 2 7 3 3" xfId="2130" xr:uid="{CED280A1-9B78-4779-8C9C-91C7DB6B79DE}"/>
    <cellStyle name="Normal 4 3 2 7 4" xfId="906" xr:uid="{00000000-0005-0000-0000-0000F8030000}"/>
    <cellStyle name="Normal 4 3 2 7 4 2" xfId="2538" xr:uid="{02E5F805-6D45-406D-88C5-E9484397D38D}"/>
    <cellStyle name="Normal 4 3 2 7 5" xfId="1722" xr:uid="{6A9EC935-D28A-4526-9CFD-2355B7908BB4}"/>
    <cellStyle name="Normal 4 3 2 8" xfId="226" xr:uid="{00000000-0005-0000-0000-0000F9030000}"/>
    <cellStyle name="Normal 4 3 2 8 2" xfId="634" xr:uid="{00000000-0005-0000-0000-0000FA030000}"/>
    <cellStyle name="Normal 4 3 2 8 2 2" xfId="1450" xr:uid="{00000000-0005-0000-0000-0000FB030000}"/>
    <cellStyle name="Normal 4 3 2 8 2 2 2" xfId="3082" xr:uid="{6A8F7CCA-FFB5-44B0-8711-DE1A9F7E9261}"/>
    <cellStyle name="Normal 4 3 2 8 2 3" xfId="2266" xr:uid="{7ED14584-859A-4650-B8E1-8DC7505ED905}"/>
    <cellStyle name="Normal 4 3 2 8 3" xfId="1042" xr:uid="{00000000-0005-0000-0000-0000FC030000}"/>
    <cellStyle name="Normal 4 3 2 8 3 2" xfId="2674" xr:uid="{0ACB27BF-42F7-4C0D-851B-75AA45AA8D1F}"/>
    <cellStyle name="Normal 4 3 2 8 4" xfId="1858" xr:uid="{9F1F4BC3-6DFA-4620-A7E1-B56D976CC5E6}"/>
    <cellStyle name="Normal 4 3 2 9" xfId="430" xr:uid="{00000000-0005-0000-0000-0000FD030000}"/>
    <cellStyle name="Normal 4 3 2 9 2" xfId="1246" xr:uid="{00000000-0005-0000-0000-0000FE030000}"/>
    <cellStyle name="Normal 4 3 2 9 2 2" xfId="2878" xr:uid="{41B16FC0-259C-4DC1-8CED-763131E24B26}"/>
    <cellStyle name="Normal 4 3 2 9 3" xfId="2062" xr:uid="{52E54774-FAD7-4B6E-BA59-0714FF9696DF}"/>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2 2 2" xfId="3248" xr:uid="{A87B60E5-D7B6-4014-8F84-088717F98C83}"/>
    <cellStyle name="Normal 4 3 3 2 2 2 2 3" xfId="2432" xr:uid="{1FBE1640-3C85-4EB2-A267-FF9926AEB438}"/>
    <cellStyle name="Normal 4 3 3 2 2 2 3" xfId="1208" xr:uid="{00000000-0005-0000-0000-000005040000}"/>
    <cellStyle name="Normal 4 3 3 2 2 2 3 2" xfId="2840" xr:uid="{F37133DD-3A99-4632-824D-34CB7BD2E36C}"/>
    <cellStyle name="Normal 4 3 3 2 2 2 4" xfId="2024" xr:uid="{1860D2FB-E244-4019-A563-93755468E08F}"/>
    <cellStyle name="Normal 4 3 3 2 2 3" xfId="596" xr:uid="{00000000-0005-0000-0000-000006040000}"/>
    <cellStyle name="Normal 4 3 3 2 2 3 2" xfId="1412" xr:uid="{00000000-0005-0000-0000-000007040000}"/>
    <cellStyle name="Normal 4 3 3 2 2 3 2 2" xfId="3044" xr:uid="{4A612C0D-9957-4C04-8639-4B9462208CD0}"/>
    <cellStyle name="Normal 4 3 3 2 2 3 3" xfId="2228" xr:uid="{F0A9CB0E-D556-4811-B252-4B6CB938822A}"/>
    <cellStyle name="Normal 4 3 3 2 2 4" xfId="1004" xr:uid="{00000000-0005-0000-0000-000008040000}"/>
    <cellStyle name="Normal 4 3 3 2 2 4 2" xfId="2636" xr:uid="{6FF64588-29E7-422E-AD3B-D3C6A05CA648}"/>
    <cellStyle name="Normal 4 3 3 2 2 5" xfId="1820" xr:uid="{2B88D447-355B-4DE9-BB57-EBF939654972}"/>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2 2 2" xfId="3180" xr:uid="{6BC35F15-AE35-4BB0-8304-D9F7CDC28BFC}"/>
    <cellStyle name="Normal 4 3 3 2 3 2 2 3" xfId="2364" xr:uid="{16096569-0497-40FD-B50C-3AB0357CFBF6}"/>
    <cellStyle name="Normal 4 3 3 2 3 2 3" xfId="1140" xr:uid="{00000000-0005-0000-0000-00000D040000}"/>
    <cellStyle name="Normal 4 3 3 2 3 2 3 2" xfId="2772" xr:uid="{9F5D2B30-3678-4ADF-BD4D-8DE5A45C3B16}"/>
    <cellStyle name="Normal 4 3 3 2 3 2 4" xfId="1956" xr:uid="{DAACA3C8-440F-4BEF-BA7E-98158E866D6C}"/>
    <cellStyle name="Normal 4 3 3 2 3 3" xfId="528" xr:uid="{00000000-0005-0000-0000-00000E040000}"/>
    <cellStyle name="Normal 4 3 3 2 3 3 2" xfId="1344" xr:uid="{00000000-0005-0000-0000-00000F040000}"/>
    <cellStyle name="Normal 4 3 3 2 3 3 2 2" xfId="2976" xr:uid="{0FD9CAD5-EF19-40C3-A321-08B440CF7D33}"/>
    <cellStyle name="Normal 4 3 3 2 3 3 3" xfId="2160" xr:uid="{72DA62D5-9736-43E0-B918-BB78C1FC8757}"/>
    <cellStyle name="Normal 4 3 3 2 3 4" xfId="936" xr:uid="{00000000-0005-0000-0000-000010040000}"/>
    <cellStyle name="Normal 4 3 3 2 3 4 2" xfId="2568" xr:uid="{FE1FD446-7F04-4E45-BE19-87A167589976}"/>
    <cellStyle name="Normal 4 3 3 2 3 5" xfId="1752" xr:uid="{152CD2F0-801C-4E6D-98F9-048D75CCA19C}"/>
    <cellStyle name="Normal 4 3 3 2 4" xfId="256" xr:uid="{00000000-0005-0000-0000-000011040000}"/>
    <cellStyle name="Normal 4 3 3 2 4 2" xfId="664" xr:uid="{00000000-0005-0000-0000-000012040000}"/>
    <cellStyle name="Normal 4 3 3 2 4 2 2" xfId="1480" xr:uid="{00000000-0005-0000-0000-000013040000}"/>
    <cellStyle name="Normal 4 3 3 2 4 2 2 2" xfId="3112" xr:uid="{F36D4BD0-9DD6-489D-A876-31B3378D0A51}"/>
    <cellStyle name="Normal 4 3 3 2 4 2 3" xfId="2296" xr:uid="{437CBA81-09CF-42A7-BEA8-94080DC5E56F}"/>
    <cellStyle name="Normal 4 3 3 2 4 3" xfId="1072" xr:uid="{00000000-0005-0000-0000-000014040000}"/>
    <cellStyle name="Normal 4 3 3 2 4 3 2" xfId="2704" xr:uid="{D8589CB0-D543-44D6-B83F-704A3EBD9275}"/>
    <cellStyle name="Normal 4 3 3 2 4 4" xfId="1888" xr:uid="{DF12351B-49B3-48FE-8013-7086701E130B}"/>
    <cellStyle name="Normal 4 3 3 2 5" xfId="460" xr:uid="{00000000-0005-0000-0000-000015040000}"/>
    <cellStyle name="Normal 4 3 3 2 5 2" xfId="1276" xr:uid="{00000000-0005-0000-0000-000016040000}"/>
    <cellStyle name="Normal 4 3 3 2 5 2 2" xfId="2908" xr:uid="{5CFDF8A8-1DFB-4B48-99D0-3ED4120E099F}"/>
    <cellStyle name="Normal 4 3 3 2 5 3" xfId="2092" xr:uid="{01C9D202-EC30-46B0-A900-F9A54B8C1A02}"/>
    <cellStyle name="Normal 4 3 3 2 6" xfId="868" xr:uid="{00000000-0005-0000-0000-000017040000}"/>
    <cellStyle name="Normal 4 3 3 2 6 2" xfId="2500" xr:uid="{A551A7C9-893D-4A03-B9BA-57AA93782B81}"/>
    <cellStyle name="Normal 4 3 3 2 7" xfId="1684" xr:uid="{4432C481-7694-478F-8E79-5A102BD8CD2A}"/>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2 2 2" xfId="3226" xr:uid="{F04B1201-5291-483F-B16A-8EE0AAF9224B}"/>
    <cellStyle name="Normal 4 3 3 3 2 2 3" xfId="2410" xr:uid="{CC48171F-58CE-4B56-96A8-8863DFAE0264}"/>
    <cellStyle name="Normal 4 3 3 3 2 3" xfId="1186" xr:uid="{00000000-0005-0000-0000-00001C040000}"/>
    <cellStyle name="Normal 4 3 3 3 2 3 2" xfId="2818" xr:uid="{7CEF42B6-24D7-4D1C-8F5D-A4E98DAD60B3}"/>
    <cellStyle name="Normal 4 3 3 3 2 4" xfId="2002" xr:uid="{DA10728C-5277-4572-8E83-FFC4EE615D48}"/>
    <cellStyle name="Normal 4 3 3 3 3" xfId="574" xr:uid="{00000000-0005-0000-0000-00001D040000}"/>
    <cellStyle name="Normal 4 3 3 3 3 2" xfId="1390" xr:uid="{00000000-0005-0000-0000-00001E040000}"/>
    <cellStyle name="Normal 4 3 3 3 3 2 2" xfId="3022" xr:uid="{74262F40-812C-490D-82C7-9F5205799CFB}"/>
    <cellStyle name="Normal 4 3 3 3 3 3" xfId="2206" xr:uid="{93DC324B-7325-426A-A756-B27BBE541DC9}"/>
    <cellStyle name="Normal 4 3 3 3 4" xfId="982" xr:uid="{00000000-0005-0000-0000-00001F040000}"/>
    <cellStyle name="Normal 4 3 3 3 4 2" xfId="2614" xr:uid="{77E84771-4743-4B8F-9719-D776D928CF07}"/>
    <cellStyle name="Normal 4 3 3 3 5" xfId="1798" xr:uid="{B44234ED-2318-4DBF-A188-DB98D62574EB}"/>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2 2 2" xfId="3158" xr:uid="{A6B08BFD-99A0-43E8-B8CF-AF3B277E9B61}"/>
    <cellStyle name="Normal 4 3 3 4 2 2 3" xfId="2342" xr:uid="{5053E08D-2728-4D29-B4F7-D9B871D19037}"/>
    <cellStyle name="Normal 4 3 3 4 2 3" xfId="1118" xr:uid="{00000000-0005-0000-0000-000024040000}"/>
    <cellStyle name="Normal 4 3 3 4 2 3 2" xfId="2750" xr:uid="{C88E9A99-9202-4E9E-A8AF-D23EA99ABF91}"/>
    <cellStyle name="Normal 4 3 3 4 2 4" xfId="1934" xr:uid="{F29C652C-6375-47FE-A42C-D55A62C1CF0C}"/>
    <cellStyle name="Normal 4 3 3 4 3" xfId="506" xr:uid="{00000000-0005-0000-0000-000025040000}"/>
    <cellStyle name="Normal 4 3 3 4 3 2" xfId="1322" xr:uid="{00000000-0005-0000-0000-000026040000}"/>
    <cellStyle name="Normal 4 3 3 4 3 2 2" xfId="2954" xr:uid="{DCC57969-6122-44F0-B765-70DE92715E17}"/>
    <cellStyle name="Normal 4 3 3 4 3 3" xfId="2138" xr:uid="{5B0CB6CA-F813-47A5-8BC1-A5E2C4F00017}"/>
    <cellStyle name="Normal 4 3 3 4 4" xfId="914" xr:uid="{00000000-0005-0000-0000-000027040000}"/>
    <cellStyle name="Normal 4 3 3 4 4 2" xfId="2546" xr:uid="{22889204-6CF3-4DDA-9DFF-6686BE2877D3}"/>
    <cellStyle name="Normal 4 3 3 4 5" xfId="1730" xr:uid="{50F4F384-0812-4DEA-B5AA-05F175559E49}"/>
    <cellStyle name="Normal 4 3 3 5" xfId="234" xr:uid="{00000000-0005-0000-0000-000028040000}"/>
    <cellStyle name="Normal 4 3 3 5 2" xfId="642" xr:uid="{00000000-0005-0000-0000-000029040000}"/>
    <cellStyle name="Normal 4 3 3 5 2 2" xfId="1458" xr:uid="{00000000-0005-0000-0000-00002A040000}"/>
    <cellStyle name="Normal 4 3 3 5 2 2 2" xfId="3090" xr:uid="{6620EF73-8358-4681-A22C-063467CBCA44}"/>
    <cellStyle name="Normal 4 3 3 5 2 3" xfId="2274" xr:uid="{8F418C4B-6B39-49EB-AB74-8EF31CC45FEC}"/>
    <cellStyle name="Normal 4 3 3 5 3" xfId="1050" xr:uid="{00000000-0005-0000-0000-00002B040000}"/>
    <cellStyle name="Normal 4 3 3 5 3 2" xfId="2682" xr:uid="{8DC9898F-3725-4956-AD8F-A1EAE05F9C03}"/>
    <cellStyle name="Normal 4 3 3 5 4" xfId="1866" xr:uid="{85E30631-1C55-42C7-9EC0-1710191AA43E}"/>
    <cellStyle name="Normal 4 3 3 6" xfId="438" xr:uid="{00000000-0005-0000-0000-00002C040000}"/>
    <cellStyle name="Normal 4 3 3 6 2" xfId="1254" xr:uid="{00000000-0005-0000-0000-00002D040000}"/>
    <cellStyle name="Normal 4 3 3 6 2 2" xfId="2886" xr:uid="{F5421AED-DAA3-4429-8F09-EB6B37EA84C7}"/>
    <cellStyle name="Normal 4 3 3 6 3" xfId="2070" xr:uid="{7DDB4279-1015-4372-863E-21C2AD837E9A}"/>
    <cellStyle name="Normal 4 3 3 7" xfId="846" xr:uid="{00000000-0005-0000-0000-00002E040000}"/>
    <cellStyle name="Normal 4 3 3 7 2" xfId="2478" xr:uid="{20C29CD7-6776-4520-91A5-1134CA6D023E}"/>
    <cellStyle name="Normal 4 3 3 8" xfId="1662" xr:uid="{23438F7F-2025-46B2-848F-D03263B581BB}"/>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2 2 2" xfId="3258" xr:uid="{83F9550C-CBF8-470C-9C68-49700CDCD3AB}"/>
    <cellStyle name="Normal 4 3 4 2 2 2 3" xfId="2442" xr:uid="{2B9B253B-A5B0-4977-AD18-43C3ECC85392}"/>
    <cellStyle name="Normal 4 3 4 2 2 3" xfId="1218" xr:uid="{00000000-0005-0000-0000-000034040000}"/>
    <cellStyle name="Normal 4 3 4 2 2 3 2" xfId="2850" xr:uid="{17DF7C20-8AEB-4C18-814D-AEF93F24AFA3}"/>
    <cellStyle name="Normal 4 3 4 2 2 4" xfId="2034" xr:uid="{965E3F70-0F1E-4A79-BBA6-A722813FDC75}"/>
    <cellStyle name="Normal 4 3 4 2 3" xfId="606" xr:uid="{00000000-0005-0000-0000-000035040000}"/>
    <cellStyle name="Normal 4 3 4 2 3 2" xfId="1422" xr:uid="{00000000-0005-0000-0000-000036040000}"/>
    <cellStyle name="Normal 4 3 4 2 3 2 2" xfId="3054" xr:uid="{06F2F2CC-2878-4F61-A52A-80C692F36647}"/>
    <cellStyle name="Normal 4 3 4 2 3 3" xfId="2238" xr:uid="{18136DAB-6878-45A7-8D16-2E9C25D3F233}"/>
    <cellStyle name="Normal 4 3 4 2 4" xfId="1014" xr:uid="{00000000-0005-0000-0000-000037040000}"/>
    <cellStyle name="Normal 4 3 4 2 4 2" xfId="2646" xr:uid="{8270A1F5-51C7-4220-AE11-41DC792C8780}"/>
    <cellStyle name="Normal 4 3 4 2 5" xfId="1830" xr:uid="{8BCD7445-8930-4F87-9BD5-73D5AD939998}"/>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2 2 2" xfId="3190" xr:uid="{06F3635F-E59A-41D7-9962-048065AC0187}"/>
    <cellStyle name="Normal 4 3 4 3 2 2 3" xfId="2374" xr:uid="{FFA5A3C0-0864-49AD-A381-7C5E0D7606D3}"/>
    <cellStyle name="Normal 4 3 4 3 2 3" xfId="1150" xr:uid="{00000000-0005-0000-0000-00003C040000}"/>
    <cellStyle name="Normal 4 3 4 3 2 3 2" xfId="2782" xr:uid="{EA5B0771-A9F0-4C5E-AEFD-EEBA444A660D}"/>
    <cellStyle name="Normal 4 3 4 3 2 4" xfId="1966" xr:uid="{931BFA2D-A045-487C-A1B6-E6A63116CF83}"/>
    <cellStyle name="Normal 4 3 4 3 3" xfId="538" xr:uid="{00000000-0005-0000-0000-00003D040000}"/>
    <cellStyle name="Normal 4 3 4 3 3 2" xfId="1354" xr:uid="{00000000-0005-0000-0000-00003E040000}"/>
    <cellStyle name="Normal 4 3 4 3 3 2 2" xfId="2986" xr:uid="{357384A3-1120-4F6C-BC63-8DFE31F38D62}"/>
    <cellStyle name="Normal 4 3 4 3 3 3" xfId="2170" xr:uid="{4DA93523-ADC4-4C49-9CB9-A748F3544774}"/>
    <cellStyle name="Normal 4 3 4 3 4" xfId="946" xr:uid="{00000000-0005-0000-0000-00003F040000}"/>
    <cellStyle name="Normal 4 3 4 3 4 2" xfId="2578" xr:uid="{5F85D856-2675-451D-A1A7-9871ECDA033F}"/>
    <cellStyle name="Normal 4 3 4 3 5" xfId="1762" xr:uid="{0FA2EF99-3079-42B7-ACBC-D00691D7196A}"/>
    <cellStyle name="Normal 4 3 4 4" xfId="266" xr:uid="{00000000-0005-0000-0000-000040040000}"/>
    <cellStyle name="Normal 4 3 4 4 2" xfId="674" xr:uid="{00000000-0005-0000-0000-000041040000}"/>
    <cellStyle name="Normal 4 3 4 4 2 2" xfId="1490" xr:uid="{00000000-0005-0000-0000-000042040000}"/>
    <cellStyle name="Normal 4 3 4 4 2 2 2" xfId="3122" xr:uid="{75E3B88A-F41B-416C-A24E-22B82A01FE46}"/>
    <cellStyle name="Normal 4 3 4 4 2 3" xfId="2306" xr:uid="{781D1EBF-4543-4E6A-8D9D-68ADD92F0957}"/>
    <cellStyle name="Normal 4 3 4 4 3" xfId="1082" xr:uid="{00000000-0005-0000-0000-000043040000}"/>
    <cellStyle name="Normal 4 3 4 4 3 2" xfId="2714" xr:uid="{49719169-3CEF-4983-B34A-3727DD5CB36B}"/>
    <cellStyle name="Normal 4 3 4 4 4" xfId="1898" xr:uid="{7ABEBE31-BC3C-426B-BC57-325FD208A33C}"/>
    <cellStyle name="Normal 4 3 4 5" xfId="470" xr:uid="{00000000-0005-0000-0000-000044040000}"/>
    <cellStyle name="Normal 4 3 4 5 2" xfId="1286" xr:uid="{00000000-0005-0000-0000-000045040000}"/>
    <cellStyle name="Normal 4 3 4 5 2 2" xfId="2918" xr:uid="{82687646-51A4-43A0-B8AF-E600D784EF0E}"/>
    <cellStyle name="Normal 4 3 4 5 3" xfId="2102" xr:uid="{449DE736-DAE9-42E0-AEAD-C17A2D98D854}"/>
    <cellStyle name="Normal 4 3 4 6" xfId="878" xr:uid="{00000000-0005-0000-0000-000046040000}"/>
    <cellStyle name="Normal 4 3 4 6 2" xfId="2510" xr:uid="{B39676F2-BE64-407E-A2D4-A838AF9123E2}"/>
    <cellStyle name="Normal 4 3 4 7" xfId="1694" xr:uid="{B2799F4D-BCF6-4C5C-9CD2-8BBE2521C295}"/>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2 2 2" xfId="3270" xr:uid="{CAE20169-FB63-43C7-8F76-EBD9E3D8B35D}"/>
    <cellStyle name="Normal 4 3 5 2 2 2 3" xfId="2454" xr:uid="{C32F8C0B-2CED-4BBA-98AD-E76C0A71D764}"/>
    <cellStyle name="Normal 4 3 5 2 2 3" xfId="1230" xr:uid="{00000000-0005-0000-0000-00004C040000}"/>
    <cellStyle name="Normal 4 3 5 2 2 3 2" xfId="2862" xr:uid="{0F6551D0-30D0-46E7-A154-51519CB5253F}"/>
    <cellStyle name="Normal 4 3 5 2 2 4" xfId="2046" xr:uid="{7596ED12-8595-49AD-8D6F-F8FBB1B993C9}"/>
    <cellStyle name="Normal 4 3 5 2 3" xfId="618" xr:uid="{00000000-0005-0000-0000-00004D040000}"/>
    <cellStyle name="Normal 4 3 5 2 3 2" xfId="1434" xr:uid="{00000000-0005-0000-0000-00004E040000}"/>
    <cellStyle name="Normal 4 3 5 2 3 2 2" xfId="3066" xr:uid="{BD02AAB2-35F0-4AD7-A110-CD61EC65C111}"/>
    <cellStyle name="Normal 4 3 5 2 3 3" xfId="2250" xr:uid="{292F6E3A-D214-4CC5-BBED-4C035224FB68}"/>
    <cellStyle name="Normal 4 3 5 2 4" xfId="1026" xr:uid="{00000000-0005-0000-0000-00004F040000}"/>
    <cellStyle name="Normal 4 3 5 2 4 2" xfId="2658" xr:uid="{508CCAF0-F366-44EB-B311-B8E40F270AC2}"/>
    <cellStyle name="Normal 4 3 5 2 5" xfId="1842" xr:uid="{4EEBD503-328E-45A3-AC7B-EEFBCC477564}"/>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2 2 2" xfId="3202" xr:uid="{9D2A7E05-36DD-4B70-B928-1AA5BFF66A37}"/>
    <cellStyle name="Normal 4 3 5 3 2 2 3" xfId="2386" xr:uid="{39C526CA-189D-4366-80B8-DBF4A45C09BB}"/>
    <cellStyle name="Normal 4 3 5 3 2 3" xfId="1162" xr:uid="{00000000-0005-0000-0000-000054040000}"/>
    <cellStyle name="Normal 4 3 5 3 2 3 2" xfId="2794" xr:uid="{F7C542F6-244B-486F-8720-7292E1A10BD0}"/>
    <cellStyle name="Normal 4 3 5 3 2 4" xfId="1978" xr:uid="{DD9B0983-6B4D-4DBE-A4BC-E66D86FDDE77}"/>
    <cellStyle name="Normal 4 3 5 3 3" xfId="550" xr:uid="{00000000-0005-0000-0000-000055040000}"/>
    <cellStyle name="Normal 4 3 5 3 3 2" xfId="1366" xr:uid="{00000000-0005-0000-0000-000056040000}"/>
    <cellStyle name="Normal 4 3 5 3 3 2 2" xfId="2998" xr:uid="{A8B9E07E-DE13-4484-8F76-2CE436579D32}"/>
    <cellStyle name="Normal 4 3 5 3 3 3" xfId="2182" xr:uid="{D9A6BE89-2FD1-4A9D-919B-8A40CC1C61AA}"/>
    <cellStyle name="Normal 4 3 5 3 4" xfId="958" xr:uid="{00000000-0005-0000-0000-000057040000}"/>
    <cellStyle name="Normal 4 3 5 3 4 2" xfId="2590" xr:uid="{49233301-B598-484F-B65D-38CB6757BC66}"/>
    <cellStyle name="Normal 4 3 5 3 5" xfId="1774" xr:uid="{F0B75A89-E45C-4529-BEA1-CC56E0BC8779}"/>
    <cellStyle name="Normal 4 3 5 4" xfId="278" xr:uid="{00000000-0005-0000-0000-000058040000}"/>
    <cellStyle name="Normal 4 3 5 4 2" xfId="686" xr:uid="{00000000-0005-0000-0000-000059040000}"/>
    <cellStyle name="Normal 4 3 5 4 2 2" xfId="1502" xr:uid="{00000000-0005-0000-0000-00005A040000}"/>
    <cellStyle name="Normal 4 3 5 4 2 2 2" xfId="3134" xr:uid="{68C4940F-E75E-4DD3-8180-7400E66C0A13}"/>
    <cellStyle name="Normal 4 3 5 4 2 3" xfId="2318" xr:uid="{44C994C8-631F-42E0-A613-620C910502D5}"/>
    <cellStyle name="Normal 4 3 5 4 3" xfId="1094" xr:uid="{00000000-0005-0000-0000-00005B040000}"/>
    <cellStyle name="Normal 4 3 5 4 3 2" xfId="2726" xr:uid="{2047C648-902E-441C-9E4D-D8DBD62D4677}"/>
    <cellStyle name="Normal 4 3 5 4 4" xfId="1910" xr:uid="{3BCBC1CE-1B30-4072-9F79-48985A7DE576}"/>
    <cellStyle name="Normal 4 3 5 5" xfId="482" xr:uid="{00000000-0005-0000-0000-00005C040000}"/>
    <cellStyle name="Normal 4 3 5 5 2" xfId="1298" xr:uid="{00000000-0005-0000-0000-00005D040000}"/>
    <cellStyle name="Normal 4 3 5 5 2 2" xfId="2930" xr:uid="{790474AD-6715-48E7-ABC7-B49177FF6144}"/>
    <cellStyle name="Normal 4 3 5 5 3" xfId="2114" xr:uid="{61FAFB86-1F1C-4EB0-9080-D63407CF8E65}"/>
    <cellStyle name="Normal 4 3 5 6" xfId="890" xr:uid="{00000000-0005-0000-0000-00005E040000}"/>
    <cellStyle name="Normal 4 3 5 6 2" xfId="2522" xr:uid="{D69FCE06-C4F8-4A5C-B166-BE19003347E2}"/>
    <cellStyle name="Normal 4 3 5 7" xfId="1706" xr:uid="{ABD1FF24-6EF2-4FC3-A4FA-DD02634411ED}"/>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2 2 2" xfId="3236" xr:uid="{7A93E5B9-3E98-404A-A81D-D7074175B5FE}"/>
    <cellStyle name="Normal 4 3 6 2 2 2 3" xfId="2420" xr:uid="{BA2C77F9-BD96-4923-9524-05321BC2E8F3}"/>
    <cellStyle name="Normal 4 3 6 2 2 3" xfId="1196" xr:uid="{00000000-0005-0000-0000-000064040000}"/>
    <cellStyle name="Normal 4 3 6 2 2 3 2" xfId="2828" xr:uid="{627E8AD5-F1A6-44E2-840F-D779A7728FF6}"/>
    <cellStyle name="Normal 4 3 6 2 2 4" xfId="2012" xr:uid="{9C1ED0FC-2CB3-4735-8672-658D892147E6}"/>
    <cellStyle name="Normal 4 3 6 2 3" xfId="584" xr:uid="{00000000-0005-0000-0000-000065040000}"/>
    <cellStyle name="Normal 4 3 6 2 3 2" xfId="1400" xr:uid="{00000000-0005-0000-0000-000066040000}"/>
    <cellStyle name="Normal 4 3 6 2 3 2 2" xfId="3032" xr:uid="{D526456D-0E68-4B0E-9120-36F7C348DD43}"/>
    <cellStyle name="Normal 4 3 6 2 3 3" xfId="2216" xr:uid="{BC50E701-A24C-4D8D-A397-D9C648C9EEE7}"/>
    <cellStyle name="Normal 4 3 6 2 4" xfId="992" xr:uid="{00000000-0005-0000-0000-000067040000}"/>
    <cellStyle name="Normal 4 3 6 2 4 2" xfId="2624" xr:uid="{C7EE215B-5E82-406A-942D-7E330CE6C61D}"/>
    <cellStyle name="Normal 4 3 6 2 5" xfId="1808" xr:uid="{BF4DA4C3-36F9-4EF0-B7B3-33905FE5E677}"/>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2 2 2" xfId="3168" xr:uid="{73A73F04-73FF-42B1-B422-9D610D1B615C}"/>
    <cellStyle name="Normal 4 3 6 3 2 2 3" xfId="2352" xr:uid="{D62A86BE-6FCF-4A57-BC31-8FA16286162A}"/>
    <cellStyle name="Normal 4 3 6 3 2 3" xfId="1128" xr:uid="{00000000-0005-0000-0000-00006C040000}"/>
    <cellStyle name="Normal 4 3 6 3 2 3 2" xfId="2760" xr:uid="{A32850A7-D1F8-4451-B42B-24528F7BBB33}"/>
    <cellStyle name="Normal 4 3 6 3 2 4" xfId="1944" xr:uid="{4DEBBA61-EF9A-495B-972A-AE0F736B8F74}"/>
    <cellStyle name="Normal 4 3 6 3 3" xfId="516" xr:uid="{00000000-0005-0000-0000-00006D040000}"/>
    <cellStyle name="Normal 4 3 6 3 3 2" xfId="1332" xr:uid="{00000000-0005-0000-0000-00006E040000}"/>
    <cellStyle name="Normal 4 3 6 3 3 2 2" xfId="2964" xr:uid="{20EFB206-A850-4013-9AF6-B4B3EE92DB42}"/>
    <cellStyle name="Normal 4 3 6 3 3 3" xfId="2148" xr:uid="{A36695A0-EBA3-4F5B-86AC-DE7983D52443}"/>
    <cellStyle name="Normal 4 3 6 3 4" xfId="924" xr:uid="{00000000-0005-0000-0000-00006F040000}"/>
    <cellStyle name="Normal 4 3 6 3 4 2" xfId="2556" xr:uid="{4A5C125E-0609-477E-947C-C0AC06CAE8C4}"/>
    <cellStyle name="Normal 4 3 6 3 5" xfId="1740" xr:uid="{1EC97447-63CD-471B-BA8A-8FF0F6A48D37}"/>
    <cellStyle name="Normal 4 3 6 4" xfId="244" xr:uid="{00000000-0005-0000-0000-000070040000}"/>
    <cellStyle name="Normal 4 3 6 4 2" xfId="652" xr:uid="{00000000-0005-0000-0000-000071040000}"/>
    <cellStyle name="Normal 4 3 6 4 2 2" xfId="1468" xr:uid="{00000000-0005-0000-0000-000072040000}"/>
    <cellStyle name="Normal 4 3 6 4 2 2 2" xfId="3100" xr:uid="{619E8C8C-6720-4BE3-B0FC-D22ECBC58E9F}"/>
    <cellStyle name="Normal 4 3 6 4 2 3" xfId="2284" xr:uid="{2DCADE04-5AA8-43ED-BFB9-B25C89E87BF8}"/>
    <cellStyle name="Normal 4 3 6 4 3" xfId="1060" xr:uid="{00000000-0005-0000-0000-000073040000}"/>
    <cellStyle name="Normal 4 3 6 4 3 2" xfId="2692" xr:uid="{82BB0558-9AC7-4863-A621-2F4169A2D846}"/>
    <cellStyle name="Normal 4 3 6 4 4" xfId="1876" xr:uid="{A37B85C7-72B0-4395-8EAC-10EC8E5F3B05}"/>
    <cellStyle name="Normal 4 3 6 5" xfId="448" xr:uid="{00000000-0005-0000-0000-000074040000}"/>
    <cellStyle name="Normal 4 3 6 5 2" xfId="1264" xr:uid="{00000000-0005-0000-0000-000075040000}"/>
    <cellStyle name="Normal 4 3 6 5 2 2" xfId="2896" xr:uid="{CC98EB01-25F4-4F57-A43A-93DA2C267279}"/>
    <cellStyle name="Normal 4 3 6 5 3" xfId="2080" xr:uid="{E3CA61E3-60BA-4BE9-8225-C0D4F5165088}"/>
    <cellStyle name="Normal 4 3 6 6" xfId="856" xr:uid="{00000000-0005-0000-0000-000076040000}"/>
    <cellStyle name="Normal 4 3 6 6 2" xfId="2488" xr:uid="{C42559E9-80AA-47E1-B7F2-6A18E80F7BDB}"/>
    <cellStyle name="Normal 4 3 6 7" xfId="1672" xr:uid="{BD1E1DF4-338B-4237-953F-3DCEA7F22FF9}"/>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2 2 2" xfId="3214" xr:uid="{AFA9BAF8-2ADA-4FE4-A2BA-FA0B61D6D799}"/>
    <cellStyle name="Normal 4 3 7 2 2 3" xfId="2398" xr:uid="{3CEDBAC1-5E44-409A-8728-3F4A87041C98}"/>
    <cellStyle name="Normal 4 3 7 2 3" xfId="1174" xr:uid="{00000000-0005-0000-0000-00007B040000}"/>
    <cellStyle name="Normal 4 3 7 2 3 2" xfId="2806" xr:uid="{1ACC0DD3-8072-4D5A-9714-0A06EEF03B1C}"/>
    <cellStyle name="Normal 4 3 7 2 4" xfId="1990" xr:uid="{A8C9FB22-CB3C-4D34-B69E-E72C6FA888FE}"/>
    <cellStyle name="Normal 4 3 7 3" xfId="562" xr:uid="{00000000-0005-0000-0000-00007C040000}"/>
    <cellStyle name="Normal 4 3 7 3 2" xfId="1378" xr:uid="{00000000-0005-0000-0000-00007D040000}"/>
    <cellStyle name="Normal 4 3 7 3 2 2" xfId="3010" xr:uid="{C8A078F0-7D47-492B-A41F-0DA830FF783E}"/>
    <cellStyle name="Normal 4 3 7 3 3" xfId="2194" xr:uid="{97FE6416-6C50-4C72-AB5B-DF73CE62552F}"/>
    <cellStyle name="Normal 4 3 7 4" xfId="970" xr:uid="{00000000-0005-0000-0000-00007E040000}"/>
    <cellStyle name="Normal 4 3 7 4 2" xfId="2602" xr:uid="{96410D5F-2C8B-4E37-8440-5BAF9C776AF5}"/>
    <cellStyle name="Normal 4 3 7 5" xfId="1786" xr:uid="{0CAC306F-B1F7-4128-8BE1-C8EF347E3C36}"/>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2 2 2" xfId="3146" xr:uid="{EABD2D2D-9444-439E-9C6C-00F2B72258F5}"/>
    <cellStyle name="Normal 4 3 8 2 2 3" xfId="2330" xr:uid="{D057C682-5D4B-45C9-9BD1-B127D5D04A6C}"/>
    <cellStyle name="Normal 4 3 8 2 3" xfId="1106" xr:uid="{00000000-0005-0000-0000-000083040000}"/>
    <cellStyle name="Normal 4 3 8 2 3 2" xfId="2738" xr:uid="{183B4FE4-3DC7-4988-B9D3-EC19BB6BBA47}"/>
    <cellStyle name="Normal 4 3 8 2 4" xfId="1922" xr:uid="{8192D757-109A-44CF-91BA-662A0B95F4E0}"/>
    <cellStyle name="Normal 4 3 8 3" xfId="494" xr:uid="{00000000-0005-0000-0000-000084040000}"/>
    <cellStyle name="Normal 4 3 8 3 2" xfId="1310" xr:uid="{00000000-0005-0000-0000-000085040000}"/>
    <cellStyle name="Normal 4 3 8 3 2 2" xfId="2942" xr:uid="{FDAC8DBD-5EF5-4564-804F-08C28C093278}"/>
    <cellStyle name="Normal 4 3 8 3 3" xfId="2126" xr:uid="{7AD3D1CB-C95E-4FF5-9394-004DC6465A09}"/>
    <cellStyle name="Normal 4 3 8 4" xfId="902" xr:uid="{00000000-0005-0000-0000-000086040000}"/>
    <cellStyle name="Normal 4 3 8 4 2" xfId="2534" xr:uid="{EDC37160-ED63-47D9-B1AE-5DE47B033267}"/>
    <cellStyle name="Normal 4 3 8 5" xfId="1718" xr:uid="{10D2BA14-640D-413D-B570-EFE4C051984D}"/>
    <cellStyle name="Normal 4 3 9" xfId="222" xr:uid="{00000000-0005-0000-0000-000087040000}"/>
    <cellStyle name="Normal 4 3 9 2" xfId="630" xr:uid="{00000000-0005-0000-0000-000088040000}"/>
    <cellStyle name="Normal 4 3 9 2 2" xfId="1446" xr:uid="{00000000-0005-0000-0000-000089040000}"/>
    <cellStyle name="Normal 4 3 9 2 2 2" xfId="3078" xr:uid="{64A08AE5-3D74-4BA7-A0B8-9A0052465D10}"/>
    <cellStyle name="Normal 4 3 9 2 3" xfId="2262" xr:uid="{5048686E-2DF6-44B0-93B6-4C7BEF4E31A5}"/>
    <cellStyle name="Normal 4 3 9 3" xfId="1038" xr:uid="{00000000-0005-0000-0000-00008A040000}"/>
    <cellStyle name="Normal 4 3 9 3 2" xfId="2670" xr:uid="{2DA8EC06-3EAB-41DE-BC33-699AA1AE824E}"/>
    <cellStyle name="Normal 4 3 9 4" xfId="1854" xr:uid="{F52E7897-7F8A-4CB2-AECE-DFD9B24E79E7}"/>
    <cellStyle name="Normal 4 4" xfId="16" xr:uid="{00000000-0005-0000-0000-00008B040000}"/>
    <cellStyle name="Normal 4 4 10" xfId="832" xr:uid="{00000000-0005-0000-0000-00008C040000}"/>
    <cellStyle name="Normal 4 4 10 2" xfId="2464" xr:uid="{8395B8CD-4CDE-46EF-AC93-30CC577BB115}"/>
    <cellStyle name="Normal 4 4 11" xfId="1648" xr:uid="{2C449107-68CB-4912-AC0D-60ABA280FF9B}"/>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2 2 2" xfId="3246" xr:uid="{C950568B-16DF-4E8C-88BE-7905B16776BB}"/>
    <cellStyle name="Normal 4 4 2 2 2 2 2 3" xfId="2430" xr:uid="{76ED3E0F-6547-410C-AC68-11BED23E1AE8}"/>
    <cellStyle name="Normal 4 4 2 2 2 2 3" xfId="1206" xr:uid="{00000000-0005-0000-0000-000093040000}"/>
    <cellStyle name="Normal 4 4 2 2 2 2 3 2" xfId="2838" xr:uid="{5899A157-F1F0-47B7-9E88-E6F18EB77C75}"/>
    <cellStyle name="Normal 4 4 2 2 2 2 4" xfId="2022" xr:uid="{ADC5E7F3-88C6-4995-8343-322A6955CC25}"/>
    <cellStyle name="Normal 4 4 2 2 2 3" xfId="594" xr:uid="{00000000-0005-0000-0000-000094040000}"/>
    <cellStyle name="Normal 4 4 2 2 2 3 2" xfId="1410" xr:uid="{00000000-0005-0000-0000-000095040000}"/>
    <cellStyle name="Normal 4 4 2 2 2 3 2 2" xfId="3042" xr:uid="{6D3C8D83-D0E2-4E1E-9A1B-F3C28450CAD6}"/>
    <cellStyle name="Normal 4 4 2 2 2 3 3" xfId="2226" xr:uid="{0CB2B8E3-455D-4E8A-99AA-2865AD5F9680}"/>
    <cellStyle name="Normal 4 4 2 2 2 4" xfId="1002" xr:uid="{00000000-0005-0000-0000-000096040000}"/>
    <cellStyle name="Normal 4 4 2 2 2 4 2" xfId="2634" xr:uid="{68816177-BAAF-4571-9325-35248946D9A8}"/>
    <cellStyle name="Normal 4 4 2 2 2 5" xfId="1818" xr:uid="{0E74497B-63A6-4F5D-9379-7001E3C3DE05}"/>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2 2 2" xfId="3178" xr:uid="{71EB72D5-C0C6-44E5-8E5F-2E4F3AB268CE}"/>
    <cellStyle name="Normal 4 4 2 2 3 2 2 3" xfId="2362" xr:uid="{E669AF47-2CF0-4368-B5BF-43F47C8C4261}"/>
    <cellStyle name="Normal 4 4 2 2 3 2 3" xfId="1138" xr:uid="{00000000-0005-0000-0000-00009B040000}"/>
    <cellStyle name="Normal 4 4 2 2 3 2 3 2" xfId="2770" xr:uid="{35BA3F85-1F82-4AA9-8275-0C7A7F7ED1ED}"/>
    <cellStyle name="Normal 4 4 2 2 3 2 4" xfId="1954" xr:uid="{68D8812D-B0D6-4238-8F38-A58FD6D7F909}"/>
    <cellStyle name="Normal 4 4 2 2 3 3" xfId="526" xr:uid="{00000000-0005-0000-0000-00009C040000}"/>
    <cellStyle name="Normal 4 4 2 2 3 3 2" xfId="1342" xr:uid="{00000000-0005-0000-0000-00009D040000}"/>
    <cellStyle name="Normal 4 4 2 2 3 3 2 2" xfId="2974" xr:uid="{9D9DD3E0-0C6F-4D7F-A5EE-FF448281D48E}"/>
    <cellStyle name="Normal 4 4 2 2 3 3 3" xfId="2158" xr:uid="{15E163F5-0504-4CC9-9132-60AE7663A7C4}"/>
    <cellStyle name="Normal 4 4 2 2 3 4" xfId="934" xr:uid="{00000000-0005-0000-0000-00009E040000}"/>
    <cellStyle name="Normal 4 4 2 2 3 4 2" xfId="2566" xr:uid="{2D1513B0-28CA-489B-BF49-BD1974D2E7C5}"/>
    <cellStyle name="Normal 4 4 2 2 3 5" xfId="1750" xr:uid="{FFA6EA06-63D8-4FA0-B7F1-953E1E31D840}"/>
    <cellStyle name="Normal 4 4 2 2 4" xfId="254" xr:uid="{00000000-0005-0000-0000-00009F040000}"/>
    <cellStyle name="Normal 4 4 2 2 4 2" xfId="662" xr:uid="{00000000-0005-0000-0000-0000A0040000}"/>
    <cellStyle name="Normal 4 4 2 2 4 2 2" xfId="1478" xr:uid="{00000000-0005-0000-0000-0000A1040000}"/>
    <cellStyle name="Normal 4 4 2 2 4 2 2 2" xfId="3110" xr:uid="{18683D40-00DF-441B-8A92-7DEA0F118773}"/>
    <cellStyle name="Normal 4 4 2 2 4 2 3" xfId="2294" xr:uid="{EAA071BC-866B-49B1-A341-A3B76BCCFEAD}"/>
    <cellStyle name="Normal 4 4 2 2 4 3" xfId="1070" xr:uid="{00000000-0005-0000-0000-0000A2040000}"/>
    <cellStyle name="Normal 4 4 2 2 4 3 2" xfId="2702" xr:uid="{255C566C-7AED-44F4-91B0-F36C53597287}"/>
    <cellStyle name="Normal 4 4 2 2 4 4" xfId="1886" xr:uid="{38C8F9D1-DBE9-4C1B-A158-42AF02141632}"/>
    <cellStyle name="Normal 4 4 2 2 5" xfId="458" xr:uid="{00000000-0005-0000-0000-0000A3040000}"/>
    <cellStyle name="Normal 4 4 2 2 5 2" xfId="1274" xr:uid="{00000000-0005-0000-0000-0000A4040000}"/>
    <cellStyle name="Normal 4 4 2 2 5 2 2" xfId="2906" xr:uid="{9F7A2B28-CF87-4FEC-B561-F7BBE75B1DEF}"/>
    <cellStyle name="Normal 4 4 2 2 5 3" xfId="2090" xr:uid="{34AA341D-34D3-45F2-876A-E584F5B95D4A}"/>
    <cellStyle name="Normal 4 4 2 2 6" xfId="866" xr:uid="{00000000-0005-0000-0000-0000A5040000}"/>
    <cellStyle name="Normal 4 4 2 2 6 2" xfId="2498" xr:uid="{D6181455-CD86-4644-B8B2-2E8C50689CCF}"/>
    <cellStyle name="Normal 4 4 2 2 7" xfId="1682" xr:uid="{2E86A39D-CA46-4A95-AC42-DC4E91AA2EFA}"/>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2 2 2" xfId="3224" xr:uid="{0B55D94E-81F7-45A7-B501-5B3B21CAE446}"/>
    <cellStyle name="Normal 4 4 2 3 2 2 3" xfId="2408" xr:uid="{A7F206AB-6830-4FED-938C-E14A8D8EB498}"/>
    <cellStyle name="Normal 4 4 2 3 2 3" xfId="1184" xr:uid="{00000000-0005-0000-0000-0000AA040000}"/>
    <cellStyle name="Normal 4 4 2 3 2 3 2" xfId="2816" xr:uid="{8F328629-7ED7-4D2C-9960-C6532926191A}"/>
    <cellStyle name="Normal 4 4 2 3 2 4" xfId="2000" xr:uid="{9CC71C46-02A2-419E-91FB-4F9C81FFDB77}"/>
    <cellStyle name="Normal 4 4 2 3 3" xfId="572" xr:uid="{00000000-0005-0000-0000-0000AB040000}"/>
    <cellStyle name="Normal 4 4 2 3 3 2" xfId="1388" xr:uid="{00000000-0005-0000-0000-0000AC040000}"/>
    <cellStyle name="Normal 4 4 2 3 3 2 2" xfId="3020" xr:uid="{805FC94C-3539-429E-818F-943139081252}"/>
    <cellStyle name="Normal 4 4 2 3 3 3" xfId="2204" xr:uid="{A9CEC115-43F7-4AA3-9AD4-18BC3F35EEF5}"/>
    <cellStyle name="Normal 4 4 2 3 4" xfId="980" xr:uid="{00000000-0005-0000-0000-0000AD040000}"/>
    <cellStyle name="Normal 4 4 2 3 4 2" xfId="2612" xr:uid="{A418EEFA-4A62-4EE8-AF60-2002E7ACD2BA}"/>
    <cellStyle name="Normal 4 4 2 3 5" xfId="1796" xr:uid="{E8FB3CFD-8D83-4FA5-A84A-B118C30C68F2}"/>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2 2 2" xfId="3156" xr:uid="{C4AEFD83-C2B3-485E-A441-2CACF19D6F5F}"/>
    <cellStyle name="Normal 4 4 2 4 2 2 3" xfId="2340" xr:uid="{AD17ED68-3DAA-4844-85FF-153134537C95}"/>
    <cellStyle name="Normal 4 4 2 4 2 3" xfId="1116" xr:uid="{00000000-0005-0000-0000-0000B2040000}"/>
    <cellStyle name="Normal 4 4 2 4 2 3 2" xfId="2748" xr:uid="{446CD7DB-A12F-4496-ACEB-D45047117547}"/>
    <cellStyle name="Normal 4 4 2 4 2 4" xfId="1932" xr:uid="{C8D9CC4E-79C9-4796-9A73-281336E6B1DA}"/>
    <cellStyle name="Normal 4 4 2 4 3" xfId="504" xr:uid="{00000000-0005-0000-0000-0000B3040000}"/>
    <cellStyle name="Normal 4 4 2 4 3 2" xfId="1320" xr:uid="{00000000-0005-0000-0000-0000B4040000}"/>
    <cellStyle name="Normal 4 4 2 4 3 2 2" xfId="2952" xr:uid="{830D21BD-934E-4754-9EA6-B60050524356}"/>
    <cellStyle name="Normal 4 4 2 4 3 3" xfId="2136" xr:uid="{AEAC7CB7-8663-4BC4-A8B2-B9189365E2C8}"/>
    <cellStyle name="Normal 4 4 2 4 4" xfId="912" xr:uid="{00000000-0005-0000-0000-0000B5040000}"/>
    <cellStyle name="Normal 4 4 2 4 4 2" xfId="2544" xr:uid="{B4F38B7C-039C-46CA-A95B-A243000D2044}"/>
    <cellStyle name="Normal 4 4 2 4 5" xfId="1728" xr:uid="{82AFDDAB-E668-41C9-A44D-2B09AF86DCE2}"/>
    <cellStyle name="Normal 4 4 2 5" xfId="232" xr:uid="{00000000-0005-0000-0000-0000B6040000}"/>
    <cellStyle name="Normal 4 4 2 5 2" xfId="640" xr:uid="{00000000-0005-0000-0000-0000B7040000}"/>
    <cellStyle name="Normal 4 4 2 5 2 2" xfId="1456" xr:uid="{00000000-0005-0000-0000-0000B8040000}"/>
    <cellStyle name="Normal 4 4 2 5 2 2 2" xfId="3088" xr:uid="{0A6E06EC-62E2-4146-B319-1287F58C23BD}"/>
    <cellStyle name="Normal 4 4 2 5 2 3" xfId="2272" xr:uid="{041ADBDD-4D62-47E1-A796-5D68A4A3C512}"/>
    <cellStyle name="Normal 4 4 2 5 3" xfId="1048" xr:uid="{00000000-0005-0000-0000-0000B9040000}"/>
    <cellStyle name="Normal 4 4 2 5 3 2" xfId="2680" xr:uid="{2088FED0-4DEA-46C0-B7EA-FB8DA76922DB}"/>
    <cellStyle name="Normal 4 4 2 5 4" xfId="1864" xr:uid="{86B508A6-AC44-4C16-A08E-8C1BE87D8A0E}"/>
    <cellStyle name="Normal 4 4 2 6" xfId="436" xr:uid="{00000000-0005-0000-0000-0000BA040000}"/>
    <cellStyle name="Normal 4 4 2 6 2" xfId="1252" xr:uid="{00000000-0005-0000-0000-0000BB040000}"/>
    <cellStyle name="Normal 4 4 2 6 2 2" xfId="2884" xr:uid="{9EB461D5-5C13-4305-BBCA-E7F54172A311}"/>
    <cellStyle name="Normal 4 4 2 6 3" xfId="2068" xr:uid="{BFF5CD57-7518-43D8-8007-9335FCEAC2D0}"/>
    <cellStyle name="Normal 4 4 2 7" xfId="844" xr:uid="{00000000-0005-0000-0000-0000BC040000}"/>
    <cellStyle name="Normal 4 4 2 7 2" xfId="2476" xr:uid="{611685C0-F854-4FFB-8B00-26A133372C80}"/>
    <cellStyle name="Normal 4 4 2 8" xfId="1660" xr:uid="{9C386023-D64A-4462-8CA6-C811148CD221}"/>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2 2 2" xfId="3256" xr:uid="{ED124AC8-8D54-472B-BB78-75DC6540DF92}"/>
    <cellStyle name="Normal 4 4 3 2 2 2 3" xfId="2440" xr:uid="{6F624194-EFC6-4318-B68B-A8AC734E31B4}"/>
    <cellStyle name="Normal 4 4 3 2 2 3" xfId="1216" xr:uid="{00000000-0005-0000-0000-0000C2040000}"/>
    <cellStyle name="Normal 4 4 3 2 2 3 2" xfId="2848" xr:uid="{DD555B13-DD70-4A39-943C-E6E3BD995993}"/>
    <cellStyle name="Normal 4 4 3 2 2 4" xfId="2032" xr:uid="{98C7FF09-9420-42E6-B65F-2C09468EFC82}"/>
    <cellStyle name="Normal 4 4 3 2 3" xfId="604" xr:uid="{00000000-0005-0000-0000-0000C3040000}"/>
    <cellStyle name="Normal 4 4 3 2 3 2" xfId="1420" xr:uid="{00000000-0005-0000-0000-0000C4040000}"/>
    <cellStyle name="Normal 4 4 3 2 3 2 2" xfId="3052" xr:uid="{56176B46-DA23-477E-B623-6D57DD07B19F}"/>
    <cellStyle name="Normal 4 4 3 2 3 3" xfId="2236" xr:uid="{207D786F-249F-490E-AF2A-374ABA6D3312}"/>
    <cellStyle name="Normal 4 4 3 2 4" xfId="1012" xr:uid="{00000000-0005-0000-0000-0000C5040000}"/>
    <cellStyle name="Normal 4 4 3 2 4 2" xfId="2644" xr:uid="{5178AC98-7076-4D67-B51A-A8CD2E60BE34}"/>
    <cellStyle name="Normal 4 4 3 2 5" xfId="1828" xr:uid="{A580B038-8A56-47CA-BED6-A1B17526DDBD}"/>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2 2 2" xfId="3188" xr:uid="{8D33AB0E-9266-4CC1-B117-52560D1D1996}"/>
    <cellStyle name="Normal 4 4 3 3 2 2 3" xfId="2372" xr:uid="{990E76E6-E181-45C0-87BE-C85B98001AC7}"/>
    <cellStyle name="Normal 4 4 3 3 2 3" xfId="1148" xr:uid="{00000000-0005-0000-0000-0000CA040000}"/>
    <cellStyle name="Normal 4 4 3 3 2 3 2" xfId="2780" xr:uid="{11A4EBCB-497C-4B96-95B8-E677B584F5DA}"/>
    <cellStyle name="Normal 4 4 3 3 2 4" xfId="1964" xr:uid="{02C248E3-06D4-4089-989E-45FED8E7540F}"/>
    <cellStyle name="Normal 4 4 3 3 3" xfId="536" xr:uid="{00000000-0005-0000-0000-0000CB040000}"/>
    <cellStyle name="Normal 4 4 3 3 3 2" xfId="1352" xr:uid="{00000000-0005-0000-0000-0000CC040000}"/>
    <cellStyle name="Normal 4 4 3 3 3 2 2" xfId="2984" xr:uid="{0EEFE794-A3D7-4B85-9A89-39B6A3115D27}"/>
    <cellStyle name="Normal 4 4 3 3 3 3" xfId="2168" xr:uid="{6F2986BB-4F8C-44B3-9FC8-41B2B453E197}"/>
    <cellStyle name="Normal 4 4 3 3 4" xfId="944" xr:uid="{00000000-0005-0000-0000-0000CD040000}"/>
    <cellStyle name="Normal 4 4 3 3 4 2" xfId="2576" xr:uid="{20956EAA-8B2E-4142-A55C-C7182C0E80D0}"/>
    <cellStyle name="Normal 4 4 3 3 5" xfId="1760" xr:uid="{3414BA42-F05D-4AAE-9685-554B7E30E238}"/>
    <cellStyle name="Normal 4 4 3 4" xfId="264" xr:uid="{00000000-0005-0000-0000-0000CE040000}"/>
    <cellStyle name="Normal 4 4 3 4 2" xfId="672" xr:uid="{00000000-0005-0000-0000-0000CF040000}"/>
    <cellStyle name="Normal 4 4 3 4 2 2" xfId="1488" xr:uid="{00000000-0005-0000-0000-0000D0040000}"/>
    <cellStyle name="Normal 4 4 3 4 2 2 2" xfId="3120" xr:uid="{DE6B2483-AE7F-496F-A397-1E8DDA4CDCC7}"/>
    <cellStyle name="Normal 4 4 3 4 2 3" xfId="2304" xr:uid="{A519A301-8929-4CAA-9087-761F2FC20454}"/>
    <cellStyle name="Normal 4 4 3 4 3" xfId="1080" xr:uid="{00000000-0005-0000-0000-0000D1040000}"/>
    <cellStyle name="Normal 4 4 3 4 3 2" xfId="2712" xr:uid="{8B8578F9-00E3-4A86-886F-6F0375768942}"/>
    <cellStyle name="Normal 4 4 3 4 4" xfId="1896" xr:uid="{3694430E-47EB-4A9A-AFE1-098BCA25A546}"/>
    <cellStyle name="Normal 4 4 3 5" xfId="468" xr:uid="{00000000-0005-0000-0000-0000D2040000}"/>
    <cellStyle name="Normal 4 4 3 5 2" xfId="1284" xr:uid="{00000000-0005-0000-0000-0000D3040000}"/>
    <cellStyle name="Normal 4 4 3 5 2 2" xfId="2916" xr:uid="{0C27CA7E-4835-447B-B95D-CF7E7E26757A}"/>
    <cellStyle name="Normal 4 4 3 5 3" xfId="2100" xr:uid="{144CC073-A12D-4C46-9788-30682CD7F04D}"/>
    <cellStyle name="Normal 4 4 3 6" xfId="876" xr:uid="{00000000-0005-0000-0000-0000D4040000}"/>
    <cellStyle name="Normal 4 4 3 6 2" xfId="2508" xr:uid="{74CE76F8-3130-4678-B1A7-AC46DF988D34}"/>
    <cellStyle name="Normal 4 4 3 7" xfId="1692" xr:uid="{4E89EB2A-8168-4634-9E4C-F935AC5535DB}"/>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2 2 2" xfId="3268" xr:uid="{2FFA7BCD-8331-497E-BA6B-C2623722DC00}"/>
    <cellStyle name="Normal 4 4 4 2 2 2 3" xfId="2452" xr:uid="{A4B4971F-9DCC-4876-B5E7-DBEE58E7C27E}"/>
    <cellStyle name="Normal 4 4 4 2 2 3" xfId="1228" xr:uid="{00000000-0005-0000-0000-0000DA040000}"/>
    <cellStyle name="Normal 4 4 4 2 2 3 2" xfId="2860" xr:uid="{0D4DA9CD-262F-49BA-9157-71E3FACD79E0}"/>
    <cellStyle name="Normal 4 4 4 2 2 4" xfId="2044" xr:uid="{8872BDB2-170A-4147-9552-ABE69C2ADABB}"/>
    <cellStyle name="Normal 4 4 4 2 3" xfId="616" xr:uid="{00000000-0005-0000-0000-0000DB040000}"/>
    <cellStyle name="Normal 4 4 4 2 3 2" xfId="1432" xr:uid="{00000000-0005-0000-0000-0000DC040000}"/>
    <cellStyle name="Normal 4 4 4 2 3 2 2" xfId="3064" xr:uid="{9E7BE260-9364-48B8-974A-7C808E589D50}"/>
    <cellStyle name="Normal 4 4 4 2 3 3" xfId="2248" xr:uid="{CAF91AB0-DC83-4D55-9DD2-5BF106E5F81C}"/>
    <cellStyle name="Normal 4 4 4 2 4" xfId="1024" xr:uid="{00000000-0005-0000-0000-0000DD040000}"/>
    <cellStyle name="Normal 4 4 4 2 4 2" xfId="2656" xr:uid="{7B0864CC-0C8D-4234-B549-0CD7BB0412BD}"/>
    <cellStyle name="Normal 4 4 4 2 5" xfId="1840" xr:uid="{398988A2-1683-4EDB-A330-BAF7CD819DB7}"/>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2 2 2" xfId="3200" xr:uid="{CD77B519-9E60-4837-A21B-19FC029DFF35}"/>
    <cellStyle name="Normal 4 4 4 3 2 2 3" xfId="2384" xr:uid="{17E0C785-6899-4533-8792-C8935FC0C731}"/>
    <cellStyle name="Normal 4 4 4 3 2 3" xfId="1160" xr:uid="{00000000-0005-0000-0000-0000E2040000}"/>
    <cellStyle name="Normal 4 4 4 3 2 3 2" xfId="2792" xr:uid="{A499D841-8519-4466-B9E4-76E19E5A6E4B}"/>
    <cellStyle name="Normal 4 4 4 3 2 4" xfId="1976" xr:uid="{8EB69BC9-8C65-4F8C-B945-15B753DB11EF}"/>
    <cellStyle name="Normal 4 4 4 3 3" xfId="548" xr:uid="{00000000-0005-0000-0000-0000E3040000}"/>
    <cellStyle name="Normal 4 4 4 3 3 2" xfId="1364" xr:uid="{00000000-0005-0000-0000-0000E4040000}"/>
    <cellStyle name="Normal 4 4 4 3 3 2 2" xfId="2996" xr:uid="{908E231C-BDA4-4CD3-AB6F-0451968F9DFB}"/>
    <cellStyle name="Normal 4 4 4 3 3 3" xfId="2180" xr:uid="{94D426BD-14FA-4C12-9442-0DD2406073EA}"/>
    <cellStyle name="Normal 4 4 4 3 4" xfId="956" xr:uid="{00000000-0005-0000-0000-0000E5040000}"/>
    <cellStyle name="Normal 4 4 4 3 4 2" xfId="2588" xr:uid="{00AEAA98-0208-434C-BCED-81137F71301B}"/>
    <cellStyle name="Normal 4 4 4 3 5" xfId="1772" xr:uid="{8BA00F47-B385-4B1B-A120-7FB4FF234A01}"/>
    <cellStyle name="Normal 4 4 4 4" xfId="276" xr:uid="{00000000-0005-0000-0000-0000E6040000}"/>
    <cellStyle name="Normal 4 4 4 4 2" xfId="684" xr:uid="{00000000-0005-0000-0000-0000E7040000}"/>
    <cellStyle name="Normal 4 4 4 4 2 2" xfId="1500" xr:uid="{00000000-0005-0000-0000-0000E8040000}"/>
    <cellStyle name="Normal 4 4 4 4 2 2 2" xfId="3132" xr:uid="{A5CAF544-08F6-43E6-AFDA-9914735C2F36}"/>
    <cellStyle name="Normal 4 4 4 4 2 3" xfId="2316" xr:uid="{C0A04666-2E5D-48EA-ABF0-A5087F705E55}"/>
    <cellStyle name="Normal 4 4 4 4 3" xfId="1092" xr:uid="{00000000-0005-0000-0000-0000E9040000}"/>
    <cellStyle name="Normal 4 4 4 4 3 2" xfId="2724" xr:uid="{F6F945AD-2F9B-49B2-8926-E2093D35DEAF}"/>
    <cellStyle name="Normal 4 4 4 4 4" xfId="1908" xr:uid="{71C996AA-36CC-4D7E-9B41-B60A1F38CE02}"/>
    <cellStyle name="Normal 4 4 4 5" xfId="480" xr:uid="{00000000-0005-0000-0000-0000EA040000}"/>
    <cellStyle name="Normal 4 4 4 5 2" xfId="1296" xr:uid="{00000000-0005-0000-0000-0000EB040000}"/>
    <cellStyle name="Normal 4 4 4 5 2 2" xfId="2928" xr:uid="{8FB78A6D-00C4-4C72-A38D-2186EF6596C3}"/>
    <cellStyle name="Normal 4 4 4 5 3" xfId="2112" xr:uid="{56D98024-86FD-4B78-AEEE-5EB5A5D23193}"/>
    <cellStyle name="Normal 4 4 4 6" xfId="888" xr:uid="{00000000-0005-0000-0000-0000EC040000}"/>
    <cellStyle name="Normal 4 4 4 6 2" xfId="2520" xr:uid="{9C5A96F8-27F4-4F5E-901B-E65A3B8FB8D2}"/>
    <cellStyle name="Normal 4 4 4 7" xfId="1704" xr:uid="{E639161A-8262-4F6C-9B2D-CCD3BD30F978}"/>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2 2 2" xfId="3234" xr:uid="{51A0311C-8946-4A53-BB14-74CE9AA8E3B7}"/>
    <cellStyle name="Normal 4 4 5 2 2 2 3" xfId="2418" xr:uid="{0BA9BF9F-9521-49BB-8594-298DCB3E7D2F}"/>
    <cellStyle name="Normal 4 4 5 2 2 3" xfId="1194" xr:uid="{00000000-0005-0000-0000-0000F2040000}"/>
    <cellStyle name="Normal 4 4 5 2 2 3 2" xfId="2826" xr:uid="{B8BFE665-55F6-4973-96FC-351590EF3A8A}"/>
    <cellStyle name="Normal 4 4 5 2 2 4" xfId="2010" xr:uid="{DA345C56-5429-400E-AF5B-89715B93030A}"/>
    <cellStyle name="Normal 4 4 5 2 3" xfId="582" xr:uid="{00000000-0005-0000-0000-0000F3040000}"/>
    <cellStyle name="Normal 4 4 5 2 3 2" xfId="1398" xr:uid="{00000000-0005-0000-0000-0000F4040000}"/>
    <cellStyle name="Normal 4 4 5 2 3 2 2" xfId="3030" xr:uid="{B91DCA8A-3B97-4345-B6F1-5A69F01EBB8F}"/>
    <cellStyle name="Normal 4 4 5 2 3 3" xfId="2214" xr:uid="{0AD887E9-9F95-483E-BCF5-10CAC8AA3406}"/>
    <cellStyle name="Normal 4 4 5 2 4" xfId="990" xr:uid="{00000000-0005-0000-0000-0000F5040000}"/>
    <cellStyle name="Normal 4 4 5 2 4 2" xfId="2622" xr:uid="{CA0856D9-C2CB-437D-A5D2-54DCDC4C58B5}"/>
    <cellStyle name="Normal 4 4 5 2 5" xfId="1806" xr:uid="{749D926A-B2B3-4279-A8BA-A9DAC65A1034}"/>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2 2 2" xfId="3166" xr:uid="{62A8257E-B93A-4BC6-9BE4-F5172822037F}"/>
    <cellStyle name="Normal 4 4 5 3 2 2 3" xfId="2350" xr:uid="{94467D1E-886D-4711-9CCB-3BEA3F544F7E}"/>
    <cellStyle name="Normal 4 4 5 3 2 3" xfId="1126" xr:uid="{00000000-0005-0000-0000-0000FA040000}"/>
    <cellStyle name="Normal 4 4 5 3 2 3 2" xfId="2758" xr:uid="{141079FD-D058-45FD-AF10-3A060BCC7397}"/>
    <cellStyle name="Normal 4 4 5 3 2 4" xfId="1942" xr:uid="{3C7E38F5-8374-4EB5-AFC2-9C5DC72C307D}"/>
    <cellStyle name="Normal 4 4 5 3 3" xfId="514" xr:uid="{00000000-0005-0000-0000-0000FB040000}"/>
    <cellStyle name="Normal 4 4 5 3 3 2" xfId="1330" xr:uid="{00000000-0005-0000-0000-0000FC040000}"/>
    <cellStyle name="Normal 4 4 5 3 3 2 2" xfId="2962" xr:uid="{88D911AD-F70F-4942-9A04-25058FDF0E80}"/>
    <cellStyle name="Normal 4 4 5 3 3 3" xfId="2146" xr:uid="{E90525D8-4B0E-451F-A090-72C5C356FC0F}"/>
    <cellStyle name="Normal 4 4 5 3 4" xfId="922" xr:uid="{00000000-0005-0000-0000-0000FD040000}"/>
    <cellStyle name="Normal 4 4 5 3 4 2" xfId="2554" xr:uid="{6572DA8D-A490-4F71-A9D4-022A367084AB}"/>
    <cellStyle name="Normal 4 4 5 3 5" xfId="1738" xr:uid="{06C42937-6EF2-44DE-BE28-1E023B51BEC6}"/>
    <cellStyle name="Normal 4 4 5 4" xfId="242" xr:uid="{00000000-0005-0000-0000-0000FE040000}"/>
    <cellStyle name="Normal 4 4 5 4 2" xfId="650" xr:uid="{00000000-0005-0000-0000-0000FF040000}"/>
    <cellStyle name="Normal 4 4 5 4 2 2" xfId="1466" xr:uid="{00000000-0005-0000-0000-000000050000}"/>
    <cellStyle name="Normal 4 4 5 4 2 2 2" xfId="3098" xr:uid="{E91FECC8-9CBD-4BD0-9C92-B71B3B85E2B8}"/>
    <cellStyle name="Normal 4 4 5 4 2 3" xfId="2282" xr:uid="{E4D15885-2D86-4A51-9897-311D45FD6319}"/>
    <cellStyle name="Normal 4 4 5 4 3" xfId="1058" xr:uid="{00000000-0005-0000-0000-000001050000}"/>
    <cellStyle name="Normal 4 4 5 4 3 2" xfId="2690" xr:uid="{83A78AC2-3776-4CAF-9357-BE51A0E2F606}"/>
    <cellStyle name="Normal 4 4 5 4 4" xfId="1874" xr:uid="{928EDBE0-CE19-42C5-9D9A-1D81F947CD12}"/>
    <cellStyle name="Normal 4 4 5 5" xfId="446" xr:uid="{00000000-0005-0000-0000-000002050000}"/>
    <cellStyle name="Normal 4 4 5 5 2" xfId="1262" xr:uid="{00000000-0005-0000-0000-000003050000}"/>
    <cellStyle name="Normal 4 4 5 5 2 2" xfId="2894" xr:uid="{62D48683-9261-4750-9CE9-9072D1789C83}"/>
    <cellStyle name="Normal 4 4 5 5 3" xfId="2078" xr:uid="{23D29590-4FF7-45BA-A999-3CB096695DAA}"/>
    <cellStyle name="Normal 4 4 5 6" xfId="854" xr:uid="{00000000-0005-0000-0000-000004050000}"/>
    <cellStyle name="Normal 4 4 5 6 2" xfId="2486" xr:uid="{66A98EA9-259B-4B42-8A4D-CB899B911672}"/>
    <cellStyle name="Normal 4 4 5 7" xfId="1670" xr:uid="{B9DADDA8-7709-4327-A4B0-19ABE6045999}"/>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2 2 2" xfId="3212" xr:uid="{7DC46552-1837-4325-8930-7F2173FC03F1}"/>
    <cellStyle name="Normal 4 4 6 2 2 3" xfId="2396" xr:uid="{0D7843AE-512D-4F36-B340-DEE4D87DE4ED}"/>
    <cellStyle name="Normal 4 4 6 2 3" xfId="1172" xr:uid="{00000000-0005-0000-0000-000009050000}"/>
    <cellStyle name="Normal 4 4 6 2 3 2" xfId="2804" xr:uid="{A08C76C6-BFBF-4994-BA48-2F4ED81A0497}"/>
    <cellStyle name="Normal 4 4 6 2 4" xfId="1988" xr:uid="{00A9179C-FC07-41BB-B1CF-92EB60D366D5}"/>
    <cellStyle name="Normal 4 4 6 3" xfId="560" xr:uid="{00000000-0005-0000-0000-00000A050000}"/>
    <cellStyle name="Normal 4 4 6 3 2" xfId="1376" xr:uid="{00000000-0005-0000-0000-00000B050000}"/>
    <cellStyle name="Normal 4 4 6 3 2 2" xfId="3008" xr:uid="{21DF3FD6-5CC1-4EA6-82D7-EF006735C936}"/>
    <cellStyle name="Normal 4 4 6 3 3" xfId="2192" xr:uid="{6D09A95F-1815-442B-A4CC-38FB2981C583}"/>
    <cellStyle name="Normal 4 4 6 4" xfId="968" xr:uid="{00000000-0005-0000-0000-00000C050000}"/>
    <cellStyle name="Normal 4 4 6 4 2" xfId="2600" xr:uid="{62CC2FBA-A4BE-4D1A-9221-0B7CBB0CE124}"/>
    <cellStyle name="Normal 4 4 6 5" xfId="1784" xr:uid="{868A94D9-FB19-4865-B513-7E922089B9B1}"/>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2 2 2" xfId="3144" xr:uid="{658DC35C-6347-4839-8A16-19BF8D25CBC4}"/>
    <cellStyle name="Normal 4 4 7 2 2 3" xfId="2328" xr:uid="{90608B54-C87D-4947-B467-0A991E0908CC}"/>
    <cellStyle name="Normal 4 4 7 2 3" xfId="1104" xr:uid="{00000000-0005-0000-0000-000011050000}"/>
    <cellStyle name="Normal 4 4 7 2 3 2" xfId="2736" xr:uid="{DA4B1445-6847-4BFF-A7A1-1FB738A4688B}"/>
    <cellStyle name="Normal 4 4 7 2 4" xfId="1920" xr:uid="{81074FBC-46BF-431F-B928-849A1C4E818D}"/>
    <cellStyle name="Normal 4 4 7 3" xfId="492" xr:uid="{00000000-0005-0000-0000-000012050000}"/>
    <cellStyle name="Normal 4 4 7 3 2" xfId="1308" xr:uid="{00000000-0005-0000-0000-000013050000}"/>
    <cellStyle name="Normal 4 4 7 3 2 2" xfId="2940" xr:uid="{076F722C-3067-4F06-8E8A-4E56AB265DBF}"/>
    <cellStyle name="Normal 4 4 7 3 3" xfId="2124" xr:uid="{232EC2F4-38AA-464A-8690-B195A58DE622}"/>
    <cellStyle name="Normal 4 4 7 4" xfId="900" xr:uid="{00000000-0005-0000-0000-000014050000}"/>
    <cellStyle name="Normal 4 4 7 4 2" xfId="2532" xr:uid="{4E99B86B-6C59-4D38-850D-C83911967B91}"/>
    <cellStyle name="Normal 4 4 7 5" xfId="1716" xr:uid="{59E8242E-9A9F-40A1-9AD5-128A71A64FC1}"/>
    <cellStyle name="Normal 4 4 8" xfId="220" xr:uid="{00000000-0005-0000-0000-000015050000}"/>
    <cellStyle name="Normal 4 4 8 2" xfId="628" xr:uid="{00000000-0005-0000-0000-000016050000}"/>
    <cellStyle name="Normal 4 4 8 2 2" xfId="1444" xr:uid="{00000000-0005-0000-0000-000017050000}"/>
    <cellStyle name="Normal 4 4 8 2 2 2" xfId="3076" xr:uid="{885364C5-2C31-413C-85A9-4ECBAB32296D}"/>
    <cellStyle name="Normal 4 4 8 2 3" xfId="2260" xr:uid="{51445201-B721-4EB0-A2B1-E0CE6AF45DA9}"/>
    <cellStyle name="Normal 4 4 8 3" xfId="1036" xr:uid="{00000000-0005-0000-0000-000018050000}"/>
    <cellStyle name="Normal 4 4 8 3 2" xfId="2668" xr:uid="{2818CACF-59E6-45CD-B82F-2507A1960F86}"/>
    <cellStyle name="Normal 4 4 8 4" xfId="1852" xr:uid="{578BC94B-1344-42E6-B0E2-6607AB8DC91B}"/>
    <cellStyle name="Normal 4 4 9" xfId="424" xr:uid="{00000000-0005-0000-0000-000019050000}"/>
    <cellStyle name="Normal 4 4 9 2" xfId="1240" xr:uid="{00000000-0005-0000-0000-00001A050000}"/>
    <cellStyle name="Normal 4 4 9 2 2" xfId="2872" xr:uid="{B78094C4-B962-4861-8882-BD0C0CFD3633}"/>
    <cellStyle name="Normal 4 4 9 3" xfId="2056" xr:uid="{301ED813-5118-4051-8A04-BCDAF3C03E90}"/>
    <cellStyle name="Normal 4 5" xfId="20" xr:uid="{00000000-0005-0000-0000-00001B050000}"/>
    <cellStyle name="Normal 4 5 10" xfId="836" xr:uid="{00000000-0005-0000-0000-00001C050000}"/>
    <cellStyle name="Normal 4 5 10 2" xfId="2468" xr:uid="{E8D0FFFE-804A-408E-8DBB-C43AF2D40485}"/>
    <cellStyle name="Normal 4 5 11" xfId="1652" xr:uid="{50E80CB0-0EE2-4DD1-95B3-F609CA930555}"/>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2 2 2" xfId="3250" xr:uid="{D71C30C8-75A3-4790-B3E4-CB38CBD45A99}"/>
    <cellStyle name="Normal 4 5 2 2 2 2 2 3" xfId="2434" xr:uid="{25081D94-2255-41A2-A4D1-F9CC15921D4C}"/>
    <cellStyle name="Normal 4 5 2 2 2 2 3" xfId="1210" xr:uid="{00000000-0005-0000-0000-000023050000}"/>
    <cellStyle name="Normal 4 5 2 2 2 2 3 2" xfId="2842" xr:uid="{03139771-82C9-4059-AFEF-29A04E7CDE8E}"/>
    <cellStyle name="Normal 4 5 2 2 2 2 4" xfId="2026" xr:uid="{C6AAB981-3582-40F7-A637-8B73DC5CC072}"/>
    <cellStyle name="Normal 4 5 2 2 2 3" xfId="598" xr:uid="{00000000-0005-0000-0000-000024050000}"/>
    <cellStyle name="Normal 4 5 2 2 2 3 2" xfId="1414" xr:uid="{00000000-0005-0000-0000-000025050000}"/>
    <cellStyle name="Normal 4 5 2 2 2 3 2 2" xfId="3046" xr:uid="{C0B48511-6C7B-4C71-BBE6-3C3AEDB2DE36}"/>
    <cellStyle name="Normal 4 5 2 2 2 3 3" xfId="2230" xr:uid="{9FA7DCB6-DF09-4AA6-85CF-5E4830842D9C}"/>
    <cellStyle name="Normal 4 5 2 2 2 4" xfId="1006" xr:uid="{00000000-0005-0000-0000-000026050000}"/>
    <cellStyle name="Normal 4 5 2 2 2 4 2" xfId="2638" xr:uid="{2C7D3496-2D89-48AC-B682-1EC67612466A}"/>
    <cellStyle name="Normal 4 5 2 2 2 5" xfId="1822" xr:uid="{991B00D4-79AE-40BD-B6CD-1501896F156E}"/>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2 2 2" xfId="3182" xr:uid="{16D3A65B-6303-4C9B-A0D0-2BD84EFEDC25}"/>
    <cellStyle name="Normal 4 5 2 2 3 2 2 3" xfId="2366" xr:uid="{A49A44CD-E1E2-4950-B698-FAFF3F0B3B56}"/>
    <cellStyle name="Normal 4 5 2 2 3 2 3" xfId="1142" xr:uid="{00000000-0005-0000-0000-00002B050000}"/>
    <cellStyle name="Normal 4 5 2 2 3 2 3 2" xfId="2774" xr:uid="{7C99F00E-A039-4967-9709-84553B812F71}"/>
    <cellStyle name="Normal 4 5 2 2 3 2 4" xfId="1958" xr:uid="{A94F029C-322A-4E19-B952-CC1B7ED6EB30}"/>
    <cellStyle name="Normal 4 5 2 2 3 3" xfId="530" xr:uid="{00000000-0005-0000-0000-00002C050000}"/>
    <cellStyle name="Normal 4 5 2 2 3 3 2" xfId="1346" xr:uid="{00000000-0005-0000-0000-00002D050000}"/>
    <cellStyle name="Normal 4 5 2 2 3 3 2 2" xfId="2978" xr:uid="{E13D2649-69E4-4224-BDB3-5D6EE1A8A5D5}"/>
    <cellStyle name="Normal 4 5 2 2 3 3 3" xfId="2162" xr:uid="{75EF07E0-1E0A-4039-8875-DD1B7200CD2C}"/>
    <cellStyle name="Normal 4 5 2 2 3 4" xfId="938" xr:uid="{00000000-0005-0000-0000-00002E050000}"/>
    <cellStyle name="Normal 4 5 2 2 3 4 2" xfId="2570" xr:uid="{6F4E2F83-7076-46AF-8095-E3387BE2E409}"/>
    <cellStyle name="Normal 4 5 2 2 3 5" xfId="1754" xr:uid="{AA20DCB5-C69F-4108-86BC-245B657F83D7}"/>
    <cellStyle name="Normal 4 5 2 2 4" xfId="258" xr:uid="{00000000-0005-0000-0000-00002F050000}"/>
    <cellStyle name="Normal 4 5 2 2 4 2" xfId="666" xr:uid="{00000000-0005-0000-0000-000030050000}"/>
    <cellStyle name="Normal 4 5 2 2 4 2 2" xfId="1482" xr:uid="{00000000-0005-0000-0000-000031050000}"/>
    <cellStyle name="Normal 4 5 2 2 4 2 2 2" xfId="3114" xr:uid="{5DDFA0C4-250C-49A6-B858-86DCEFAE40A0}"/>
    <cellStyle name="Normal 4 5 2 2 4 2 3" xfId="2298" xr:uid="{2206F9FB-B046-4EED-A61A-F2EBE07352F1}"/>
    <cellStyle name="Normal 4 5 2 2 4 3" xfId="1074" xr:uid="{00000000-0005-0000-0000-000032050000}"/>
    <cellStyle name="Normal 4 5 2 2 4 3 2" xfId="2706" xr:uid="{2424C261-9506-49B8-B60C-A8429FAF88E6}"/>
    <cellStyle name="Normal 4 5 2 2 4 4" xfId="1890" xr:uid="{8E0C2174-F0FA-4DEF-B8EF-5FC06C941DF5}"/>
    <cellStyle name="Normal 4 5 2 2 5" xfId="462" xr:uid="{00000000-0005-0000-0000-000033050000}"/>
    <cellStyle name="Normal 4 5 2 2 5 2" xfId="1278" xr:uid="{00000000-0005-0000-0000-000034050000}"/>
    <cellStyle name="Normal 4 5 2 2 5 2 2" xfId="2910" xr:uid="{7D28E3F3-CD16-4CA3-800E-DBD07FFB20D7}"/>
    <cellStyle name="Normal 4 5 2 2 5 3" xfId="2094" xr:uid="{0219A61D-D176-4322-963E-06D64F10C538}"/>
    <cellStyle name="Normal 4 5 2 2 6" xfId="870" xr:uid="{00000000-0005-0000-0000-000035050000}"/>
    <cellStyle name="Normal 4 5 2 2 6 2" xfId="2502" xr:uid="{A7F8B02A-7818-4628-A16F-1932A7CB42C2}"/>
    <cellStyle name="Normal 4 5 2 2 7" xfId="1686" xr:uid="{3699E199-A580-4AC4-8A85-6F0FF767FDBE}"/>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2 2 2" xfId="3228" xr:uid="{99B00FF2-0727-4E2D-98C5-A2046CCBEA62}"/>
    <cellStyle name="Normal 4 5 2 3 2 2 3" xfId="2412" xr:uid="{86BA5DA7-1B19-4D77-83FC-8822C4353974}"/>
    <cellStyle name="Normal 4 5 2 3 2 3" xfId="1188" xr:uid="{00000000-0005-0000-0000-00003A050000}"/>
    <cellStyle name="Normal 4 5 2 3 2 3 2" xfId="2820" xr:uid="{10B4528C-192E-4848-B46A-1CBAC5465421}"/>
    <cellStyle name="Normal 4 5 2 3 2 4" xfId="2004" xr:uid="{589E5C10-8997-4B32-9176-ADFA6861CF15}"/>
    <cellStyle name="Normal 4 5 2 3 3" xfId="576" xr:uid="{00000000-0005-0000-0000-00003B050000}"/>
    <cellStyle name="Normal 4 5 2 3 3 2" xfId="1392" xr:uid="{00000000-0005-0000-0000-00003C050000}"/>
    <cellStyle name="Normal 4 5 2 3 3 2 2" xfId="3024" xr:uid="{0A20B629-8335-4E29-ABE0-E42D88C8C0AF}"/>
    <cellStyle name="Normal 4 5 2 3 3 3" xfId="2208" xr:uid="{EC57DC59-D15B-4891-AABA-4C2E6F296E86}"/>
    <cellStyle name="Normal 4 5 2 3 4" xfId="984" xr:uid="{00000000-0005-0000-0000-00003D050000}"/>
    <cellStyle name="Normal 4 5 2 3 4 2" xfId="2616" xr:uid="{3EE53DA4-66D9-4122-B95A-B00DF6ECF992}"/>
    <cellStyle name="Normal 4 5 2 3 5" xfId="1800" xr:uid="{3DCE62A9-CF11-4853-9148-F6841C1C1CCE}"/>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2 2 2" xfId="3160" xr:uid="{6E9250F4-4344-4B5E-AED4-3F53D016F2E8}"/>
    <cellStyle name="Normal 4 5 2 4 2 2 3" xfId="2344" xr:uid="{5B90898D-4655-4F98-921A-933C6CCAA826}"/>
    <cellStyle name="Normal 4 5 2 4 2 3" xfId="1120" xr:uid="{00000000-0005-0000-0000-000042050000}"/>
    <cellStyle name="Normal 4 5 2 4 2 3 2" xfId="2752" xr:uid="{EA3771FB-2E8E-40DC-99BD-3EBE24DE485C}"/>
    <cellStyle name="Normal 4 5 2 4 2 4" xfId="1936" xr:uid="{D5B55765-011E-4203-9480-FAD3848E0778}"/>
    <cellStyle name="Normal 4 5 2 4 3" xfId="508" xr:uid="{00000000-0005-0000-0000-000043050000}"/>
    <cellStyle name="Normal 4 5 2 4 3 2" xfId="1324" xr:uid="{00000000-0005-0000-0000-000044050000}"/>
    <cellStyle name="Normal 4 5 2 4 3 2 2" xfId="2956" xr:uid="{8AC3DA7E-E387-4544-BE41-9BA7AB74D9AF}"/>
    <cellStyle name="Normal 4 5 2 4 3 3" xfId="2140" xr:uid="{4A97EF3F-4557-421B-826E-B61A794C8C8F}"/>
    <cellStyle name="Normal 4 5 2 4 4" xfId="916" xr:uid="{00000000-0005-0000-0000-000045050000}"/>
    <cellStyle name="Normal 4 5 2 4 4 2" xfId="2548" xr:uid="{0EC711E6-3FCB-4255-8D68-A6C711E9B6C5}"/>
    <cellStyle name="Normal 4 5 2 4 5" xfId="1732" xr:uid="{1FBF8F37-AB11-4E3C-9CF5-793CAF6887FD}"/>
    <cellStyle name="Normal 4 5 2 5" xfId="236" xr:uid="{00000000-0005-0000-0000-000046050000}"/>
    <cellStyle name="Normal 4 5 2 5 2" xfId="644" xr:uid="{00000000-0005-0000-0000-000047050000}"/>
    <cellStyle name="Normal 4 5 2 5 2 2" xfId="1460" xr:uid="{00000000-0005-0000-0000-000048050000}"/>
    <cellStyle name="Normal 4 5 2 5 2 2 2" xfId="3092" xr:uid="{648DAF2D-04DF-4041-96C9-0D59C6D39F11}"/>
    <cellStyle name="Normal 4 5 2 5 2 3" xfId="2276" xr:uid="{CB6AEE62-E79D-4068-932E-6358AECB386F}"/>
    <cellStyle name="Normal 4 5 2 5 3" xfId="1052" xr:uid="{00000000-0005-0000-0000-000049050000}"/>
    <cellStyle name="Normal 4 5 2 5 3 2" xfId="2684" xr:uid="{14BC2415-71A2-4BCF-8F50-473B3ED7E559}"/>
    <cellStyle name="Normal 4 5 2 5 4" xfId="1868" xr:uid="{E97DCBEA-33C9-40C9-B767-6BC291E83E57}"/>
    <cellStyle name="Normal 4 5 2 6" xfId="440" xr:uid="{00000000-0005-0000-0000-00004A050000}"/>
    <cellStyle name="Normal 4 5 2 6 2" xfId="1256" xr:uid="{00000000-0005-0000-0000-00004B050000}"/>
    <cellStyle name="Normal 4 5 2 6 2 2" xfId="2888" xr:uid="{863AFD9B-E8DF-4526-A848-DC563F4E95E0}"/>
    <cellStyle name="Normal 4 5 2 6 3" xfId="2072" xr:uid="{3542B82C-3F14-42AE-A234-B15EE47D6036}"/>
    <cellStyle name="Normal 4 5 2 7" xfId="848" xr:uid="{00000000-0005-0000-0000-00004C050000}"/>
    <cellStyle name="Normal 4 5 2 7 2" xfId="2480" xr:uid="{303A294D-61DD-44D1-907D-D9E12032098C}"/>
    <cellStyle name="Normal 4 5 2 8" xfId="1664" xr:uid="{BB118F07-8CCF-48B4-9160-E3E11D130A98}"/>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2 2 2" xfId="3260" xr:uid="{DCD56916-2D32-47A5-957F-0BBE69EB87E4}"/>
    <cellStyle name="Normal 4 5 3 2 2 2 3" xfId="2444" xr:uid="{399737FF-AA96-4986-AF46-D0375EA0E508}"/>
    <cellStyle name="Normal 4 5 3 2 2 3" xfId="1220" xr:uid="{00000000-0005-0000-0000-000052050000}"/>
    <cellStyle name="Normal 4 5 3 2 2 3 2" xfId="2852" xr:uid="{8876AA30-A296-4F94-B685-0A1E7293A917}"/>
    <cellStyle name="Normal 4 5 3 2 2 4" xfId="2036" xr:uid="{C039D666-4365-4610-9573-6D6B3A1C12FA}"/>
    <cellStyle name="Normal 4 5 3 2 3" xfId="608" xr:uid="{00000000-0005-0000-0000-000053050000}"/>
    <cellStyle name="Normal 4 5 3 2 3 2" xfId="1424" xr:uid="{00000000-0005-0000-0000-000054050000}"/>
    <cellStyle name="Normal 4 5 3 2 3 2 2" xfId="3056" xr:uid="{8A0E3FC5-851A-4A77-90BC-454775400C14}"/>
    <cellStyle name="Normal 4 5 3 2 3 3" xfId="2240" xr:uid="{E896BC41-BABC-4F71-8B92-A48333557584}"/>
    <cellStyle name="Normal 4 5 3 2 4" xfId="1016" xr:uid="{00000000-0005-0000-0000-000055050000}"/>
    <cellStyle name="Normal 4 5 3 2 4 2" xfId="2648" xr:uid="{8D07E92B-C065-4643-8CF3-97A1403946C1}"/>
    <cellStyle name="Normal 4 5 3 2 5" xfId="1832" xr:uid="{2C61FE05-2BF1-4806-BCB0-FC930C86BF84}"/>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2 2 2" xfId="3192" xr:uid="{26824103-B4F5-437D-B224-5BA876AB3B7D}"/>
    <cellStyle name="Normal 4 5 3 3 2 2 3" xfId="2376" xr:uid="{C97DEE53-E8F8-4B3E-8363-89CF56FAC64F}"/>
    <cellStyle name="Normal 4 5 3 3 2 3" xfId="1152" xr:uid="{00000000-0005-0000-0000-00005A050000}"/>
    <cellStyle name="Normal 4 5 3 3 2 3 2" xfId="2784" xr:uid="{52A4F964-F97D-45BB-B54C-4D250247CB02}"/>
    <cellStyle name="Normal 4 5 3 3 2 4" xfId="1968" xr:uid="{7658AEEF-38E3-4B94-9EBA-1DF165E34240}"/>
    <cellStyle name="Normal 4 5 3 3 3" xfId="540" xr:uid="{00000000-0005-0000-0000-00005B050000}"/>
    <cellStyle name="Normal 4 5 3 3 3 2" xfId="1356" xr:uid="{00000000-0005-0000-0000-00005C050000}"/>
    <cellStyle name="Normal 4 5 3 3 3 2 2" xfId="2988" xr:uid="{81C035E8-1ABC-4E5A-BD3C-F6220116D313}"/>
    <cellStyle name="Normal 4 5 3 3 3 3" xfId="2172" xr:uid="{8CC9A0E7-5527-4715-9327-3F35D1FA0790}"/>
    <cellStyle name="Normal 4 5 3 3 4" xfId="948" xr:uid="{00000000-0005-0000-0000-00005D050000}"/>
    <cellStyle name="Normal 4 5 3 3 4 2" xfId="2580" xr:uid="{61A63518-5DF5-4511-A0BF-1F53BDA9D41A}"/>
    <cellStyle name="Normal 4 5 3 3 5" xfId="1764" xr:uid="{9E013D72-F291-4AB1-85C8-CB8A0FA9FA3B}"/>
    <cellStyle name="Normal 4 5 3 4" xfId="268" xr:uid="{00000000-0005-0000-0000-00005E050000}"/>
    <cellStyle name="Normal 4 5 3 4 2" xfId="676" xr:uid="{00000000-0005-0000-0000-00005F050000}"/>
    <cellStyle name="Normal 4 5 3 4 2 2" xfId="1492" xr:uid="{00000000-0005-0000-0000-000060050000}"/>
    <cellStyle name="Normal 4 5 3 4 2 2 2" xfId="3124" xr:uid="{ADB1349A-56D5-4373-8E93-E114D3779728}"/>
    <cellStyle name="Normal 4 5 3 4 2 3" xfId="2308" xr:uid="{B9DB991D-08C5-40DB-A00B-2DB4848B85B4}"/>
    <cellStyle name="Normal 4 5 3 4 3" xfId="1084" xr:uid="{00000000-0005-0000-0000-000061050000}"/>
    <cellStyle name="Normal 4 5 3 4 3 2" xfId="2716" xr:uid="{AD872D19-82B3-4CAB-86BF-3D1666888A47}"/>
    <cellStyle name="Normal 4 5 3 4 4" xfId="1900" xr:uid="{A2C34032-8FC8-487D-A32C-ADFE99DA4BB1}"/>
    <cellStyle name="Normal 4 5 3 5" xfId="472" xr:uid="{00000000-0005-0000-0000-000062050000}"/>
    <cellStyle name="Normal 4 5 3 5 2" xfId="1288" xr:uid="{00000000-0005-0000-0000-000063050000}"/>
    <cellStyle name="Normal 4 5 3 5 2 2" xfId="2920" xr:uid="{0B67F8C8-50CB-407B-B7EE-0ABF0B7CB8FC}"/>
    <cellStyle name="Normal 4 5 3 5 3" xfId="2104" xr:uid="{B533D7BF-901E-48B1-A75C-89B6645C488E}"/>
    <cellStyle name="Normal 4 5 3 6" xfId="880" xr:uid="{00000000-0005-0000-0000-000064050000}"/>
    <cellStyle name="Normal 4 5 3 6 2" xfId="2512" xr:uid="{3BCF2164-7E8E-495C-AE9A-A4851ABBDF6E}"/>
    <cellStyle name="Normal 4 5 3 7" xfId="1696" xr:uid="{19CCBFCD-9683-4199-A28F-2E944013626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2 2 2" xfId="3272" xr:uid="{D4E190AC-A13B-4492-89E1-7D6E92E58885}"/>
    <cellStyle name="Normal 4 5 4 2 2 2 3" xfId="2456" xr:uid="{6AD0D9C8-2743-472E-BC95-B1B109EC4CB6}"/>
    <cellStyle name="Normal 4 5 4 2 2 3" xfId="1232" xr:uid="{00000000-0005-0000-0000-00006A050000}"/>
    <cellStyle name="Normal 4 5 4 2 2 3 2" xfId="2864" xr:uid="{9716EED1-1C18-4EC7-BB2E-25A7AF1FB6F4}"/>
    <cellStyle name="Normal 4 5 4 2 2 4" xfId="2048" xr:uid="{8AB67AF8-8376-4C25-ABF7-54CE743F02A8}"/>
    <cellStyle name="Normal 4 5 4 2 3" xfId="620" xr:uid="{00000000-0005-0000-0000-00006B050000}"/>
    <cellStyle name="Normal 4 5 4 2 3 2" xfId="1436" xr:uid="{00000000-0005-0000-0000-00006C050000}"/>
    <cellStyle name="Normal 4 5 4 2 3 2 2" xfId="3068" xr:uid="{11687C1E-9F78-4BED-AB99-84C0CF6E38D2}"/>
    <cellStyle name="Normal 4 5 4 2 3 3" xfId="2252" xr:uid="{571708B5-59AA-4088-914B-9C67C4385803}"/>
    <cellStyle name="Normal 4 5 4 2 4" xfId="1028" xr:uid="{00000000-0005-0000-0000-00006D050000}"/>
    <cellStyle name="Normal 4 5 4 2 4 2" xfId="2660" xr:uid="{D3F7AD39-7D4D-4886-9E20-AD237E35A0F8}"/>
    <cellStyle name="Normal 4 5 4 2 5" xfId="1844" xr:uid="{56C0F3E0-30AF-4C4E-9152-4431CF634F07}"/>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2 2 2" xfId="3204" xr:uid="{01930328-E188-407A-B9AE-DE5E4A9F58C2}"/>
    <cellStyle name="Normal 4 5 4 3 2 2 3" xfId="2388" xr:uid="{B40D3435-814B-4B7F-BF5A-7539551FC53D}"/>
    <cellStyle name="Normal 4 5 4 3 2 3" xfId="1164" xr:uid="{00000000-0005-0000-0000-000072050000}"/>
    <cellStyle name="Normal 4 5 4 3 2 3 2" xfId="2796" xr:uid="{B72BFAD3-60CB-463F-A941-2A0A6550A72D}"/>
    <cellStyle name="Normal 4 5 4 3 2 4" xfId="1980" xr:uid="{F4197D35-DAC6-4180-B5F5-CFF6AA2FD122}"/>
    <cellStyle name="Normal 4 5 4 3 3" xfId="552" xr:uid="{00000000-0005-0000-0000-000073050000}"/>
    <cellStyle name="Normal 4 5 4 3 3 2" xfId="1368" xr:uid="{00000000-0005-0000-0000-000074050000}"/>
    <cellStyle name="Normal 4 5 4 3 3 2 2" xfId="3000" xr:uid="{DD329FFF-A6F7-456F-A70E-FD5EDC1A8EEF}"/>
    <cellStyle name="Normal 4 5 4 3 3 3" xfId="2184" xr:uid="{EDC957EE-E1E9-49F8-9439-882AA3670AF0}"/>
    <cellStyle name="Normal 4 5 4 3 4" xfId="960" xr:uid="{00000000-0005-0000-0000-000075050000}"/>
    <cellStyle name="Normal 4 5 4 3 4 2" xfId="2592" xr:uid="{74CEC160-3AA8-4B2A-84E8-7651D51B6F1C}"/>
    <cellStyle name="Normal 4 5 4 3 5" xfId="1776" xr:uid="{C0E3FB7A-BABA-4AC5-B960-7FE6507E0504}"/>
    <cellStyle name="Normal 4 5 4 4" xfId="280" xr:uid="{00000000-0005-0000-0000-000076050000}"/>
    <cellStyle name="Normal 4 5 4 4 2" xfId="688" xr:uid="{00000000-0005-0000-0000-000077050000}"/>
    <cellStyle name="Normal 4 5 4 4 2 2" xfId="1504" xr:uid="{00000000-0005-0000-0000-000078050000}"/>
    <cellStyle name="Normal 4 5 4 4 2 2 2" xfId="3136" xr:uid="{19056EF0-E50C-4758-B440-6C1D5458E6BB}"/>
    <cellStyle name="Normal 4 5 4 4 2 3" xfId="2320" xr:uid="{160B1F20-83B1-4FD1-87C6-387A86529611}"/>
    <cellStyle name="Normal 4 5 4 4 3" xfId="1096" xr:uid="{00000000-0005-0000-0000-000079050000}"/>
    <cellStyle name="Normal 4 5 4 4 3 2" xfId="2728" xr:uid="{FE6CB506-AD2E-49BD-A6F9-0A7FA3AE4D31}"/>
    <cellStyle name="Normal 4 5 4 4 4" xfId="1912" xr:uid="{DAEB2575-DD5E-4EE8-BBE0-835CCDA4CE78}"/>
    <cellStyle name="Normal 4 5 4 5" xfId="484" xr:uid="{00000000-0005-0000-0000-00007A050000}"/>
    <cellStyle name="Normal 4 5 4 5 2" xfId="1300" xr:uid="{00000000-0005-0000-0000-00007B050000}"/>
    <cellStyle name="Normal 4 5 4 5 2 2" xfId="2932" xr:uid="{E9FE0B35-05B4-4647-A27E-688B93887115}"/>
    <cellStyle name="Normal 4 5 4 5 3" xfId="2116" xr:uid="{CE6C1305-E977-49BB-8FF0-022E94868236}"/>
    <cellStyle name="Normal 4 5 4 6" xfId="892" xr:uid="{00000000-0005-0000-0000-00007C050000}"/>
    <cellStyle name="Normal 4 5 4 6 2" xfId="2524" xr:uid="{26D835FB-0991-4E63-BBC8-4BCD90EFA957}"/>
    <cellStyle name="Normal 4 5 4 7" xfId="1708" xr:uid="{2A3C08AA-B0E8-4FD1-A77C-22F17DF8DC1B}"/>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2 2 2" xfId="3238" xr:uid="{333A4773-80DD-47CC-AB91-5342D1180625}"/>
    <cellStyle name="Normal 4 5 5 2 2 2 3" xfId="2422" xr:uid="{773F34D6-01DF-44F7-8C9F-757D68F55E94}"/>
    <cellStyle name="Normal 4 5 5 2 2 3" xfId="1198" xr:uid="{00000000-0005-0000-0000-000082050000}"/>
    <cellStyle name="Normal 4 5 5 2 2 3 2" xfId="2830" xr:uid="{A62B4A32-91F8-4A5C-968F-8D960DEB08C5}"/>
    <cellStyle name="Normal 4 5 5 2 2 4" xfId="2014" xr:uid="{BB675A0E-1A53-4267-9CE1-294CC5A00B8D}"/>
    <cellStyle name="Normal 4 5 5 2 3" xfId="586" xr:uid="{00000000-0005-0000-0000-000083050000}"/>
    <cellStyle name="Normal 4 5 5 2 3 2" xfId="1402" xr:uid="{00000000-0005-0000-0000-000084050000}"/>
    <cellStyle name="Normal 4 5 5 2 3 2 2" xfId="3034" xr:uid="{BD9C1593-0F74-4837-BD3C-000DFA5CC2BE}"/>
    <cellStyle name="Normal 4 5 5 2 3 3" xfId="2218" xr:uid="{C0D971E2-F84B-4591-9F91-AA608677D765}"/>
    <cellStyle name="Normal 4 5 5 2 4" xfId="994" xr:uid="{00000000-0005-0000-0000-000085050000}"/>
    <cellStyle name="Normal 4 5 5 2 4 2" xfId="2626" xr:uid="{41485D23-D9F0-4BBB-A885-92F2B64852D4}"/>
    <cellStyle name="Normal 4 5 5 2 5" xfId="1810" xr:uid="{4D6C3EC0-907B-45A8-B2CE-4AD50AB1A5A3}"/>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2 2 2" xfId="3170" xr:uid="{AB52E443-D9C1-4467-855C-C1B3A37BC9FF}"/>
    <cellStyle name="Normal 4 5 5 3 2 2 3" xfId="2354" xr:uid="{DCA36977-3638-4DDF-87C1-2B21AA15C072}"/>
    <cellStyle name="Normal 4 5 5 3 2 3" xfId="1130" xr:uid="{00000000-0005-0000-0000-00008A050000}"/>
    <cellStyle name="Normal 4 5 5 3 2 3 2" xfId="2762" xr:uid="{BC807D1B-F091-4407-85D4-A2EBBF0284B6}"/>
    <cellStyle name="Normal 4 5 5 3 2 4" xfId="1946" xr:uid="{F2C75547-B5F6-47D7-B517-82C3843DAC6D}"/>
    <cellStyle name="Normal 4 5 5 3 3" xfId="518" xr:uid="{00000000-0005-0000-0000-00008B050000}"/>
    <cellStyle name="Normal 4 5 5 3 3 2" xfId="1334" xr:uid="{00000000-0005-0000-0000-00008C050000}"/>
    <cellStyle name="Normal 4 5 5 3 3 2 2" xfId="2966" xr:uid="{B48495EC-1706-4922-A027-CE7E43DAF77E}"/>
    <cellStyle name="Normal 4 5 5 3 3 3" xfId="2150" xr:uid="{38ED29DC-2202-4CF6-A6EE-D78160631982}"/>
    <cellStyle name="Normal 4 5 5 3 4" xfId="926" xr:uid="{00000000-0005-0000-0000-00008D050000}"/>
    <cellStyle name="Normal 4 5 5 3 4 2" xfId="2558" xr:uid="{4108B6B3-3488-4F2E-BAB9-F046F13FAC4D}"/>
    <cellStyle name="Normal 4 5 5 3 5" xfId="1742" xr:uid="{E5ACA3B4-6110-4494-9F6E-C11FE85E3722}"/>
    <cellStyle name="Normal 4 5 5 4" xfId="246" xr:uid="{00000000-0005-0000-0000-00008E050000}"/>
    <cellStyle name="Normal 4 5 5 4 2" xfId="654" xr:uid="{00000000-0005-0000-0000-00008F050000}"/>
    <cellStyle name="Normal 4 5 5 4 2 2" xfId="1470" xr:uid="{00000000-0005-0000-0000-000090050000}"/>
    <cellStyle name="Normal 4 5 5 4 2 2 2" xfId="3102" xr:uid="{AFE43D8E-DBD9-468A-95BE-7DAAF207D33A}"/>
    <cellStyle name="Normal 4 5 5 4 2 3" xfId="2286" xr:uid="{007BA40E-5D41-4E41-AB3D-24106F812EE1}"/>
    <cellStyle name="Normal 4 5 5 4 3" xfId="1062" xr:uid="{00000000-0005-0000-0000-000091050000}"/>
    <cellStyle name="Normal 4 5 5 4 3 2" xfId="2694" xr:uid="{D65C5A46-B8C6-41B0-80CF-03BD859746D8}"/>
    <cellStyle name="Normal 4 5 5 4 4" xfId="1878" xr:uid="{9408E432-5763-485A-9CBD-48F5207ED147}"/>
    <cellStyle name="Normal 4 5 5 5" xfId="450" xr:uid="{00000000-0005-0000-0000-000092050000}"/>
    <cellStyle name="Normal 4 5 5 5 2" xfId="1266" xr:uid="{00000000-0005-0000-0000-000093050000}"/>
    <cellStyle name="Normal 4 5 5 5 2 2" xfId="2898" xr:uid="{D41A290D-508C-4BEA-9138-3B851EB336AC}"/>
    <cellStyle name="Normal 4 5 5 5 3" xfId="2082" xr:uid="{4332FB9D-68B5-48C8-B499-D26C505B1601}"/>
    <cellStyle name="Normal 4 5 5 6" xfId="858" xr:uid="{00000000-0005-0000-0000-000094050000}"/>
    <cellStyle name="Normal 4 5 5 6 2" xfId="2490" xr:uid="{B789A710-21F7-4DD2-9BBF-A5CEB3728B75}"/>
    <cellStyle name="Normal 4 5 5 7" xfId="1674" xr:uid="{5C35281B-9E20-4260-8172-A2955A62F006}"/>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2 2 2" xfId="3216" xr:uid="{713A95CE-60CC-4C60-85B0-A707B1138ED6}"/>
    <cellStyle name="Normal 4 5 6 2 2 3" xfId="2400" xr:uid="{39E0A0D8-A182-495A-A268-417CDFCA9FEA}"/>
    <cellStyle name="Normal 4 5 6 2 3" xfId="1176" xr:uid="{00000000-0005-0000-0000-000099050000}"/>
    <cellStyle name="Normal 4 5 6 2 3 2" xfId="2808" xr:uid="{93FD9DF4-3E68-4B92-B00D-12DF584C5566}"/>
    <cellStyle name="Normal 4 5 6 2 4" xfId="1992" xr:uid="{DA123A17-38E9-4597-9534-ECD76266B9DE}"/>
    <cellStyle name="Normal 4 5 6 3" xfId="564" xr:uid="{00000000-0005-0000-0000-00009A050000}"/>
    <cellStyle name="Normal 4 5 6 3 2" xfId="1380" xr:uid="{00000000-0005-0000-0000-00009B050000}"/>
    <cellStyle name="Normal 4 5 6 3 2 2" xfId="3012" xr:uid="{0CD47D1A-D8C7-4114-9FC1-7A313A0256B0}"/>
    <cellStyle name="Normal 4 5 6 3 3" xfId="2196" xr:uid="{27BBDAC9-668C-4A8E-BCD6-CB5711E2211B}"/>
    <cellStyle name="Normal 4 5 6 4" xfId="972" xr:uid="{00000000-0005-0000-0000-00009C050000}"/>
    <cellStyle name="Normal 4 5 6 4 2" xfId="2604" xr:uid="{C57321AF-2142-4A0E-B898-AD7A6A8E250E}"/>
    <cellStyle name="Normal 4 5 6 5" xfId="1788" xr:uid="{A4B34ED5-8A9A-4E6E-A9FA-2C0129089D2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2 2 2" xfId="3148" xr:uid="{4868C911-4989-451E-B753-EF4E87E93B23}"/>
    <cellStyle name="Normal 4 5 7 2 2 3" xfId="2332" xr:uid="{19197AE4-E137-44F8-976C-65BBA1EABF1F}"/>
    <cellStyle name="Normal 4 5 7 2 3" xfId="1108" xr:uid="{00000000-0005-0000-0000-0000A1050000}"/>
    <cellStyle name="Normal 4 5 7 2 3 2" xfId="2740" xr:uid="{9F031ED8-9E86-4A61-96CE-BB315567FDDD}"/>
    <cellStyle name="Normal 4 5 7 2 4" xfId="1924" xr:uid="{FB1F0F72-3BA4-408C-8611-E7AB3477D304}"/>
    <cellStyle name="Normal 4 5 7 3" xfId="496" xr:uid="{00000000-0005-0000-0000-0000A2050000}"/>
    <cellStyle name="Normal 4 5 7 3 2" xfId="1312" xr:uid="{00000000-0005-0000-0000-0000A3050000}"/>
    <cellStyle name="Normal 4 5 7 3 2 2" xfId="2944" xr:uid="{BE2933F8-FE25-465F-B76D-46AA2523D845}"/>
    <cellStyle name="Normal 4 5 7 3 3" xfId="2128" xr:uid="{26D5804A-92CC-4C48-81A6-31267E9C30FD}"/>
    <cellStyle name="Normal 4 5 7 4" xfId="904" xr:uid="{00000000-0005-0000-0000-0000A4050000}"/>
    <cellStyle name="Normal 4 5 7 4 2" xfId="2536" xr:uid="{96DEB690-A28D-4AA4-BC36-11F1293F4CD2}"/>
    <cellStyle name="Normal 4 5 7 5" xfId="1720" xr:uid="{7A9B5C40-623E-4FD5-8D23-823C2783B66F}"/>
    <cellStyle name="Normal 4 5 8" xfId="224" xr:uid="{00000000-0005-0000-0000-0000A5050000}"/>
    <cellStyle name="Normal 4 5 8 2" xfId="632" xr:uid="{00000000-0005-0000-0000-0000A6050000}"/>
    <cellStyle name="Normal 4 5 8 2 2" xfId="1448" xr:uid="{00000000-0005-0000-0000-0000A7050000}"/>
    <cellStyle name="Normal 4 5 8 2 2 2" xfId="3080" xr:uid="{B4E4EBD3-7EAC-4444-86A7-C3759A515CD6}"/>
    <cellStyle name="Normal 4 5 8 2 3" xfId="2264" xr:uid="{40A6889B-5071-4096-B928-1A687A9D8E9E}"/>
    <cellStyle name="Normal 4 5 8 3" xfId="1040" xr:uid="{00000000-0005-0000-0000-0000A8050000}"/>
    <cellStyle name="Normal 4 5 8 3 2" xfId="2672" xr:uid="{85F57193-4A7A-4BDF-BC6C-E26F2A42079B}"/>
    <cellStyle name="Normal 4 5 8 4" xfId="1856" xr:uid="{FBBB5546-50BF-4E4B-803F-15A001E2B3B2}"/>
    <cellStyle name="Normal 4 5 9" xfId="428" xr:uid="{00000000-0005-0000-0000-0000A9050000}"/>
    <cellStyle name="Normal 4 5 9 2" xfId="1244" xr:uid="{00000000-0005-0000-0000-0000AA050000}"/>
    <cellStyle name="Normal 4 5 9 2 2" xfId="2876" xr:uid="{05AE8CF8-F6C6-489C-BF3A-167D69E05F2D}"/>
    <cellStyle name="Normal 4 5 9 3" xfId="2060" xr:uid="{E7F46152-30A4-43B6-A4F4-A868E682C2AB}"/>
    <cellStyle name="Normal 4 6" xfId="24" xr:uid="{00000000-0005-0000-0000-0000AB050000}"/>
    <cellStyle name="Normal 4 6 10" xfId="1656" xr:uid="{5C92B734-541F-4146-9870-45DD2B07B82C}"/>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2 2 2" xfId="3264" xr:uid="{76A6E15F-F181-4FA5-913E-8A33A1A0CC79}"/>
    <cellStyle name="Normal 4 6 2 2 2 2 3" xfId="2448" xr:uid="{31ED7E82-8BCF-4C1B-B2C1-C9F2FB64EABB}"/>
    <cellStyle name="Normal 4 6 2 2 2 3" xfId="1224" xr:uid="{00000000-0005-0000-0000-0000B1050000}"/>
    <cellStyle name="Normal 4 6 2 2 2 3 2" xfId="2856" xr:uid="{F0A15AA3-40DC-49CE-A57C-DC751D04EBD3}"/>
    <cellStyle name="Normal 4 6 2 2 2 4" xfId="2040" xr:uid="{12C0E8CB-548C-41A2-9AA6-C61FCD550509}"/>
    <cellStyle name="Normal 4 6 2 2 3" xfId="612" xr:uid="{00000000-0005-0000-0000-0000B2050000}"/>
    <cellStyle name="Normal 4 6 2 2 3 2" xfId="1428" xr:uid="{00000000-0005-0000-0000-0000B3050000}"/>
    <cellStyle name="Normal 4 6 2 2 3 2 2" xfId="3060" xr:uid="{B793640A-4F42-4FC3-98CF-2F611F8BC275}"/>
    <cellStyle name="Normal 4 6 2 2 3 3" xfId="2244" xr:uid="{A8207991-6D92-4EFC-AC44-D8AEE7A87CE6}"/>
    <cellStyle name="Normal 4 6 2 2 4" xfId="1020" xr:uid="{00000000-0005-0000-0000-0000B4050000}"/>
    <cellStyle name="Normal 4 6 2 2 4 2" xfId="2652" xr:uid="{FB6BCC99-955E-4898-B0EC-CEC9428A3D08}"/>
    <cellStyle name="Normal 4 6 2 2 5" xfId="1836" xr:uid="{EAE63F0E-87DE-47D7-A499-E1606A5EDD28}"/>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2 2 2" xfId="3196" xr:uid="{DB884A71-8176-44D9-911D-5B9459908BFE}"/>
    <cellStyle name="Normal 4 6 2 3 2 2 3" xfId="2380" xr:uid="{5EA08D50-A236-4BC3-9E40-7AC855DB3FCE}"/>
    <cellStyle name="Normal 4 6 2 3 2 3" xfId="1156" xr:uid="{00000000-0005-0000-0000-0000B9050000}"/>
    <cellStyle name="Normal 4 6 2 3 2 3 2" xfId="2788" xr:uid="{19C28FAD-0846-49E3-B295-3CC52A7A244C}"/>
    <cellStyle name="Normal 4 6 2 3 2 4" xfId="1972" xr:uid="{1EBC06F1-A2FC-4148-9A8A-8B30E6BB5F8D}"/>
    <cellStyle name="Normal 4 6 2 3 3" xfId="544" xr:uid="{00000000-0005-0000-0000-0000BA050000}"/>
    <cellStyle name="Normal 4 6 2 3 3 2" xfId="1360" xr:uid="{00000000-0005-0000-0000-0000BB050000}"/>
    <cellStyle name="Normal 4 6 2 3 3 2 2" xfId="2992" xr:uid="{4C1F1F67-B9EF-4C8D-882F-CE9FB86F4BD0}"/>
    <cellStyle name="Normal 4 6 2 3 3 3" xfId="2176" xr:uid="{F510E3AF-83E5-4AE4-8A46-A6A013E1B5D3}"/>
    <cellStyle name="Normal 4 6 2 3 4" xfId="952" xr:uid="{00000000-0005-0000-0000-0000BC050000}"/>
    <cellStyle name="Normal 4 6 2 3 4 2" xfId="2584" xr:uid="{818F77F8-034E-433F-B91E-C1F59CF1B414}"/>
    <cellStyle name="Normal 4 6 2 3 5" xfId="1768" xr:uid="{E2908F11-9AE4-4AE8-991E-92572E5D290A}"/>
    <cellStyle name="Normal 4 6 2 4" xfId="272" xr:uid="{00000000-0005-0000-0000-0000BD050000}"/>
    <cellStyle name="Normal 4 6 2 4 2" xfId="680" xr:uid="{00000000-0005-0000-0000-0000BE050000}"/>
    <cellStyle name="Normal 4 6 2 4 2 2" xfId="1496" xr:uid="{00000000-0005-0000-0000-0000BF050000}"/>
    <cellStyle name="Normal 4 6 2 4 2 2 2" xfId="3128" xr:uid="{A24FE084-0344-4C06-BFFA-4341A117A530}"/>
    <cellStyle name="Normal 4 6 2 4 2 3" xfId="2312" xr:uid="{AF7EDFF2-E38E-42AB-8A47-8D6FC77593FE}"/>
    <cellStyle name="Normal 4 6 2 4 3" xfId="1088" xr:uid="{00000000-0005-0000-0000-0000C0050000}"/>
    <cellStyle name="Normal 4 6 2 4 3 2" xfId="2720" xr:uid="{BC367B8B-932D-44B2-A23F-2E258E73C54D}"/>
    <cellStyle name="Normal 4 6 2 4 4" xfId="1904" xr:uid="{C94C10FF-845D-4765-A8C9-BD02B4D389C9}"/>
    <cellStyle name="Normal 4 6 2 5" xfId="476" xr:uid="{00000000-0005-0000-0000-0000C1050000}"/>
    <cellStyle name="Normal 4 6 2 5 2" xfId="1292" xr:uid="{00000000-0005-0000-0000-0000C2050000}"/>
    <cellStyle name="Normal 4 6 2 5 2 2" xfId="2924" xr:uid="{5797B029-F9F6-4240-ABB0-D3B9D23A9996}"/>
    <cellStyle name="Normal 4 6 2 5 3" xfId="2108" xr:uid="{20C97A88-CA23-4A05-A8B4-FF89D4C61F4D}"/>
    <cellStyle name="Normal 4 6 2 6" xfId="884" xr:uid="{00000000-0005-0000-0000-0000C3050000}"/>
    <cellStyle name="Normal 4 6 2 6 2" xfId="2516" xr:uid="{4CBCDFD6-E4C9-40F6-82D6-21DE750149B6}"/>
    <cellStyle name="Normal 4 6 2 7" xfId="1700" xr:uid="{4929E826-11ED-48D5-9DB7-BB7CDF6168D4}"/>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2 2 2" xfId="3276" xr:uid="{A1633041-6EFC-486E-982C-F2A40B7C14E1}"/>
    <cellStyle name="Normal 4 6 3 2 2 2 3" xfId="2460" xr:uid="{CB5A08A1-BEAF-40EA-A61B-8F64B2197E05}"/>
    <cellStyle name="Normal 4 6 3 2 2 3" xfId="1236" xr:uid="{00000000-0005-0000-0000-0000C9050000}"/>
    <cellStyle name="Normal 4 6 3 2 2 3 2" xfId="2868" xr:uid="{38E77CD2-3757-4E4D-A0E1-05B1BDEA1154}"/>
    <cellStyle name="Normal 4 6 3 2 2 4" xfId="2052" xr:uid="{0A451F57-357C-4F10-ABE2-CC094726B98B}"/>
    <cellStyle name="Normal 4 6 3 2 3" xfId="624" xr:uid="{00000000-0005-0000-0000-0000CA050000}"/>
    <cellStyle name="Normal 4 6 3 2 3 2" xfId="1440" xr:uid="{00000000-0005-0000-0000-0000CB050000}"/>
    <cellStyle name="Normal 4 6 3 2 3 2 2" xfId="3072" xr:uid="{0CE424C1-CB9E-471B-88A3-6963273481A9}"/>
    <cellStyle name="Normal 4 6 3 2 3 3" xfId="2256" xr:uid="{3D91D013-2AEC-400A-AA55-BA9C9040BA10}"/>
    <cellStyle name="Normal 4 6 3 2 4" xfId="1032" xr:uid="{00000000-0005-0000-0000-0000CC050000}"/>
    <cellStyle name="Normal 4 6 3 2 4 2" xfId="2664" xr:uid="{9713110F-0A9B-4538-B993-1B05F3A15E18}"/>
    <cellStyle name="Normal 4 6 3 2 5" xfId="1848" xr:uid="{7DC5113A-1470-4EFD-9DCA-E294EC9453BF}"/>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2 2 2" xfId="3208" xr:uid="{D2BD6EA9-3281-4936-B313-E3F331985DE4}"/>
    <cellStyle name="Normal 4 6 3 3 2 2 3" xfId="2392" xr:uid="{5B9E8115-54EB-46B4-BE05-2C186619B3EE}"/>
    <cellStyle name="Normal 4 6 3 3 2 3" xfId="1168" xr:uid="{00000000-0005-0000-0000-0000D1050000}"/>
    <cellStyle name="Normal 4 6 3 3 2 3 2" xfId="2800" xr:uid="{703E9FF8-732E-44EF-8FFD-732BFBB493AA}"/>
    <cellStyle name="Normal 4 6 3 3 2 4" xfId="1984" xr:uid="{5B7C11DC-2627-487B-847D-10BFB8332D7A}"/>
    <cellStyle name="Normal 4 6 3 3 3" xfId="556" xr:uid="{00000000-0005-0000-0000-0000D2050000}"/>
    <cellStyle name="Normal 4 6 3 3 3 2" xfId="1372" xr:uid="{00000000-0005-0000-0000-0000D3050000}"/>
    <cellStyle name="Normal 4 6 3 3 3 2 2" xfId="3004" xr:uid="{721BBB1E-69C1-48FA-8F3C-262EA7C108E2}"/>
    <cellStyle name="Normal 4 6 3 3 3 3" xfId="2188" xr:uid="{E89F7911-5951-4C9C-A9AE-0D6C5D6E8CF4}"/>
    <cellStyle name="Normal 4 6 3 3 4" xfId="964" xr:uid="{00000000-0005-0000-0000-0000D4050000}"/>
    <cellStyle name="Normal 4 6 3 3 4 2" xfId="2596" xr:uid="{056FB3DD-33C4-4423-8E2E-056B04051BC9}"/>
    <cellStyle name="Normal 4 6 3 3 5" xfId="1780" xr:uid="{A273DB51-1B0F-49AF-81B7-3FEF18DF4086}"/>
    <cellStyle name="Normal 4 6 3 4" xfId="284" xr:uid="{00000000-0005-0000-0000-0000D5050000}"/>
    <cellStyle name="Normal 4 6 3 4 2" xfId="692" xr:uid="{00000000-0005-0000-0000-0000D6050000}"/>
    <cellStyle name="Normal 4 6 3 4 2 2" xfId="1508" xr:uid="{00000000-0005-0000-0000-0000D7050000}"/>
    <cellStyle name="Normal 4 6 3 4 2 2 2" xfId="3140" xr:uid="{3EB880BF-71FF-4CFA-BA5D-33F4533CC31D}"/>
    <cellStyle name="Normal 4 6 3 4 2 3" xfId="2324" xr:uid="{8A793CB8-4AB6-458F-A44E-836CE2B0A465}"/>
    <cellStyle name="Normal 4 6 3 4 3" xfId="1100" xr:uid="{00000000-0005-0000-0000-0000D8050000}"/>
    <cellStyle name="Normal 4 6 3 4 3 2" xfId="2732" xr:uid="{6144DEBE-1D76-4083-B383-3ACDA4AA1163}"/>
    <cellStyle name="Normal 4 6 3 4 4" xfId="1916" xr:uid="{1E8B0FF1-C887-455D-BE54-FFF19BB5B348}"/>
    <cellStyle name="Normal 4 6 3 5" xfId="488" xr:uid="{00000000-0005-0000-0000-0000D9050000}"/>
    <cellStyle name="Normal 4 6 3 5 2" xfId="1304" xr:uid="{00000000-0005-0000-0000-0000DA050000}"/>
    <cellStyle name="Normal 4 6 3 5 2 2" xfId="2936" xr:uid="{94B9441E-EB38-490A-B237-9927F516256F}"/>
    <cellStyle name="Normal 4 6 3 5 3" xfId="2120" xr:uid="{A5DD11FE-D04B-4157-AE0B-B3D1F2FC7F8D}"/>
    <cellStyle name="Normal 4 6 3 6" xfId="896" xr:uid="{00000000-0005-0000-0000-0000DB050000}"/>
    <cellStyle name="Normal 4 6 3 6 2" xfId="2528" xr:uid="{E3A7E856-EA84-46DB-85F3-07F63730B0DC}"/>
    <cellStyle name="Normal 4 6 3 7" xfId="1712" xr:uid="{CA9BA22E-76D8-4119-BF99-347CA8491C6E}"/>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2 2 2" xfId="3242" xr:uid="{3A7A5571-ACD6-46B6-8EAA-6A47E8799BD9}"/>
    <cellStyle name="Normal 4 6 4 2 2 2 3" xfId="2426" xr:uid="{394596E4-1848-43C8-933E-BDB3CCF65A13}"/>
    <cellStyle name="Normal 4 6 4 2 2 3" xfId="1202" xr:uid="{00000000-0005-0000-0000-0000E1050000}"/>
    <cellStyle name="Normal 4 6 4 2 2 3 2" xfId="2834" xr:uid="{0861CAF5-FBF8-4501-8318-BE3D7C47D9BF}"/>
    <cellStyle name="Normal 4 6 4 2 2 4" xfId="2018" xr:uid="{7DA7D313-3938-48D1-87FF-D9F397708F1B}"/>
    <cellStyle name="Normal 4 6 4 2 3" xfId="590" xr:uid="{00000000-0005-0000-0000-0000E2050000}"/>
    <cellStyle name="Normal 4 6 4 2 3 2" xfId="1406" xr:uid="{00000000-0005-0000-0000-0000E3050000}"/>
    <cellStyle name="Normal 4 6 4 2 3 2 2" xfId="3038" xr:uid="{75B3D044-4165-4D7F-934A-F4DB67875937}"/>
    <cellStyle name="Normal 4 6 4 2 3 3" xfId="2222" xr:uid="{817CD9E7-D33C-4201-954D-8BB707E7EFF5}"/>
    <cellStyle name="Normal 4 6 4 2 4" xfId="998" xr:uid="{00000000-0005-0000-0000-0000E4050000}"/>
    <cellStyle name="Normal 4 6 4 2 4 2" xfId="2630" xr:uid="{3224C13F-F543-4FC1-A512-1875505AF85E}"/>
    <cellStyle name="Normal 4 6 4 2 5" xfId="1814" xr:uid="{0814D5BF-B689-416A-AE32-A626AF7B96C6}"/>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2 2 2" xfId="3174" xr:uid="{134AD1B5-B941-4CD3-B3F3-0E678CC50CDE}"/>
    <cellStyle name="Normal 4 6 4 3 2 2 3" xfId="2358" xr:uid="{4E0D7D2F-0753-429E-BDEB-71926611F449}"/>
    <cellStyle name="Normal 4 6 4 3 2 3" xfId="1134" xr:uid="{00000000-0005-0000-0000-0000E9050000}"/>
    <cellStyle name="Normal 4 6 4 3 2 3 2" xfId="2766" xr:uid="{65EFBC1E-3108-4A83-B5E1-FA32049AC9B6}"/>
    <cellStyle name="Normal 4 6 4 3 2 4" xfId="1950" xr:uid="{9F801A79-E3B9-4117-84CC-4D47DD6DDB58}"/>
    <cellStyle name="Normal 4 6 4 3 3" xfId="522" xr:uid="{00000000-0005-0000-0000-0000EA050000}"/>
    <cellStyle name="Normal 4 6 4 3 3 2" xfId="1338" xr:uid="{00000000-0005-0000-0000-0000EB050000}"/>
    <cellStyle name="Normal 4 6 4 3 3 2 2" xfId="2970" xr:uid="{DAD6FAB1-6533-4EF2-826D-EF88727051E4}"/>
    <cellStyle name="Normal 4 6 4 3 3 3" xfId="2154" xr:uid="{637C91B3-D4B4-46C3-9212-1224F48EBD79}"/>
    <cellStyle name="Normal 4 6 4 3 4" xfId="930" xr:uid="{00000000-0005-0000-0000-0000EC050000}"/>
    <cellStyle name="Normal 4 6 4 3 4 2" xfId="2562" xr:uid="{D728F9A1-4922-4A34-98FB-1D51E5578BAD}"/>
    <cellStyle name="Normal 4 6 4 3 5" xfId="1746" xr:uid="{025D8819-C85B-4E41-8EB1-8C8B8B570717}"/>
    <cellStyle name="Normal 4 6 4 4" xfId="250" xr:uid="{00000000-0005-0000-0000-0000ED050000}"/>
    <cellStyle name="Normal 4 6 4 4 2" xfId="658" xr:uid="{00000000-0005-0000-0000-0000EE050000}"/>
    <cellStyle name="Normal 4 6 4 4 2 2" xfId="1474" xr:uid="{00000000-0005-0000-0000-0000EF050000}"/>
    <cellStyle name="Normal 4 6 4 4 2 2 2" xfId="3106" xr:uid="{8A2AE4F9-B1FC-446F-94F4-4D7825FD6EC9}"/>
    <cellStyle name="Normal 4 6 4 4 2 3" xfId="2290" xr:uid="{08DE11A0-A802-4217-8A93-79C733FC642C}"/>
    <cellStyle name="Normal 4 6 4 4 3" xfId="1066" xr:uid="{00000000-0005-0000-0000-0000F0050000}"/>
    <cellStyle name="Normal 4 6 4 4 3 2" xfId="2698" xr:uid="{3BFF8094-0DE0-4D54-A110-DE224F5EEA68}"/>
    <cellStyle name="Normal 4 6 4 4 4" xfId="1882" xr:uid="{1F893697-8FC9-437A-A40D-0E5986ED56E0}"/>
    <cellStyle name="Normal 4 6 4 5" xfId="454" xr:uid="{00000000-0005-0000-0000-0000F1050000}"/>
    <cellStyle name="Normal 4 6 4 5 2" xfId="1270" xr:uid="{00000000-0005-0000-0000-0000F2050000}"/>
    <cellStyle name="Normal 4 6 4 5 2 2" xfId="2902" xr:uid="{76BFD0EA-A35B-4DFF-80A3-C93CD5265C97}"/>
    <cellStyle name="Normal 4 6 4 5 3" xfId="2086" xr:uid="{01B4C70B-36FE-4B06-B041-C45B875C1C76}"/>
    <cellStyle name="Normal 4 6 4 6" xfId="862" xr:uid="{00000000-0005-0000-0000-0000F3050000}"/>
    <cellStyle name="Normal 4 6 4 6 2" xfId="2494" xr:uid="{6F3B5F19-8D57-4DFF-B56D-FAB5BCFA8010}"/>
    <cellStyle name="Normal 4 6 4 7" xfId="1678" xr:uid="{0FF4BAB2-A52A-446D-9749-6A7E06D109F5}"/>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2 2 2" xfId="3220" xr:uid="{F145946A-C5B6-4332-84AC-05DB787EE8D9}"/>
    <cellStyle name="Normal 4 6 5 2 2 3" xfId="2404" xr:uid="{2399A85D-6F46-444A-ACAC-898C3C68A13F}"/>
    <cellStyle name="Normal 4 6 5 2 3" xfId="1180" xr:uid="{00000000-0005-0000-0000-0000F8050000}"/>
    <cellStyle name="Normal 4 6 5 2 3 2" xfId="2812" xr:uid="{3E1B5065-E2A0-41BF-869B-86CB42DBCDED}"/>
    <cellStyle name="Normal 4 6 5 2 4" xfId="1996" xr:uid="{7683AD5D-F2C3-4638-A844-D5B5C7DBAB03}"/>
    <cellStyle name="Normal 4 6 5 3" xfId="568" xr:uid="{00000000-0005-0000-0000-0000F9050000}"/>
    <cellStyle name="Normal 4 6 5 3 2" xfId="1384" xr:uid="{00000000-0005-0000-0000-0000FA050000}"/>
    <cellStyle name="Normal 4 6 5 3 2 2" xfId="3016" xr:uid="{A66A97FE-5899-407B-B677-EE8080112AF2}"/>
    <cellStyle name="Normal 4 6 5 3 3" xfId="2200" xr:uid="{F320B248-4D77-43AB-9112-CD8C10F7BE1B}"/>
    <cellStyle name="Normal 4 6 5 4" xfId="976" xr:uid="{00000000-0005-0000-0000-0000FB050000}"/>
    <cellStyle name="Normal 4 6 5 4 2" xfId="2608" xr:uid="{D9845439-D0EE-4D37-AE36-0C397D45B51E}"/>
    <cellStyle name="Normal 4 6 5 5" xfId="1792" xr:uid="{7C387660-3003-4B48-A9AB-C5108622B2A5}"/>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2 2 2" xfId="3152" xr:uid="{8714D9DD-F155-4EB7-9E77-0A411D46F03C}"/>
    <cellStyle name="Normal 4 6 6 2 2 3" xfId="2336" xr:uid="{440AFAA0-A149-4317-90CF-C60ECCB7A659}"/>
    <cellStyle name="Normal 4 6 6 2 3" xfId="1112" xr:uid="{00000000-0005-0000-0000-000000060000}"/>
    <cellStyle name="Normal 4 6 6 2 3 2" xfId="2744" xr:uid="{86CF7416-AEC7-4593-924F-1FB302AE2D4F}"/>
    <cellStyle name="Normal 4 6 6 2 4" xfId="1928" xr:uid="{D8959691-C2F7-40F9-8B8F-FCCFC665EAC6}"/>
    <cellStyle name="Normal 4 6 6 3" xfId="500" xr:uid="{00000000-0005-0000-0000-000001060000}"/>
    <cellStyle name="Normal 4 6 6 3 2" xfId="1316" xr:uid="{00000000-0005-0000-0000-000002060000}"/>
    <cellStyle name="Normal 4 6 6 3 2 2" xfId="2948" xr:uid="{70DAEC1D-035B-4983-A180-3A76819D7E93}"/>
    <cellStyle name="Normal 4 6 6 3 3" xfId="2132" xr:uid="{D00E23F8-09F8-4A35-A492-24A873DD60E1}"/>
    <cellStyle name="Normal 4 6 6 4" xfId="908" xr:uid="{00000000-0005-0000-0000-000003060000}"/>
    <cellStyle name="Normal 4 6 6 4 2" xfId="2540" xr:uid="{33E982D3-0F77-4453-9922-49159DB9148A}"/>
    <cellStyle name="Normal 4 6 6 5" xfId="1724" xr:uid="{53949C76-4F9C-4879-81FE-E57C467503DC}"/>
    <cellStyle name="Normal 4 6 7" xfId="228" xr:uid="{00000000-0005-0000-0000-000004060000}"/>
    <cellStyle name="Normal 4 6 7 2" xfId="636" xr:uid="{00000000-0005-0000-0000-000005060000}"/>
    <cellStyle name="Normal 4 6 7 2 2" xfId="1452" xr:uid="{00000000-0005-0000-0000-000006060000}"/>
    <cellStyle name="Normal 4 6 7 2 2 2" xfId="3084" xr:uid="{843CF075-2956-4DFE-BE42-F808D55E43E7}"/>
    <cellStyle name="Normal 4 6 7 2 3" xfId="2268" xr:uid="{90C1DDEF-4417-4078-9A68-DD7997D86B2C}"/>
    <cellStyle name="Normal 4 6 7 3" xfId="1044" xr:uid="{00000000-0005-0000-0000-000007060000}"/>
    <cellStyle name="Normal 4 6 7 3 2" xfId="2676" xr:uid="{A1D37461-3171-4C0D-AA52-DEA7806F0ED6}"/>
    <cellStyle name="Normal 4 6 7 4" xfId="1860" xr:uid="{8794707A-AB17-4245-956B-872EE8237B06}"/>
    <cellStyle name="Normal 4 6 8" xfId="432" xr:uid="{00000000-0005-0000-0000-000008060000}"/>
    <cellStyle name="Normal 4 6 8 2" xfId="1248" xr:uid="{00000000-0005-0000-0000-000009060000}"/>
    <cellStyle name="Normal 4 6 8 2 2" xfId="2880" xr:uid="{5E3DBBA4-97BE-4AE7-BA13-DFB90059BAC8}"/>
    <cellStyle name="Normal 4 6 8 3" xfId="2064" xr:uid="{707F883F-984C-4352-8715-7855B5CAB2B7}"/>
    <cellStyle name="Normal 4 6 9" xfId="840" xr:uid="{00000000-0005-0000-0000-00000A060000}"/>
    <cellStyle name="Normal 4 6 9 2" xfId="2472" xr:uid="{CC4EC9A1-6279-45F6-9049-5D958AFC13D4}"/>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2 2 2" xfId="3244" xr:uid="{C8688076-2D5F-4EB0-8028-84EC10BF014D}"/>
    <cellStyle name="Normal 4 7 2 2 2 2 3" xfId="2428" xr:uid="{9544B660-4793-4919-8417-283AA09C412B}"/>
    <cellStyle name="Normal 4 7 2 2 2 3" xfId="1204" xr:uid="{00000000-0005-0000-0000-000011060000}"/>
    <cellStyle name="Normal 4 7 2 2 2 3 2" xfId="2836" xr:uid="{75FE93A5-7691-4F3D-B219-33718D9BD17A}"/>
    <cellStyle name="Normal 4 7 2 2 2 4" xfId="2020" xr:uid="{1CA2CCCC-F1F2-43CA-9625-67EF2636E475}"/>
    <cellStyle name="Normal 4 7 2 2 3" xfId="592" xr:uid="{00000000-0005-0000-0000-000012060000}"/>
    <cellStyle name="Normal 4 7 2 2 3 2" xfId="1408" xr:uid="{00000000-0005-0000-0000-000013060000}"/>
    <cellStyle name="Normal 4 7 2 2 3 2 2" xfId="3040" xr:uid="{8308DBA9-C99F-4462-A2B6-78CFFB7A5D30}"/>
    <cellStyle name="Normal 4 7 2 2 3 3" xfId="2224" xr:uid="{6C312CD8-65A9-4641-AC44-0E7A327741FE}"/>
    <cellStyle name="Normal 4 7 2 2 4" xfId="1000" xr:uid="{00000000-0005-0000-0000-000014060000}"/>
    <cellStyle name="Normal 4 7 2 2 4 2" xfId="2632" xr:uid="{EBC51959-BF67-4F82-8B95-16AE45E9DD16}"/>
    <cellStyle name="Normal 4 7 2 2 5" xfId="1816" xr:uid="{88932D1A-5FF9-4016-AA68-937D1F1794F4}"/>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2 2 2" xfId="3176" xr:uid="{38039806-D8E2-4FD3-828C-0717BAC3CFF9}"/>
    <cellStyle name="Normal 4 7 2 3 2 2 3" xfId="2360" xr:uid="{1354E2BF-245D-47ED-AA62-4F1F8D41536D}"/>
    <cellStyle name="Normal 4 7 2 3 2 3" xfId="1136" xr:uid="{00000000-0005-0000-0000-000019060000}"/>
    <cellStyle name="Normal 4 7 2 3 2 3 2" xfId="2768" xr:uid="{3F96CE29-478E-4AFE-8A3A-39D8682C95EE}"/>
    <cellStyle name="Normal 4 7 2 3 2 4" xfId="1952" xr:uid="{F7A5FCF5-F001-4E19-ACE7-575A61D6F80B}"/>
    <cellStyle name="Normal 4 7 2 3 3" xfId="524" xr:uid="{00000000-0005-0000-0000-00001A060000}"/>
    <cellStyle name="Normal 4 7 2 3 3 2" xfId="1340" xr:uid="{00000000-0005-0000-0000-00001B060000}"/>
    <cellStyle name="Normal 4 7 2 3 3 2 2" xfId="2972" xr:uid="{7B719AA7-8AC8-4B53-A97A-8E4DF32076C4}"/>
    <cellStyle name="Normal 4 7 2 3 3 3" xfId="2156" xr:uid="{65B11BF2-62D6-4723-A506-38518FAE4300}"/>
    <cellStyle name="Normal 4 7 2 3 4" xfId="932" xr:uid="{00000000-0005-0000-0000-00001C060000}"/>
    <cellStyle name="Normal 4 7 2 3 4 2" xfId="2564" xr:uid="{38ADE340-A010-4426-85E9-DF38E2EFFE51}"/>
    <cellStyle name="Normal 4 7 2 3 5" xfId="1748" xr:uid="{8F557C51-1AE9-4B3F-B96C-B6431AB62F70}"/>
    <cellStyle name="Normal 4 7 2 4" xfId="252" xr:uid="{00000000-0005-0000-0000-00001D060000}"/>
    <cellStyle name="Normal 4 7 2 4 2" xfId="660" xr:uid="{00000000-0005-0000-0000-00001E060000}"/>
    <cellStyle name="Normal 4 7 2 4 2 2" xfId="1476" xr:uid="{00000000-0005-0000-0000-00001F060000}"/>
    <cellStyle name="Normal 4 7 2 4 2 2 2" xfId="3108" xr:uid="{D70AAE2F-30EB-493F-A41A-BE70E5B71CBC}"/>
    <cellStyle name="Normal 4 7 2 4 2 3" xfId="2292" xr:uid="{39219290-2FF3-440B-AABE-F7F0E57D83F4}"/>
    <cellStyle name="Normal 4 7 2 4 3" xfId="1068" xr:uid="{00000000-0005-0000-0000-000020060000}"/>
    <cellStyle name="Normal 4 7 2 4 3 2" xfId="2700" xr:uid="{88DF30DC-0C95-4A41-80DA-7FBC71109D74}"/>
    <cellStyle name="Normal 4 7 2 4 4" xfId="1884" xr:uid="{89767CCA-B4E7-438A-80E1-E7A942D834B0}"/>
    <cellStyle name="Normal 4 7 2 5" xfId="456" xr:uid="{00000000-0005-0000-0000-000021060000}"/>
    <cellStyle name="Normal 4 7 2 5 2" xfId="1272" xr:uid="{00000000-0005-0000-0000-000022060000}"/>
    <cellStyle name="Normal 4 7 2 5 2 2" xfId="2904" xr:uid="{DFC511CC-2535-49DC-A2B9-30C7E1825A79}"/>
    <cellStyle name="Normal 4 7 2 5 3" xfId="2088" xr:uid="{0B087B9F-31F3-4DD8-A3A9-2CDF91105A85}"/>
    <cellStyle name="Normal 4 7 2 6" xfId="864" xr:uid="{00000000-0005-0000-0000-000023060000}"/>
    <cellStyle name="Normal 4 7 2 6 2" xfId="2496" xr:uid="{D8D392B6-0D4D-4FFB-B5AD-6053CDA6D9C5}"/>
    <cellStyle name="Normal 4 7 2 7" xfId="1680" xr:uid="{CC86611C-376C-41F0-8CAD-71704D975276}"/>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2 2 2" xfId="3222" xr:uid="{8A96A440-5464-49C4-8FB0-B9B8EA443334}"/>
    <cellStyle name="Normal 4 7 3 2 2 3" xfId="2406" xr:uid="{5E2F26CC-A0AE-4A5D-A8BA-F057A0A3322A}"/>
    <cellStyle name="Normal 4 7 3 2 3" xfId="1182" xr:uid="{00000000-0005-0000-0000-000028060000}"/>
    <cellStyle name="Normal 4 7 3 2 3 2" xfId="2814" xr:uid="{62E5F98E-F404-42C5-A053-A1FA33651B26}"/>
    <cellStyle name="Normal 4 7 3 2 4" xfId="1998" xr:uid="{77E2E6A2-F7C0-434B-9B2C-2DCCE853281E}"/>
    <cellStyle name="Normal 4 7 3 3" xfId="570" xr:uid="{00000000-0005-0000-0000-000029060000}"/>
    <cellStyle name="Normal 4 7 3 3 2" xfId="1386" xr:uid="{00000000-0005-0000-0000-00002A060000}"/>
    <cellStyle name="Normal 4 7 3 3 2 2" xfId="3018" xr:uid="{A249203A-9E67-4400-8532-F06DE16C807F}"/>
    <cellStyle name="Normal 4 7 3 3 3" xfId="2202" xr:uid="{5D340E13-7FD8-442B-A59E-FA1873880577}"/>
    <cellStyle name="Normal 4 7 3 4" xfId="978" xr:uid="{00000000-0005-0000-0000-00002B060000}"/>
    <cellStyle name="Normal 4 7 3 4 2" xfId="2610" xr:uid="{819F40B4-49E8-4205-9033-62A121235DB8}"/>
    <cellStyle name="Normal 4 7 3 5" xfId="1794" xr:uid="{48EB0AAB-A762-46D9-BAA3-9C29922B74B9}"/>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2 2 2" xfId="3154" xr:uid="{4D7E838E-D551-44A9-89B1-439851992A70}"/>
    <cellStyle name="Normal 4 7 4 2 2 3" xfId="2338" xr:uid="{07482CC3-B378-4E55-A286-16C927FD983F}"/>
    <cellStyle name="Normal 4 7 4 2 3" xfId="1114" xr:uid="{00000000-0005-0000-0000-000030060000}"/>
    <cellStyle name="Normal 4 7 4 2 3 2" xfId="2746" xr:uid="{4C456DFA-CD55-448C-A2B6-AFA6BB5C3091}"/>
    <cellStyle name="Normal 4 7 4 2 4" xfId="1930" xr:uid="{70655C94-7C1E-4188-8452-D60C45DFBFDE}"/>
    <cellStyle name="Normal 4 7 4 3" xfId="502" xr:uid="{00000000-0005-0000-0000-000031060000}"/>
    <cellStyle name="Normal 4 7 4 3 2" xfId="1318" xr:uid="{00000000-0005-0000-0000-000032060000}"/>
    <cellStyle name="Normal 4 7 4 3 2 2" xfId="2950" xr:uid="{49B54E10-1A6A-4D70-AC31-F04E5626D02E}"/>
    <cellStyle name="Normal 4 7 4 3 3" xfId="2134" xr:uid="{A14EFABC-01EC-41B3-ABBD-111CF349A4CF}"/>
    <cellStyle name="Normal 4 7 4 4" xfId="910" xr:uid="{00000000-0005-0000-0000-000033060000}"/>
    <cellStyle name="Normal 4 7 4 4 2" xfId="2542" xr:uid="{3381E112-C471-4F92-BBC9-7FBBABA7ADDE}"/>
    <cellStyle name="Normal 4 7 4 5" xfId="1726" xr:uid="{6FA019D0-570E-4743-8B08-9531448701F6}"/>
    <cellStyle name="Normal 4 7 5" xfId="230" xr:uid="{00000000-0005-0000-0000-000034060000}"/>
    <cellStyle name="Normal 4 7 5 2" xfId="638" xr:uid="{00000000-0005-0000-0000-000035060000}"/>
    <cellStyle name="Normal 4 7 5 2 2" xfId="1454" xr:uid="{00000000-0005-0000-0000-000036060000}"/>
    <cellStyle name="Normal 4 7 5 2 2 2" xfId="3086" xr:uid="{FF24E59F-5226-4829-AD56-28DF56FC6E17}"/>
    <cellStyle name="Normal 4 7 5 2 3" xfId="2270" xr:uid="{D66602A7-1387-4E7E-B55F-8BC7EC706D4A}"/>
    <cellStyle name="Normal 4 7 5 3" xfId="1046" xr:uid="{00000000-0005-0000-0000-000037060000}"/>
    <cellStyle name="Normal 4 7 5 3 2" xfId="2678" xr:uid="{F46256FD-2F3C-4DF5-9039-E9FE06D705F8}"/>
    <cellStyle name="Normal 4 7 5 4" xfId="1862" xr:uid="{0713A380-5B34-43D3-B433-89DBE9BBFC20}"/>
    <cellStyle name="Normal 4 7 6" xfId="434" xr:uid="{00000000-0005-0000-0000-000038060000}"/>
    <cellStyle name="Normal 4 7 6 2" xfId="1250" xr:uid="{00000000-0005-0000-0000-000039060000}"/>
    <cellStyle name="Normal 4 7 6 2 2" xfId="2882" xr:uid="{4BB899E1-4EB6-46DC-9FF1-41BFB7E3536C}"/>
    <cellStyle name="Normal 4 7 6 3" xfId="2066" xr:uid="{4DC21F2C-0287-4EB7-87E6-64B10D8FCFCD}"/>
    <cellStyle name="Normal 4 7 7" xfId="842" xr:uid="{00000000-0005-0000-0000-00003A060000}"/>
    <cellStyle name="Normal 4 7 7 2" xfId="2474" xr:uid="{517C96B1-EB5E-4E7F-A21D-3B6F648911A2}"/>
    <cellStyle name="Normal 4 7 8" xfId="1658" xr:uid="{6C5885F2-FF22-4B00-8789-F7D1C304FF89}"/>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2 2 2" xfId="3254" xr:uid="{1319EBF2-F5F0-449D-ADB6-90C253BEF5C0}"/>
    <cellStyle name="Normal 4 8 2 2 2 3" xfId="2438" xr:uid="{FA5C33AB-C388-4BFF-BF63-66F9BC23201A}"/>
    <cellStyle name="Normal 4 8 2 2 3" xfId="1214" xr:uid="{00000000-0005-0000-0000-000040060000}"/>
    <cellStyle name="Normal 4 8 2 2 3 2" xfId="2846" xr:uid="{DABC2FA8-7F6F-4033-BBD2-3B0DA24FDE6B}"/>
    <cellStyle name="Normal 4 8 2 2 4" xfId="2030" xr:uid="{2BD2A280-EC5A-4D36-8BD6-B7D04A522AE7}"/>
    <cellStyle name="Normal 4 8 2 3" xfId="602" xr:uid="{00000000-0005-0000-0000-000041060000}"/>
    <cellStyle name="Normal 4 8 2 3 2" xfId="1418" xr:uid="{00000000-0005-0000-0000-000042060000}"/>
    <cellStyle name="Normal 4 8 2 3 2 2" xfId="3050" xr:uid="{9DF6221B-3A2D-47E9-9795-F4D4C775AA45}"/>
    <cellStyle name="Normal 4 8 2 3 3" xfId="2234" xr:uid="{C94A63FA-F9E0-4F3A-B454-89E66B998482}"/>
    <cellStyle name="Normal 4 8 2 4" xfId="1010" xr:uid="{00000000-0005-0000-0000-000043060000}"/>
    <cellStyle name="Normal 4 8 2 4 2" xfId="2642" xr:uid="{AA2EEEB5-E42C-4FDF-8A42-192E10A8BD20}"/>
    <cellStyle name="Normal 4 8 2 5" xfId="1826" xr:uid="{A49FFCF2-3088-462F-93B8-18F4E6860F28}"/>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2 2 2" xfId="3186" xr:uid="{88D59284-B527-4537-A065-2406C18112E1}"/>
    <cellStyle name="Normal 4 8 3 2 2 3" xfId="2370" xr:uid="{041686ED-3EFE-475B-BF3F-F9E8D7F5B599}"/>
    <cellStyle name="Normal 4 8 3 2 3" xfId="1146" xr:uid="{00000000-0005-0000-0000-000048060000}"/>
    <cellStyle name="Normal 4 8 3 2 3 2" xfId="2778" xr:uid="{44901518-5738-4CD0-811B-095D8F971609}"/>
    <cellStyle name="Normal 4 8 3 2 4" xfId="1962" xr:uid="{8DDA5B16-F826-4D7B-A656-61E84B330F37}"/>
    <cellStyle name="Normal 4 8 3 3" xfId="534" xr:uid="{00000000-0005-0000-0000-000049060000}"/>
    <cellStyle name="Normal 4 8 3 3 2" xfId="1350" xr:uid="{00000000-0005-0000-0000-00004A060000}"/>
    <cellStyle name="Normal 4 8 3 3 2 2" xfId="2982" xr:uid="{4C47BEE2-55B8-4A68-A208-3C4BB8B1F35D}"/>
    <cellStyle name="Normal 4 8 3 3 3" xfId="2166" xr:uid="{8A8201B4-1ED4-4998-BF58-9067548AC4AF}"/>
    <cellStyle name="Normal 4 8 3 4" xfId="942" xr:uid="{00000000-0005-0000-0000-00004B060000}"/>
    <cellStyle name="Normal 4 8 3 4 2" xfId="2574" xr:uid="{8517CFAE-E133-4D1B-9729-17F1D754DCE0}"/>
    <cellStyle name="Normal 4 8 3 5" xfId="1758" xr:uid="{0AAF73AE-64F5-45A9-B43E-D1C40C8EBEAD}"/>
    <cellStyle name="Normal 4 8 4" xfId="262" xr:uid="{00000000-0005-0000-0000-00004C060000}"/>
    <cellStyle name="Normal 4 8 4 2" xfId="670" xr:uid="{00000000-0005-0000-0000-00004D060000}"/>
    <cellStyle name="Normal 4 8 4 2 2" xfId="1486" xr:uid="{00000000-0005-0000-0000-00004E060000}"/>
    <cellStyle name="Normal 4 8 4 2 2 2" xfId="3118" xr:uid="{65C1E524-DA84-41A6-B1CD-F2908A2CFC37}"/>
    <cellStyle name="Normal 4 8 4 2 3" xfId="2302" xr:uid="{5A782B6A-83D3-4A79-8A8E-A54D811CF279}"/>
    <cellStyle name="Normal 4 8 4 3" xfId="1078" xr:uid="{00000000-0005-0000-0000-00004F060000}"/>
    <cellStyle name="Normal 4 8 4 3 2" xfId="2710" xr:uid="{F3A3205B-FBB0-459C-99B8-8F83A6E93EA1}"/>
    <cellStyle name="Normal 4 8 4 4" xfId="1894" xr:uid="{378AC8EB-32A4-451F-9112-09755EF55B47}"/>
    <cellStyle name="Normal 4 8 5" xfId="466" xr:uid="{00000000-0005-0000-0000-000050060000}"/>
    <cellStyle name="Normal 4 8 5 2" xfId="1282" xr:uid="{00000000-0005-0000-0000-000051060000}"/>
    <cellStyle name="Normal 4 8 5 2 2" xfId="2914" xr:uid="{B2BB44F2-900B-45F3-BA17-6DFE3585FB69}"/>
    <cellStyle name="Normal 4 8 5 3" xfId="2098" xr:uid="{21127309-B5E0-4B97-94BC-77D764FE8BD3}"/>
    <cellStyle name="Normal 4 8 6" xfId="874" xr:uid="{00000000-0005-0000-0000-000052060000}"/>
    <cellStyle name="Normal 4 8 6 2" xfId="2506" xr:uid="{00B97E9A-2BF8-49CB-BB78-20F268ECDEFF}"/>
    <cellStyle name="Normal 4 8 7" xfId="1690" xr:uid="{7CC9792B-282B-4AA3-A2B7-3F4D77CE3B08}"/>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2 2 2" xfId="3266" xr:uid="{03601B9D-B23A-49D1-9DF2-1EC896792793}"/>
    <cellStyle name="Normal 4 9 2 2 2 3" xfId="2450" xr:uid="{96F56890-5CE4-479A-8C83-BC719F5F1D25}"/>
    <cellStyle name="Normal 4 9 2 2 3" xfId="1226" xr:uid="{00000000-0005-0000-0000-000058060000}"/>
    <cellStyle name="Normal 4 9 2 2 3 2" xfId="2858" xr:uid="{CB508660-EFEB-4946-B934-16D1D454054F}"/>
    <cellStyle name="Normal 4 9 2 2 4" xfId="2042" xr:uid="{E039C8F2-5E22-4CA9-8A3E-B6405CA7C6D9}"/>
    <cellStyle name="Normal 4 9 2 3" xfId="614" xr:uid="{00000000-0005-0000-0000-000059060000}"/>
    <cellStyle name="Normal 4 9 2 3 2" xfId="1430" xr:uid="{00000000-0005-0000-0000-00005A060000}"/>
    <cellStyle name="Normal 4 9 2 3 2 2" xfId="3062" xr:uid="{4ABDC1E4-0741-4108-B60A-A91B32FF7924}"/>
    <cellStyle name="Normal 4 9 2 3 3" xfId="2246" xr:uid="{43CAA0FA-F6C7-4CCA-A338-94E4F0B8FF1C}"/>
    <cellStyle name="Normal 4 9 2 4" xfId="1022" xr:uid="{00000000-0005-0000-0000-00005B060000}"/>
    <cellStyle name="Normal 4 9 2 4 2" xfId="2654" xr:uid="{2EB67989-89D5-4448-BDCC-DF09D3C95E6F}"/>
    <cellStyle name="Normal 4 9 2 5" xfId="1838" xr:uid="{6A0FCED6-1D90-4169-A9B1-F49B752A0BFF}"/>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2 2 2" xfId="3198" xr:uid="{F620BD3C-685F-4325-90DC-A79B08951975}"/>
    <cellStyle name="Normal 4 9 3 2 2 3" xfId="2382" xr:uid="{41951A7F-858C-4DAA-A0FC-3FFA4AACE76D}"/>
    <cellStyle name="Normal 4 9 3 2 3" xfId="1158" xr:uid="{00000000-0005-0000-0000-000060060000}"/>
    <cellStyle name="Normal 4 9 3 2 3 2" xfId="2790" xr:uid="{36AAEC73-0CB4-45F8-B7CC-0EFF5C899DFB}"/>
    <cellStyle name="Normal 4 9 3 2 4" xfId="1974" xr:uid="{081D02EC-09F9-474A-BBE4-1196D2090FDE}"/>
    <cellStyle name="Normal 4 9 3 3" xfId="546" xr:uid="{00000000-0005-0000-0000-000061060000}"/>
    <cellStyle name="Normal 4 9 3 3 2" xfId="1362" xr:uid="{00000000-0005-0000-0000-000062060000}"/>
    <cellStyle name="Normal 4 9 3 3 2 2" xfId="2994" xr:uid="{81703694-51A0-4B87-91A3-01CF1A05956B}"/>
    <cellStyle name="Normal 4 9 3 3 3" xfId="2178" xr:uid="{04F251EB-5AD0-401D-BC80-FD284DB9A1B3}"/>
    <cellStyle name="Normal 4 9 3 4" xfId="954" xr:uid="{00000000-0005-0000-0000-000063060000}"/>
    <cellStyle name="Normal 4 9 3 4 2" xfId="2586" xr:uid="{6CDD8D3D-B8C6-4857-A1C5-7253F3BABAB0}"/>
    <cellStyle name="Normal 4 9 3 5" xfId="1770" xr:uid="{280A3207-4BE7-4881-B9DD-37E025CB8EC3}"/>
    <cellStyle name="Normal 4 9 4" xfId="274" xr:uid="{00000000-0005-0000-0000-000064060000}"/>
    <cellStyle name="Normal 4 9 4 2" xfId="682" xr:uid="{00000000-0005-0000-0000-000065060000}"/>
    <cellStyle name="Normal 4 9 4 2 2" xfId="1498" xr:uid="{00000000-0005-0000-0000-000066060000}"/>
    <cellStyle name="Normal 4 9 4 2 2 2" xfId="3130" xr:uid="{52B55753-1F8B-44D7-B1FB-C1ABB3DAD832}"/>
    <cellStyle name="Normal 4 9 4 2 3" xfId="2314" xr:uid="{B80551FF-EC31-4477-90B0-128A85F8424F}"/>
    <cellStyle name="Normal 4 9 4 3" xfId="1090" xr:uid="{00000000-0005-0000-0000-000067060000}"/>
    <cellStyle name="Normal 4 9 4 3 2" xfId="2722" xr:uid="{32E13F74-3184-4B4C-85A4-60FCA704B692}"/>
    <cellStyle name="Normal 4 9 4 4" xfId="1906" xr:uid="{8D970937-46BD-4392-B95D-67ED86C6B644}"/>
    <cellStyle name="Normal 4 9 5" xfId="478" xr:uid="{00000000-0005-0000-0000-000068060000}"/>
    <cellStyle name="Normal 4 9 5 2" xfId="1294" xr:uid="{00000000-0005-0000-0000-000069060000}"/>
    <cellStyle name="Normal 4 9 5 2 2" xfId="2926" xr:uid="{69A4A09C-9CE3-48A8-8B17-2895FA6DC240}"/>
    <cellStyle name="Normal 4 9 5 3" xfId="2110" xr:uid="{E68C6688-AEF8-4927-92CC-F731EC2BA3A2}"/>
    <cellStyle name="Normal 4 9 6" xfId="886" xr:uid="{00000000-0005-0000-0000-00006A060000}"/>
    <cellStyle name="Normal 4 9 6 2" xfId="2518" xr:uid="{98DC9D1E-5D0F-4BEB-B943-061DE2700047}"/>
    <cellStyle name="Normal 4 9 7" xfId="1702" xr:uid="{3D27F8B0-AB9E-4968-ADF9-2BD47EEDE8D4}"/>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2</xdr:row>
          <xdr:rowOff>361950</xdr:rowOff>
        </xdr:from>
        <xdr:to>
          <xdr:col>4</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rymaurice\AppData\Local\Microsoft\Windows\INetCache\Content.Outlook\YS3010TS\BN%20Workbook%20Template%20-1115%20PMDA-20181109%20v2.11%20with%20sample%20dat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s\share\OMHSAS\OMH\FM\Shamrock\Rate%20Setting%20Files\IMD\1115%20Waiver\Budget%20Neutrality\Raw%20Data\July%202019%20Raw%20Data%20through%20June%202019\Copy%20of%20Copy%20of%20New%20PA%20BN%20Workbook-FFCY_SUD-1115%20%2010_21_2019%20w%20Mercer%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refreshError="1"/>
      <sheetData sheetId="1" refreshError="1"/>
      <sheetData sheetId="2" refreshError="1"/>
      <sheetData sheetId="3">
        <row r="42">
          <cell r="E42">
            <v>545.35</v>
          </cell>
          <cell r="F42">
            <v>571.53</v>
          </cell>
          <cell r="G42">
            <v>598.96</v>
          </cell>
          <cell r="H42">
            <v>672.71</v>
          </cell>
        </row>
        <row r="43">
          <cell r="E43">
            <v>264.58</v>
          </cell>
          <cell r="F43">
            <v>227.28</v>
          </cell>
          <cell r="G43">
            <v>290.58999999999997</v>
          </cell>
          <cell r="H43">
            <v>304.54000000000002</v>
          </cell>
        </row>
        <row r="44">
          <cell r="E44">
            <v>2121.17</v>
          </cell>
          <cell r="F44">
            <v>2222.9899999999998</v>
          </cell>
          <cell r="G44">
            <v>2329.69</v>
          </cell>
          <cell r="H44">
            <v>2441.52</v>
          </cell>
        </row>
        <row r="45">
          <cell r="E45">
            <v>776.97</v>
          </cell>
          <cell r="F45">
            <v>814.26</v>
          </cell>
          <cell r="G45">
            <v>853.34</v>
          </cell>
          <cell r="H45">
            <v>894.3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8">
          <cell r="E28">
            <v>9611</v>
          </cell>
          <cell r="F28">
            <v>9851</v>
          </cell>
          <cell r="G28">
            <v>10098</v>
          </cell>
          <cell r="H28">
            <v>2588</v>
          </cell>
        </row>
        <row r="29">
          <cell r="E29">
            <v>3675</v>
          </cell>
          <cell r="F29">
            <v>3766</v>
          </cell>
          <cell r="G29">
            <v>3861</v>
          </cell>
          <cell r="H29">
            <v>989</v>
          </cell>
        </row>
        <row r="30">
          <cell r="E30">
            <v>7393</v>
          </cell>
          <cell r="F30">
            <v>7577</v>
          </cell>
          <cell r="G30">
            <v>7767</v>
          </cell>
          <cell r="H30">
            <v>1990</v>
          </cell>
        </row>
        <row r="31">
          <cell r="E31">
            <v>65414</v>
          </cell>
          <cell r="F31">
            <v>67049</v>
          </cell>
          <cell r="G31">
            <v>68725</v>
          </cell>
          <cell r="H31">
            <v>17611</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2" sqref="C2"/>
    </sheetView>
  </sheetViews>
  <sheetFormatPr defaultColWidth="8.7109375" defaultRowHeight="12.75" x14ac:dyDescent="0.2"/>
  <cols>
    <col min="1" max="1" width="8.7109375" customWidth="1"/>
    <col min="2" max="2" width="8.7109375" style="20" customWidth="1"/>
    <col min="3" max="3" width="137" customWidth="1"/>
  </cols>
  <sheetData>
    <row r="1" spans="2:4" ht="32.65" customHeight="1" x14ac:dyDescent="0.2">
      <c r="B1" s="160" t="s">
        <v>166</v>
      </c>
      <c r="C1" s="20"/>
    </row>
    <row r="2" spans="2:4" ht="70.150000000000006" customHeight="1" x14ac:dyDescent="0.2">
      <c r="B2"/>
      <c r="C2" s="17" t="s">
        <v>167</v>
      </c>
    </row>
    <row r="3" spans="2:4" ht="30.6" customHeight="1" x14ac:dyDescent="0.2">
      <c r="C3" s="20"/>
    </row>
    <row r="4" spans="2:4" ht="178.5" x14ac:dyDescent="0.2">
      <c r="B4"/>
      <c r="C4" s="17" t="s">
        <v>99</v>
      </c>
    </row>
    <row r="5" spans="2:4" x14ac:dyDescent="0.2">
      <c r="B5" s="9" t="s">
        <v>59</v>
      </c>
      <c r="C5" s="19" t="s">
        <v>100</v>
      </c>
    </row>
    <row r="6" spans="2:4" x14ac:dyDescent="0.2">
      <c r="B6" s="10" t="s">
        <v>68</v>
      </c>
      <c r="C6" s="54" t="s">
        <v>101</v>
      </c>
    </row>
    <row r="7" spans="2:4" x14ac:dyDescent="0.2">
      <c r="B7" s="11" t="s">
        <v>58</v>
      </c>
      <c r="C7" s="54" t="s">
        <v>102</v>
      </c>
    </row>
    <row r="9" spans="2:4" x14ac:dyDescent="0.2">
      <c r="B9" s="18" t="s">
        <v>184</v>
      </c>
    </row>
    <row r="10" spans="2:4" x14ac:dyDescent="0.2">
      <c r="B10" s="18" t="s">
        <v>185</v>
      </c>
    </row>
    <row r="12" spans="2:4" ht="25.5" x14ac:dyDescent="0.2">
      <c r="B12" s="12" t="s">
        <v>64</v>
      </c>
      <c r="C12" s="142" t="s">
        <v>168</v>
      </c>
    </row>
    <row r="13" spans="2:4" x14ac:dyDescent="0.2">
      <c r="B13" s="13"/>
      <c r="C13" s="18"/>
    </row>
    <row r="14" spans="2:4" x14ac:dyDescent="0.2">
      <c r="B14" s="14" t="s">
        <v>103</v>
      </c>
      <c r="C14" s="142"/>
    </row>
    <row r="15" spans="2:4" ht="89.25" x14ac:dyDescent="0.2">
      <c r="B15"/>
      <c r="C15" s="17" t="s">
        <v>169</v>
      </c>
      <c r="D15" s="17"/>
    </row>
    <row r="16" spans="2:4" x14ac:dyDescent="0.2">
      <c r="B16" s="13"/>
      <c r="C16" s="142"/>
    </row>
    <row r="17" spans="2:4" x14ac:dyDescent="0.2">
      <c r="B17" s="14" t="s">
        <v>67</v>
      </c>
      <c r="C17" s="142"/>
    </row>
    <row r="18" spans="2:4" ht="79.150000000000006" customHeight="1" x14ac:dyDescent="0.2">
      <c r="B18" s="14"/>
      <c r="C18" s="17" t="s">
        <v>104</v>
      </c>
      <c r="D18" s="17"/>
    </row>
    <row r="19" spans="2:4" x14ac:dyDescent="0.2">
      <c r="B19" s="13"/>
      <c r="C19" s="142"/>
    </row>
    <row r="20" spans="2:4" x14ac:dyDescent="0.2">
      <c r="B20" s="14" t="s">
        <v>66</v>
      </c>
      <c r="C20" s="142"/>
    </row>
    <row r="21" spans="2:4" ht="153" x14ac:dyDescent="0.2">
      <c r="B21" s="14"/>
      <c r="C21" s="142" t="s">
        <v>182</v>
      </c>
    </row>
    <row r="22" spans="2:4" x14ac:dyDescent="0.2">
      <c r="B22" s="13"/>
      <c r="C22" s="142"/>
    </row>
    <row r="23" spans="2:4" x14ac:dyDescent="0.2">
      <c r="B23" s="14" t="s">
        <v>73</v>
      </c>
      <c r="C23" s="14"/>
    </row>
    <row r="24" spans="2:4" x14ac:dyDescent="0.2">
      <c r="B24" s="14"/>
      <c r="C24" s="14"/>
    </row>
    <row r="25" spans="2:4" x14ac:dyDescent="0.2">
      <c r="B25" s="47" t="s">
        <v>183</v>
      </c>
    </row>
    <row r="26" spans="2:4" x14ac:dyDescent="0.2">
      <c r="B26" s="47"/>
    </row>
    <row r="27" spans="2:4" x14ac:dyDescent="0.2">
      <c r="B27" s="14"/>
      <c r="C27" s="145" t="s">
        <v>105</v>
      </c>
    </row>
    <row r="28" spans="2:4" x14ac:dyDescent="0.2">
      <c r="B28" s="14"/>
      <c r="C28" s="145" t="s">
        <v>106</v>
      </c>
    </row>
    <row r="29" spans="2:4" x14ac:dyDescent="0.2">
      <c r="B29" s="14"/>
      <c r="C29" s="145" t="s">
        <v>170</v>
      </c>
    </row>
    <row r="30" spans="2:4" x14ac:dyDescent="0.2">
      <c r="B30" s="14"/>
      <c r="C30" s="145" t="s">
        <v>171</v>
      </c>
    </row>
    <row r="31" spans="2:4" x14ac:dyDescent="0.2">
      <c r="B31" s="14"/>
      <c r="C31" s="161"/>
    </row>
    <row r="32" spans="2:4" x14ac:dyDescent="0.2">
      <c r="B32" s="14"/>
      <c r="C32" s="162" t="s">
        <v>172</v>
      </c>
    </row>
    <row r="33" spans="2:3" x14ac:dyDescent="0.2">
      <c r="B33" s="14"/>
      <c r="C33" s="161" t="s">
        <v>173</v>
      </c>
    </row>
    <row r="34" spans="2:3" ht="25.5" x14ac:dyDescent="0.2">
      <c r="B34" s="14"/>
      <c r="C34" s="161" t="s">
        <v>174</v>
      </c>
    </row>
    <row r="35" spans="2:3" ht="25.5" x14ac:dyDescent="0.2">
      <c r="C35" s="161" t="s">
        <v>175</v>
      </c>
    </row>
    <row r="36" spans="2:3" x14ac:dyDescent="0.2">
      <c r="C36" s="145"/>
    </row>
    <row r="37" spans="2:3" x14ac:dyDescent="0.2">
      <c r="B37" s="2" t="s">
        <v>176</v>
      </c>
    </row>
    <row r="38" spans="2:3" ht="12.6" customHeight="1" x14ac:dyDescent="0.2"/>
    <row r="39" spans="2:3" ht="12.6" customHeight="1" x14ac:dyDescent="0.25">
      <c r="B39" s="141" t="s">
        <v>156</v>
      </c>
      <c r="C39" s="7"/>
    </row>
    <row r="40" spans="2:3" ht="12.6" customHeight="1" x14ac:dyDescent="0.25">
      <c r="B40" s="7"/>
      <c r="C40" s="7"/>
    </row>
    <row r="41" spans="2:3" ht="71.099999999999994" customHeight="1" x14ac:dyDescent="0.2">
      <c r="B41"/>
      <c r="C41" s="16" t="s">
        <v>107</v>
      </c>
    </row>
    <row r="42" spans="2:3" ht="12.6" customHeight="1" x14ac:dyDescent="0.2">
      <c r="B42" s="15"/>
      <c r="C42" s="15"/>
    </row>
    <row r="43" spans="2:3" ht="15.75" x14ac:dyDescent="0.25">
      <c r="B43" s="141" t="s">
        <v>157</v>
      </c>
      <c r="C43" s="8"/>
    </row>
    <row r="44" spans="2:3" ht="15.75" x14ac:dyDescent="0.25">
      <c r="B44" s="7"/>
      <c r="C44" s="8"/>
    </row>
    <row r="45" spans="2:3" ht="52.5" customHeight="1" x14ac:dyDescent="0.2">
      <c r="B45"/>
      <c r="C45" s="16" t="s">
        <v>108</v>
      </c>
    </row>
    <row r="46" spans="2:3" x14ac:dyDescent="0.2">
      <c r="B46" s="17"/>
      <c r="C46" s="17"/>
    </row>
    <row r="47" spans="2:3" ht="15.75" x14ac:dyDescent="0.25">
      <c r="B47" s="141" t="s">
        <v>158</v>
      </c>
    </row>
    <row r="48" spans="2:3" ht="15.75" x14ac:dyDescent="0.25">
      <c r="B48" s="7"/>
    </row>
    <row r="49" spans="2:3" ht="42.6" customHeight="1" x14ac:dyDescent="0.2">
      <c r="B49"/>
      <c r="C49" s="16" t="s">
        <v>109</v>
      </c>
    </row>
    <row r="50" spans="2:3" ht="12.6" customHeight="1" x14ac:dyDescent="0.2">
      <c r="B50" s="143"/>
      <c r="C50" s="143"/>
    </row>
    <row r="51" spans="2:3" ht="15.75" x14ac:dyDescent="0.25">
      <c r="B51" s="141" t="s">
        <v>159</v>
      </c>
      <c r="C51" s="20"/>
    </row>
    <row r="52" spans="2:3" x14ac:dyDescent="0.2">
      <c r="C52" s="20"/>
    </row>
    <row r="53" spans="2:3" ht="27" customHeight="1" x14ac:dyDescent="0.2">
      <c r="B53"/>
      <c r="C53" s="16" t="s">
        <v>110</v>
      </c>
    </row>
    <row r="54" spans="2:3" ht="14.65" customHeight="1" x14ac:dyDescent="0.2">
      <c r="B54" s="16"/>
      <c r="C54" s="16"/>
    </row>
    <row r="55" spans="2:3" x14ac:dyDescent="0.2">
      <c r="C55" s="20"/>
    </row>
    <row r="56" spans="2:3" ht="15.75" x14ac:dyDescent="0.25">
      <c r="B56" s="141" t="s">
        <v>63</v>
      </c>
      <c r="C56" s="20"/>
    </row>
    <row r="57" spans="2:3" x14ac:dyDescent="0.2">
      <c r="C57" s="20"/>
    </row>
    <row r="58" spans="2:3" ht="50.1" customHeight="1" x14ac:dyDescent="0.2">
      <c r="B58"/>
      <c r="C58" s="142" t="s">
        <v>111</v>
      </c>
    </row>
    <row r="59" spans="2:3" x14ac:dyDescent="0.2">
      <c r="B59" s="142"/>
      <c r="C59" s="142"/>
    </row>
    <row r="60" spans="2:3" ht="15.75" x14ac:dyDescent="0.25">
      <c r="B60" s="141" t="s">
        <v>151</v>
      </c>
      <c r="C60" s="142"/>
    </row>
    <row r="61" spans="2:3" ht="12.6" customHeight="1" x14ac:dyDescent="0.2">
      <c r="B61"/>
      <c r="C61" s="142" t="s">
        <v>152</v>
      </c>
    </row>
    <row r="62" spans="2:3" ht="15" x14ac:dyDescent="0.2">
      <c r="B62" s="143"/>
      <c r="C62" s="142" t="s">
        <v>153</v>
      </c>
    </row>
    <row r="63" spans="2:3" x14ac:dyDescent="0.2">
      <c r="B63"/>
      <c r="C63" s="142" t="s">
        <v>177</v>
      </c>
    </row>
    <row r="64" spans="2:3" x14ac:dyDescent="0.2">
      <c r="C64" s="8"/>
    </row>
    <row r="65" spans="2:3" ht="15.75" x14ac:dyDescent="0.25">
      <c r="B65" s="141"/>
      <c r="C65" s="8"/>
    </row>
    <row r="66" spans="2:3" x14ac:dyDescent="0.2">
      <c r="C66" s="8"/>
    </row>
    <row r="67" spans="2:3" x14ac:dyDescent="0.2">
      <c r="C67" s="8"/>
    </row>
    <row r="68" spans="2:3" ht="14.65" customHeight="1" x14ac:dyDescent="0.2"/>
    <row r="72" spans="2:3" x14ac:dyDescent="0.2">
      <c r="B72"/>
    </row>
    <row r="73" spans="2:3" x14ac:dyDescent="0.2">
      <c r="B73"/>
    </row>
    <row r="74" spans="2:3" x14ac:dyDescent="0.2">
      <c r="B74"/>
    </row>
    <row r="76" spans="2:3" ht="12.6" customHeight="1" x14ac:dyDescent="0.2"/>
  </sheetData>
  <sheetProtection algorithmName="SHA-512" hashValue="o5crQfblv11MZxTC5yEK+8sXIzcn5qJM+kyw6bd0KaCBBP0A/xA5F7eAXWwr9qzyrpoGqdWtUYB5cTGXbYd5EQ==" saltValue="djF4d9yucoez2Z/vAIfqFg=="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2"/>
  <sheetViews>
    <sheetView showZeros="0" zoomScaleNormal="100" workbookViewId="0">
      <selection activeCell="E35" sqref="E35:H38"/>
    </sheetView>
  </sheetViews>
  <sheetFormatPr defaultColWidth="8.7109375" defaultRowHeight="12.75" x14ac:dyDescent="0.2"/>
  <cols>
    <col min="1" max="1" width="8.7109375" style="450"/>
    <col min="2" max="2" width="42.7109375" style="450" customWidth="1"/>
    <col min="3" max="3" width="4.28515625" style="507" customWidth="1"/>
    <col min="4" max="8" width="15.28515625" style="450" customWidth="1"/>
    <col min="9" max="33" width="15.28515625" style="450" hidden="1" customWidth="1"/>
    <col min="34" max="16384" width="8.7109375" style="450"/>
  </cols>
  <sheetData>
    <row r="1" spans="1:33" ht="28.15" customHeight="1" x14ac:dyDescent="0.2">
      <c r="A1" s="448"/>
      <c r="B1" s="448"/>
      <c r="C1" s="448"/>
    </row>
    <row r="2" spans="1:33" x14ac:dyDescent="0.2">
      <c r="E2" s="508"/>
      <c r="F2" s="509"/>
      <c r="G2" s="509"/>
      <c r="H2" s="511"/>
    </row>
    <row r="3" spans="1:33" ht="15" x14ac:dyDescent="0.25">
      <c r="B3" s="456" t="s">
        <v>18</v>
      </c>
      <c r="D3" s="541"/>
      <c r="E3" s="508"/>
      <c r="F3" s="513"/>
      <c r="G3" s="513"/>
      <c r="H3" s="511"/>
    </row>
    <row r="4" spans="1:33" x14ac:dyDescent="0.2">
      <c r="D4" s="541"/>
      <c r="E4" s="541"/>
      <c r="F4" s="541"/>
      <c r="G4" s="541"/>
      <c r="H4" s="541"/>
    </row>
    <row r="5" spans="1:33" s="542" customFormat="1" ht="15.75" x14ac:dyDescent="0.25">
      <c r="B5" s="514" t="s">
        <v>125</v>
      </c>
      <c r="C5" s="543"/>
      <c r="D5" s="544"/>
      <c r="E5" s="544"/>
      <c r="F5" s="544"/>
      <c r="G5" s="544"/>
      <c r="H5" s="544"/>
    </row>
    <row r="6" spans="1:33" s="544" customFormat="1" ht="15.75" x14ac:dyDescent="0.25">
      <c r="B6" s="514" t="s">
        <v>126</v>
      </c>
      <c r="C6" s="545"/>
    </row>
    <row r="7" spans="1:33" s="544" customFormat="1" ht="15.75" x14ac:dyDescent="0.25">
      <c r="B7" s="514" t="s">
        <v>127</v>
      </c>
      <c r="C7" s="545"/>
    </row>
    <row r="8" spans="1:33" x14ac:dyDescent="0.2">
      <c r="D8" s="541"/>
      <c r="E8" s="541"/>
      <c r="F8" s="541"/>
      <c r="G8" s="541"/>
      <c r="H8" s="541"/>
    </row>
    <row r="9" spans="1:33" ht="13.5" thickBot="1" x14ac:dyDescent="0.25">
      <c r="B9" s="477" t="s">
        <v>16</v>
      </c>
      <c r="C9" s="517"/>
    </row>
    <row r="10" spans="1:33" x14ac:dyDescent="0.2">
      <c r="B10" s="546"/>
      <c r="C10" s="547"/>
      <c r="D10" s="548" t="s">
        <v>0</v>
      </c>
      <c r="E10" s="465"/>
      <c r="F10" s="465"/>
      <c r="G10" s="465"/>
      <c r="H10" s="466"/>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6"/>
    </row>
    <row r="11" spans="1:33" ht="13.5" thickBot="1" x14ac:dyDescent="0.25">
      <c r="B11" s="549"/>
      <c r="C11" s="550"/>
      <c r="D11" s="551">
        <f>'DY Def'!B$5</f>
        <v>1</v>
      </c>
      <c r="E11" s="524">
        <f>'DY Def'!C$5</f>
        <v>2</v>
      </c>
      <c r="F11" s="524">
        <f>'DY Def'!D$5</f>
        <v>3</v>
      </c>
      <c r="G11" s="524">
        <f>'DY Def'!E$5</f>
        <v>4</v>
      </c>
      <c r="H11" s="552">
        <f>'DY Def'!F$5</f>
        <v>5</v>
      </c>
      <c r="I11" s="524">
        <f>'DY Def'!G$5</f>
        <v>6</v>
      </c>
      <c r="J11" s="524">
        <f>'DY Def'!H$5</f>
        <v>7</v>
      </c>
      <c r="K11" s="524">
        <f>'DY Def'!I$5</f>
        <v>8</v>
      </c>
      <c r="L11" s="524">
        <f>'DY Def'!J$5</f>
        <v>9</v>
      </c>
      <c r="M11" s="524">
        <f>'DY Def'!K$5</f>
        <v>10</v>
      </c>
      <c r="N11" s="524">
        <f>'DY Def'!L$5</f>
        <v>11</v>
      </c>
      <c r="O11" s="524">
        <f>'DY Def'!M$5</f>
        <v>12</v>
      </c>
      <c r="P11" s="524">
        <f>'DY Def'!N$5</f>
        <v>13</v>
      </c>
      <c r="Q11" s="524">
        <f>'DY Def'!O$5</f>
        <v>14</v>
      </c>
      <c r="R11" s="524">
        <f>'DY Def'!P$5</f>
        <v>15</v>
      </c>
      <c r="S11" s="524">
        <f>'DY Def'!Q$5</f>
        <v>16</v>
      </c>
      <c r="T11" s="524">
        <f>'DY Def'!R$5</f>
        <v>17</v>
      </c>
      <c r="U11" s="524">
        <f>'DY Def'!S$5</f>
        <v>18</v>
      </c>
      <c r="V11" s="524">
        <f>'DY Def'!T$5</f>
        <v>19</v>
      </c>
      <c r="W11" s="524">
        <f>'DY Def'!U$5</f>
        <v>20</v>
      </c>
      <c r="X11" s="524">
        <f>'DY Def'!V$5</f>
        <v>21</v>
      </c>
      <c r="Y11" s="524">
        <f>'DY Def'!W$5</f>
        <v>22</v>
      </c>
      <c r="Z11" s="524">
        <f>'DY Def'!X$5</f>
        <v>23</v>
      </c>
      <c r="AA11" s="524">
        <f>'DY Def'!Y$5</f>
        <v>24</v>
      </c>
      <c r="AB11" s="524">
        <f>'DY Def'!Z$5</f>
        <v>25</v>
      </c>
      <c r="AC11" s="524">
        <f>'DY Def'!AA$5</f>
        <v>26</v>
      </c>
      <c r="AD11" s="524">
        <f>'DY Def'!AB$5</f>
        <v>27</v>
      </c>
      <c r="AE11" s="524">
        <f>'DY Def'!AC$5</f>
        <v>28</v>
      </c>
      <c r="AF11" s="524">
        <f>'DY Def'!AD$5</f>
        <v>29</v>
      </c>
      <c r="AG11" s="552">
        <f>'DY Def'!AE$5</f>
        <v>30</v>
      </c>
    </row>
    <row r="12" spans="1:33" x14ac:dyDescent="0.2">
      <c r="B12" s="549"/>
      <c r="C12" s="550"/>
      <c r="D12" s="553"/>
      <c r="E12" s="525"/>
      <c r="F12" s="525"/>
      <c r="G12" s="525"/>
      <c r="H12" s="554"/>
      <c r="I12" s="555"/>
      <c r="J12" s="555"/>
      <c r="K12" s="555"/>
      <c r="L12" s="555"/>
      <c r="M12" s="555"/>
      <c r="N12" s="555"/>
      <c r="O12" s="555"/>
      <c r="P12" s="555"/>
      <c r="Q12" s="555"/>
      <c r="R12" s="555"/>
      <c r="S12" s="555"/>
      <c r="T12" s="555"/>
      <c r="U12" s="555"/>
      <c r="V12" s="555"/>
      <c r="W12" s="555"/>
      <c r="X12" s="525"/>
      <c r="Y12" s="525"/>
      <c r="Z12" s="525"/>
      <c r="AA12" s="525"/>
      <c r="AB12" s="525"/>
      <c r="AC12" s="525"/>
      <c r="AD12" s="525"/>
      <c r="AE12" s="525"/>
      <c r="AF12" s="525"/>
      <c r="AG12" s="554"/>
    </row>
    <row r="13" spans="1:33" hidden="1" x14ac:dyDescent="0.2">
      <c r="B13" s="556" t="s">
        <v>84</v>
      </c>
      <c r="C13" s="550"/>
      <c r="D13" s="557"/>
      <c r="E13" s="558"/>
      <c r="F13" s="558"/>
      <c r="G13" s="558"/>
      <c r="H13" s="559"/>
      <c r="I13" s="560"/>
      <c r="J13" s="560"/>
      <c r="K13" s="560"/>
      <c r="L13" s="560"/>
      <c r="M13" s="560"/>
      <c r="N13" s="560"/>
      <c r="O13" s="560"/>
      <c r="P13" s="560"/>
      <c r="Q13" s="560"/>
      <c r="R13" s="560"/>
      <c r="S13" s="560"/>
      <c r="T13" s="560"/>
      <c r="U13" s="560"/>
      <c r="V13" s="560"/>
      <c r="W13" s="560"/>
      <c r="X13" s="528"/>
      <c r="Y13" s="528"/>
      <c r="Z13" s="528"/>
      <c r="AA13" s="528"/>
      <c r="AB13" s="528"/>
      <c r="AC13" s="528"/>
      <c r="AD13" s="528"/>
      <c r="AE13" s="528"/>
      <c r="AF13" s="528"/>
      <c r="AG13" s="559"/>
    </row>
    <row r="14" spans="1:33" hidden="1" x14ac:dyDescent="0.2">
      <c r="B14" s="561" t="str">
        <f>IFERROR(VLOOKUP(C14,'MEG Def'!$A$7:$B$12,2),"")</f>
        <v/>
      </c>
      <c r="C14" s="550"/>
      <c r="D14" s="557"/>
      <c r="E14" s="562"/>
      <c r="F14" s="562"/>
      <c r="G14" s="562"/>
      <c r="H14" s="563"/>
      <c r="I14" s="564"/>
      <c r="J14" s="564"/>
      <c r="K14" s="564"/>
      <c r="L14" s="564"/>
      <c r="M14" s="528"/>
      <c r="N14" s="528"/>
      <c r="O14" s="528"/>
      <c r="P14" s="528"/>
      <c r="Q14" s="528"/>
      <c r="R14" s="528"/>
      <c r="S14" s="528"/>
      <c r="T14" s="528"/>
      <c r="U14" s="528"/>
      <c r="V14" s="528"/>
      <c r="W14" s="528"/>
      <c r="X14" s="528"/>
      <c r="Y14" s="528"/>
      <c r="Z14" s="528"/>
      <c r="AA14" s="528"/>
      <c r="AB14" s="528"/>
      <c r="AC14" s="528"/>
      <c r="AD14" s="528"/>
      <c r="AE14" s="528"/>
      <c r="AF14" s="528"/>
      <c r="AG14" s="559"/>
    </row>
    <row r="15" spans="1:33" hidden="1" x14ac:dyDescent="0.2">
      <c r="B15" s="561" t="str">
        <f>IFERROR(VLOOKUP(C15,'MEG Def'!$A$7:$B$12,2),"")</f>
        <v/>
      </c>
      <c r="C15" s="550"/>
      <c r="D15" s="557"/>
      <c r="E15" s="562"/>
      <c r="F15" s="562"/>
      <c r="G15" s="562"/>
      <c r="H15" s="563"/>
      <c r="I15" s="564"/>
      <c r="J15" s="564"/>
      <c r="K15" s="564"/>
      <c r="L15" s="564"/>
      <c r="M15" s="528"/>
      <c r="N15" s="528"/>
      <c r="O15" s="528"/>
      <c r="P15" s="528"/>
      <c r="Q15" s="528"/>
      <c r="R15" s="528"/>
      <c r="S15" s="528"/>
      <c r="T15" s="528"/>
      <c r="U15" s="528"/>
      <c r="V15" s="528"/>
      <c r="W15" s="528"/>
      <c r="X15" s="528"/>
      <c r="Y15" s="528"/>
      <c r="Z15" s="528"/>
      <c r="AA15" s="528"/>
      <c r="AB15" s="528"/>
      <c r="AC15" s="528"/>
      <c r="AD15" s="528"/>
      <c r="AE15" s="528"/>
      <c r="AF15" s="528"/>
      <c r="AG15" s="559"/>
    </row>
    <row r="16" spans="1:33" hidden="1" x14ac:dyDescent="0.2">
      <c r="B16" s="561" t="str">
        <f>IFERROR(VLOOKUP(C16,'MEG Def'!$A$7:$B$12,2),"")</f>
        <v/>
      </c>
      <c r="C16" s="550"/>
      <c r="D16" s="557"/>
      <c r="E16" s="562"/>
      <c r="F16" s="562"/>
      <c r="G16" s="562"/>
      <c r="H16" s="563"/>
      <c r="I16" s="564"/>
      <c r="J16" s="564"/>
      <c r="K16" s="564"/>
      <c r="L16" s="564"/>
      <c r="M16" s="528"/>
      <c r="N16" s="528"/>
      <c r="O16" s="528"/>
      <c r="P16" s="528"/>
      <c r="Q16" s="528"/>
      <c r="R16" s="528"/>
      <c r="S16" s="528"/>
      <c r="T16" s="528"/>
      <c r="U16" s="528"/>
      <c r="V16" s="528"/>
      <c r="W16" s="528"/>
      <c r="X16" s="528"/>
      <c r="Y16" s="528"/>
      <c r="Z16" s="528"/>
      <c r="AA16" s="528"/>
      <c r="AB16" s="528"/>
      <c r="AC16" s="528"/>
      <c r="AD16" s="528"/>
      <c r="AE16" s="528"/>
      <c r="AF16" s="528"/>
      <c r="AG16" s="559"/>
    </row>
    <row r="17" spans="2:33" hidden="1" x14ac:dyDescent="0.2">
      <c r="B17" s="561" t="str">
        <f>IFERROR(VLOOKUP(C17,'MEG Def'!$A$7:$B$12,2),"")</f>
        <v/>
      </c>
      <c r="C17" s="550"/>
      <c r="D17" s="557"/>
      <c r="E17" s="565"/>
      <c r="F17" s="565"/>
      <c r="G17" s="565"/>
      <c r="H17" s="563"/>
      <c r="I17" s="564"/>
      <c r="J17" s="564"/>
      <c r="K17" s="564"/>
      <c r="L17" s="564"/>
      <c r="M17" s="528"/>
      <c r="N17" s="528"/>
      <c r="O17" s="528"/>
      <c r="P17" s="528"/>
      <c r="Q17" s="528"/>
      <c r="R17" s="528"/>
      <c r="S17" s="528"/>
      <c r="T17" s="528"/>
      <c r="U17" s="528"/>
      <c r="V17" s="528"/>
      <c r="W17" s="528"/>
      <c r="X17" s="528"/>
      <c r="Y17" s="528"/>
      <c r="Z17" s="528"/>
      <c r="AA17" s="528"/>
      <c r="AB17" s="528"/>
      <c r="AC17" s="528"/>
      <c r="AD17" s="528"/>
      <c r="AE17" s="528"/>
      <c r="AF17" s="528"/>
      <c r="AG17" s="559"/>
    </row>
    <row r="18" spans="2:33" hidden="1" x14ac:dyDescent="0.2">
      <c r="B18" s="561" t="str">
        <f>IFERROR(VLOOKUP(C18,'MEG Def'!$A$7:$B$12,2),"")</f>
        <v/>
      </c>
      <c r="C18" s="550"/>
      <c r="D18" s="557"/>
      <c r="E18" s="565"/>
      <c r="F18" s="565"/>
      <c r="G18" s="565"/>
      <c r="H18" s="563"/>
      <c r="I18" s="564"/>
      <c r="J18" s="564"/>
      <c r="K18" s="564"/>
      <c r="L18" s="564"/>
      <c r="M18" s="528"/>
      <c r="N18" s="528"/>
      <c r="O18" s="528"/>
      <c r="P18" s="528"/>
      <c r="Q18" s="528"/>
      <c r="R18" s="528"/>
      <c r="S18" s="528"/>
      <c r="T18" s="528"/>
      <c r="U18" s="528"/>
      <c r="V18" s="528"/>
      <c r="W18" s="528"/>
      <c r="X18" s="528"/>
      <c r="Y18" s="528"/>
      <c r="Z18" s="528"/>
      <c r="AA18" s="528"/>
      <c r="AB18" s="528"/>
      <c r="AC18" s="528"/>
      <c r="AD18" s="528"/>
      <c r="AE18" s="528"/>
      <c r="AF18" s="528"/>
      <c r="AG18" s="559"/>
    </row>
    <row r="19" spans="2:33" hidden="1" x14ac:dyDescent="0.2">
      <c r="B19" s="561"/>
      <c r="C19" s="550"/>
      <c r="D19" s="557"/>
      <c r="E19" s="558"/>
      <c r="F19" s="558"/>
      <c r="G19" s="558"/>
      <c r="H19" s="559"/>
      <c r="I19" s="528"/>
      <c r="J19" s="528"/>
      <c r="K19" s="528"/>
      <c r="L19" s="528"/>
      <c r="M19" s="560"/>
      <c r="N19" s="560"/>
      <c r="O19" s="560"/>
      <c r="P19" s="560"/>
      <c r="Q19" s="560"/>
      <c r="R19" s="560"/>
      <c r="S19" s="560"/>
      <c r="T19" s="560"/>
      <c r="U19" s="560"/>
      <c r="V19" s="560"/>
      <c r="W19" s="560"/>
      <c r="X19" s="528"/>
      <c r="Y19" s="528"/>
      <c r="Z19" s="528"/>
      <c r="AA19" s="528"/>
      <c r="AB19" s="528"/>
      <c r="AC19" s="528"/>
      <c r="AD19" s="528"/>
      <c r="AE19" s="528"/>
      <c r="AF19" s="528"/>
      <c r="AG19" s="559"/>
    </row>
    <row r="20" spans="2:33" hidden="1" x14ac:dyDescent="0.2">
      <c r="B20" s="566" t="s">
        <v>86</v>
      </c>
      <c r="C20" s="550"/>
      <c r="D20" s="567"/>
      <c r="E20" s="568"/>
      <c r="F20" s="568"/>
      <c r="G20" s="568"/>
      <c r="H20" s="569"/>
      <c r="I20" s="533"/>
      <c r="J20" s="533"/>
      <c r="K20" s="533"/>
      <c r="L20" s="533"/>
      <c r="M20" s="560"/>
      <c r="N20" s="560"/>
      <c r="O20" s="560"/>
      <c r="P20" s="560"/>
      <c r="Q20" s="560"/>
      <c r="R20" s="560"/>
      <c r="S20" s="560"/>
      <c r="T20" s="560"/>
      <c r="U20" s="560"/>
      <c r="V20" s="560"/>
      <c r="W20" s="560"/>
      <c r="X20" s="533"/>
      <c r="Y20" s="533"/>
      <c r="Z20" s="533"/>
      <c r="AA20" s="533"/>
      <c r="AB20" s="533"/>
      <c r="AC20" s="533"/>
      <c r="AD20" s="533"/>
      <c r="AE20" s="533"/>
      <c r="AF20" s="533"/>
      <c r="AG20" s="569"/>
    </row>
    <row r="21" spans="2:33" hidden="1" x14ac:dyDescent="0.2">
      <c r="B21" s="561" t="str">
        <f>IFERROR(VLOOKUP(C21,'MEG Def'!$A$21:$B$26,2),"")</f>
        <v/>
      </c>
      <c r="C21" s="550"/>
      <c r="D21" s="557"/>
      <c r="E21" s="565"/>
      <c r="F21" s="568"/>
      <c r="G21" s="568"/>
      <c r="H21" s="563"/>
      <c r="I21" s="564"/>
      <c r="J21" s="564"/>
      <c r="K21" s="564"/>
      <c r="L21" s="564"/>
      <c r="M21" s="528"/>
      <c r="N21" s="528"/>
      <c r="O21" s="528"/>
      <c r="P21" s="528"/>
      <c r="Q21" s="528"/>
      <c r="R21" s="528"/>
      <c r="S21" s="528"/>
      <c r="T21" s="528"/>
      <c r="U21" s="528"/>
      <c r="V21" s="528"/>
      <c r="W21" s="528"/>
      <c r="X21" s="528"/>
      <c r="Y21" s="528"/>
      <c r="Z21" s="528"/>
      <c r="AA21" s="528"/>
      <c r="AB21" s="528"/>
      <c r="AC21" s="528"/>
      <c r="AD21" s="528"/>
      <c r="AE21" s="528"/>
      <c r="AF21" s="528"/>
      <c r="AG21" s="559"/>
    </row>
    <row r="22" spans="2:33" hidden="1" x14ac:dyDescent="0.2">
      <c r="B22" s="561" t="str">
        <f>IFERROR(VLOOKUP(C22,'MEG Def'!$A$21:$B$26,2),"")</f>
        <v/>
      </c>
      <c r="C22" s="550"/>
      <c r="D22" s="557"/>
      <c r="E22" s="568"/>
      <c r="F22" s="568"/>
      <c r="G22" s="568"/>
      <c r="H22" s="563"/>
      <c r="I22" s="564"/>
      <c r="J22" s="564"/>
      <c r="K22" s="564"/>
      <c r="L22" s="564"/>
      <c r="M22" s="528"/>
      <c r="N22" s="528"/>
      <c r="O22" s="528"/>
      <c r="P22" s="528"/>
      <c r="Q22" s="528"/>
      <c r="R22" s="528"/>
      <c r="S22" s="528"/>
      <c r="T22" s="528"/>
      <c r="U22" s="528"/>
      <c r="V22" s="528"/>
      <c r="W22" s="528"/>
      <c r="X22" s="528"/>
      <c r="Y22" s="528"/>
      <c r="Z22" s="528"/>
      <c r="AA22" s="528"/>
      <c r="AB22" s="528"/>
      <c r="AC22" s="528"/>
      <c r="AD22" s="528"/>
      <c r="AE22" s="528"/>
      <c r="AF22" s="528"/>
      <c r="AG22" s="559"/>
    </row>
    <row r="23" spans="2:33" hidden="1" x14ac:dyDescent="0.2">
      <c r="B23" s="561" t="str">
        <f>IFERROR(VLOOKUP(C23,'MEG Def'!$A$21:$B$26,2),"")</f>
        <v/>
      </c>
      <c r="C23" s="550"/>
      <c r="D23" s="557"/>
      <c r="E23" s="568"/>
      <c r="F23" s="568"/>
      <c r="G23" s="568"/>
      <c r="H23" s="563"/>
      <c r="I23" s="564"/>
      <c r="J23" s="564"/>
      <c r="K23" s="564"/>
      <c r="L23" s="564"/>
      <c r="M23" s="528"/>
      <c r="N23" s="528"/>
      <c r="O23" s="528"/>
      <c r="P23" s="528"/>
      <c r="Q23" s="528"/>
      <c r="R23" s="528"/>
      <c r="S23" s="528"/>
      <c r="T23" s="528"/>
      <c r="U23" s="528"/>
      <c r="V23" s="528"/>
      <c r="W23" s="528"/>
      <c r="X23" s="528"/>
      <c r="Y23" s="528"/>
      <c r="Z23" s="528"/>
      <c r="AA23" s="528"/>
      <c r="AB23" s="528"/>
      <c r="AC23" s="528"/>
      <c r="AD23" s="528"/>
      <c r="AE23" s="528"/>
      <c r="AF23" s="528"/>
      <c r="AG23" s="559"/>
    </row>
    <row r="24" spans="2:33" hidden="1" x14ac:dyDescent="0.2">
      <c r="B24" s="561" t="str">
        <f>IFERROR(VLOOKUP(C24,'MEG Def'!$A$21:$B$26,2),"")</f>
        <v/>
      </c>
      <c r="C24" s="550"/>
      <c r="D24" s="557"/>
      <c r="E24" s="565"/>
      <c r="F24" s="568"/>
      <c r="G24" s="568"/>
      <c r="H24" s="563"/>
      <c r="I24" s="564"/>
      <c r="J24" s="564"/>
      <c r="K24" s="564"/>
      <c r="L24" s="564"/>
      <c r="M24" s="528"/>
      <c r="N24" s="528"/>
      <c r="O24" s="528"/>
      <c r="P24" s="528"/>
      <c r="Q24" s="528"/>
      <c r="R24" s="528"/>
      <c r="S24" s="528"/>
      <c r="T24" s="528"/>
      <c r="U24" s="528"/>
      <c r="V24" s="528"/>
      <c r="W24" s="528"/>
      <c r="X24" s="528"/>
      <c r="Y24" s="528"/>
      <c r="Z24" s="528"/>
      <c r="AA24" s="528"/>
      <c r="AB24" s="528"/>
      <c r="AC24" s="528"/>
      <c r="AD24" s="528"/>
      <c r="AE24" s="528"/>
      <c r="AF24" s="528"/>
      <c r="AG24" s="559"/>
    </row>
    <row r="25" spans="2:33" hidden="1" x14ac:dyDescent="0.2">
      <c r="B25" s="561" t="str">
        <f>IFERROR(VLOOKUP(C25,'MEG Def'!$A$21:$B$26,2),"")</f>
        <v/>
      </c>
      <c r="C25" s="550"/>
      <c r="D25" s="557"/>
      <c r="E25" s="568"/>
      <c r="F25" s="568"/>
      <c r="G25" s="568"/>
      <c r="H25" s="563"/>
      <c r="I25" s="564"/>
      <c r="J25" s="564"/>
      <c r="K25" s="564"/>
      <c r="L25" s="564"/>
      <c r="M25" s="528"/>
      <c r="N25" s="528"/>
      <c r="O25" s="528"/>
      <c r="P25" s="528"/>
      <c r="Q25" s="528"/>
      <c r="R25" s="528"/>
      <c r="S25" s="528"/>
      <c r="T25" s="528"/>
      <c r="U25" s="528"/>
      <c r="V25" s="528"/>
      <c r="W25" s="528"/>
      <c r="X25" s="528"/>
      <c r="Y25" s="528"/>
      <c r="Z25" s="528"/>
      <c r="AA25" s="528"/>
      <c r="AB25" s="528"/>
      <c r="AC25" s="528"/>
      <c r="AD25" s="528"/>
      <c r="AE25" s="528"/>
      <c r="AF25" s="528"/>
      <c r="AG25" s="559"/>
    </row>
    <row r="26" spans="2:33" hidden="1" x14ac:dyDescent="0.2">
      <c r="B26" s="561"/>
      <c r="C26" s="467"/>
      <c r="D26" s="567"/>
      <c r="E26" s="568"/>
      <c r="F26" s="568"/>
      <c r="G26" s="568"/>
      <c r="H26" s="569"/>
      <c r="I26" s="533"/>
      <c r="J26" s="533"/>
      <c r="K26" s="533"/>
      <c r="L26" s="533"/>
      <c r="M26" s="560"/>
      <c r="N26" s="560"/>
      <c r="O26" s="560"/>
      <c r="P26" s="560"/>
      <c r="Q26" s="560"/>
      <c r="R26" s="560"/>
      <c r="S26" s="560"/>
      <c r="T26" s="560"/>
      <c r="U26" s="560"/>
      <c r="V26" s="560"/>
      <c r="W26" s="560"/>
      <c r="X26" s="533"/>
      <c r="Y26" s="533"/>
      <c r="Z26" s="533"/>
      <c r="AA26" s="533"/>
      <c r="AB26" s="533"/>
      <c r="AC26" s="533"/>
      <c r="AD26" s="533"/>
      <c r="AE26" s="533"/>
      <c r="AF26" s="533"/>
      <c r="AG26" s="569"/>
    </row>
    <row r="27" spans="2:33" hidden="1" x14ac:dyDescent="0.2">
      <c r="B27" s="566" t="s">
        <v>44</v>
      </c>
      <c r="C27" s="550"/>
      <c r="D27" s="567"/>
      <c r="E27" s="568"/>
      <c r="F27" s="568"/>
      <c r="G27" s="568"/>
      <c r="H27" s="569"/>
      <c r="I27" s="533"/>
      <c r="J27" s="533"/>
      <c r="K27" s="533"/>
      <c r="L27" s="533"/>
      <c r="M27" s="560"/>
      <c r="N27" s="560"/>
      <c r="O27" s="560"/>
      <c r="P27" s="560"/>
      <c r="Q27" s="560"/>
      <c r="R27" s="560"/>
      <c r="S27" s="560"/>
      <c r="T27" s="560"/>
      <c r="U27" s="560"/>
      <c r="V27" s="560"/>
      <c r="W27" s="560"/>
      <c r="X27" s="533"/>
      <c r="Y27" s="533"/>
      <c r="Z27" s="533"/>
      <c r="AA27" s="533"/>
      <c r="AB27" s="533"/>
      <c r="AC27" s="533"/>
      <c r="AD27" s="533"/>
      <c r="AE27" s="533"/>
      <c r="AF27" s="533"/>
      <c r="AG27" s="569"/>
    </row>
    <row r="28" spans="2:33" hidden="1" x14ac:dyDescent="0.2">
      <c r="B28" s="561" t="str">
        <f>IFERROR(VLOOKUP(C28,'MEG Def'!$A$7:$B$40,2),"")</f>
        <v/>
      </c>
      <c r="C28" s="550"/>
      <c r="D28" s="557"/>
      <c r="E28" s="562"/>
      <c r="F28" s="562"/>
      <c r="G28" s="562"/>
      <c r="H28" s="563"/>
      <c r="I28" s="564"/>
      <c r="J28" s="564"/>
      <c r="K28" s="564"/>
      <c r="L28" s="564"/>
      <c r="M28" s="528"/>
      <c r="N28" s="528"/>
      <c r="O28" s="528"/>
      <c r="P28" s="528"/>
      <c r="Q28" s="528"/>
      <c r="R28" s="528"/>
      <c r="S28" s="528"/>
      <c r="T28" s="528"/>
      <c r="U28" s="528"/>
      <c r="V28" s="528"/>
      <c r="W28" s="528"/>
      <c r="X28" s="528"/>
      <c r="Y28" s="528"/>
      <c r="Z28" s="528"/>
      <c r="AA28" s="528"/>
      <c r="AB28" s="528"/>
      <c r="AC28" s="528"/>
      <c r="AD28" s="528"/>
      <c r="AE28" s="528"/>
      <c r="AF28" s="528"/>
      <c r="AG28" s="559"/>
    </row>
    <row r="29" spans="2:33" hidden="1" x14ac:dyDescent="0.2">
      <c r="B29" s="561" t="str">
        <f>IFERROR(VLOOKUP(C29,'MEG Def'!$A$7:$B$40,2),"")</f>
        <v/>
      </c>
      <c r="C29" s="550"/>
      <c r="D29" s="557"/>
      <c r="E29" s="562"/>
      <c r="F29" s="562"/>
      <c r="G29" s="562"/>
      <c r="H29" s="563"/>
      <c r="I29" s="564"/>
      <c r="J29" s="564"/>
      <c r="K29" s="564"/>
      <c r="L29" s="564"/>
      <c r="M29" s="528"/>
      <c r="N29" s="528"/>
      <c r="O29" s="528"/>
      <c r="P29" s="528"/>
      <c r="Q29" s="528"/>
      <c r="R29" s="528"/>
      <c r="S29" s="528"/>
      <c r="T29" s="528"/>
      <c r="U29" s="528"/>
      <c r="V29" s="528"/>
      <c r="W29" s="528"/>
      <c r="X29" s="528"/>
      <c r="Y29" s="528"/>
      <c r="Z29" s="528"/>
      <c r="AA29" s="528"/>
      <c r="AB29" s="528"/>
      <c r="AC29" s="528"/>
      <c r="AD29" s="528"/>
      <c r="AE29" s="528"/>
      <c r="AF29" s="528"/>
      <c r="AG29" s="559"/>
    </row>
    <row r="30" spans="2:33" hidden="1" x14ac:dyDescent="0.2">
      <c r="B30" s="561" t="str">
        <f>IFERROR(VLOOKUP(C30,'MEG Def'!$A$7:$B$40,2),"")</f>
        <v/>
      </c>
      <c r="C30" s="550"/>
      <c r="D30" s="557"/>
      <c r="E30" s="558"/>
      <c r="F30" s="558"/>
      <c r="G30" s="558"/>
      <c r="H30" s="563"/>
      <c r="I30" s="564"/>
      <c r="J30" s="564"/>
      <c r="K30" s="564"/>
      <c r="L30" s="564"/>
      <c r="M30" s="528"/>
      <c r="N30" s="528"/>
      <c r="O30" s="528"/>
      <c r="P30" s="528"/>
      <c r="Q30" s="528"/>
      <c r="R30" s="528"/>
      <c r="S30" s="528"/>
      <c r="T30" s="528"/>
      <c r="U30" s="528"/>
      <c r="V30" s="528"/>
      <c r="W30" s="528"/>
      <c r="X30" s="528"/>
      <c r="Y30" s="528"/>
      <c r="Z30" s="528"/>
      <c r="AA30" s="528"/>
      <c r="AB30" s="528"/>
      <c r="AC30" s="528"/>
      <c r="AD30" s="528"/>
      <c r="AE30" s="528"/>
      <c r="AF30" s="528"/>
      <c r="AG30" s="559"/>
    </row>
    <row r="31" spans="2:33" hidden="1" x14ac:dyDescent="0.2">
      <c r="B31" s="561" t="str">
        <f>IFERROR(VLOOKUP(C31,'MEG Def'!$A$7:$B$40,2),"")</f>
        <v/>
      </c>
      <c r="C31" s="550"/>
      <c r="D31" s="557"/>
      <c r="E31" s="558"/>
      <c r="F31" s="558"/>
      <c r="G31" s="558"/>
      <c r="H31" s="563"/>
      <c r="I31" s="564"/>
      <c r="J31" s="564"/>
      <c r="K31" s="564"/>
      <c r="L31" s="564"/>
      <c r="M31" s="528"/>
      <c r="N31" s="528"/>
      <c r="O31" s="528"/>
      <c r="P31" s="528"/>
      <c r="Q31" s="528"/>
      <c r="R31" s="528"/>
      <c r="S31" s="528"/>
      <c r="T31" s="528"/>
      <c r="U31" s="528"/>
      <c r="V31" s="528"/>
      <c r="W31" s="528"/>
      <c r="X31" s="528"/>
      <c r="Y31" s="528"/>
      <c r="Z31" s="528"/>
      <c r="AA31" s="528"/>
      <c r="AB31" s="528"/>
      <c r="AC31" s="528"/>
      <c r="AD31" s="528"/>
      <c r="AE31" s="528"/>
      <c r="AF31" s="528"/>
      <c r="AG31" s="559"/>
    </row>
    <row r="32" spans="2:33" hidden="1" x14ac:dyDescent="0.2">
      <c r="B32" s="561" t="str">
        <f>IFERROR(VLOOKUP(C32,'MEG Def'!$A$7:$B$40,2),"")</f>
        <v/>
      </c>
      <c r="C32" s="550"/>
      <c r="D32" s="557"/>
      <c r="E32" s="558"/>
      <c r="F32" s="558"/>
      <c r="G32" s="558"/>
      <c r="H32" s="563"/>
      <c r="I32" s="564"/>
      <c r="J32" s="564"/>
      <c r="K32" s="564"/>
      <c r="L32" s="564"/>
      <c r="M32" s="528"/>
      <c r="N32" s="528"/>
      <c r="O32" s="528"/>
      <c r="P32" s="528"/>
      <c r="Q32" s="528"/>
      <c r="R32" s="528"/>
      <c r="S32" s="528"/>
      <c r="T32" s="528"/>
      <c r="U32" s="528"/>
      <c r="V32" s="528"/>
      <c r="W32" s="528"/>
      <c r="X32" s="528"/>
      <c r="Y32" s="528"/>
      <c r="Z32" s="528"/>
      <c r="AA32" s="528"/>
      <c r="AB32" s="528"/>
      <c r="AC32" s="528"/>
      <c r="AD32" s="528"/>
      <c r="AE32" s="528"/>
      <c r="AF32" s="528"/>
      <c r="AG32" s="559"/>
    </row>
    <row r="33" spans="2:33" x14ac:dyDescent="0.2">
      <c r="B33" s="561"/>
      <c r="C33" s="467"/>
      <c r="D33" s="567"/>
      <c r="E33" s="568"/>
      <c r="F33" s="568"/>
      <c r="G33" s="568"/>
      <c r="H33" s="569"/>
      <c r="I33" s="533"/>
      <c r="J33" s="533"/>
      <c r="K33" s="533"/>
      <c r="L33" s="533"/>
      <c r="M33" s="560"/>
      <c r="N33" s="560"/>
      <c r="O33" s="560"/>
      <c r="P33" s="560"/>
      <c r="Q33" s="560"/>
      <c r="R33" s="560"/>
      <c r="S33" s="560"/>
      <c r="T33" s="560"/>
      <c r="U33" s="560"/>
      <c r="V33" s="560"/>
      <c r="W33" s="560"/>
      <c r="X33" s="533"/>
      <c r="Y33" s="533"/>
      <c r="Z33" s="533"/>
      <c r="AA33" s="533"/>
      <c r="AB33" s="533"/>
      <c r="AC33" s="533"/>
      <c r="AD33" s="533"/>
      <c r="AE33" s="533"/>
      <c r="AF33" s="533"/>
      <c r="AG33" s="569"/>
    </row>
    <row r="34" spans="2:33" ht="13.5" thickBot="1" x14ac:dyDescent="0.25">
      <c r="B34" s="570" t="s">
        <v>43</v>
      </c>
      <c r="C34" s="467"/>
      <c r="D34" s="567"/>
      <c r="E34" s="568"/>
      <c r="F34" s="568"/>
      <c r="G34" s="568"/>
      <c r="H34" s="569"/>
      <c r="I34" s="533"/>
      <c r="J34" s="533"/>
      <c r="K34" s="533"/>
      <c r="L34" s="533"/>
      <c r="M34" s="560"/>
      <c r="N34" s="560"/>
      <c r="O34" s="560"/>
      <c r="P34" s="560"/>
      <c r="Q34" s="560"/>
      <c r="R34" s="560"/>
      <c r="S34" s="560"/>
      <c r="T34" s="560"/>
      <c r="U34" s="560"/>
      <c r="V34" s="560"/>
      <c r="W34" s="560"/>
      <c r="X34" s="533"/>
      <c r="Y34" s="533"/>
      <c r="Z34" s="533"/>
      <c r="AA34" s="533"/>
      <c r="AB34" s="533"/>
      <c r="AC34" s="533"/>
      <c r="AD34" s="533"/>
      <c r="AE34" s="533"/>
      <c r="AF34" s="533"/>
      <c r="AG34" s="569"/>
    </row>
    <row r="35" spans="2:33" ht="13.5" thickBot="1" x14ac:dyDescent="0.25">
      <c r="B35" s="561" t="str">
        <f>IFERROR(VLOOKUP(C35,'MEG Def'!$A$42:$B$45,2),"")</f>
        <v xml:space="preserve">SUD IMD TANF </v>
      </c>
      <c r="C35" s="550">
        <v>1</v>
      </c>
      <c r="D35" s="437"/>
      <c r="E35" s="843">
        <f>'[2]MemMon Projected'!E28*'[2]WOW PMPM &amp; Agg'!E42</f>
        <v>5241358.8500000006</v>
      </c>
      <c r="F35" s="843">
        <f>'[2]MemMon Projected'!F28*'[2]WOW PMPM &amp; Agg'!F42</f>
        <v>5630142.0299999993</v>
      </c>
      <c r="G35" s="843">
        <f>'[2]MemMon Projected'!G28*'[2]WOW PMPM &amp; Agg'!G42</f>
        <v>6048298.0800000001</v>
      </c>
      <c r="H35" s="843">
        <f>'[2]MemMon Projected'!H28*'[2]WOW PMPM &amp; Agg'!H42</f>
        <v>1740973.48</v>
      </c>
      <c r="I35" s="564"/>
      <c r="J35" s="564"/>
      <c r="K35" s="564"/>
      <c r="L35" s="564"/>
      <c r="M35" s="528"/>
      <c r="N35" s="528"/>
      <c r="O35" s="528"/>
      <c r="P35" s="528"/>
      <c r="Q35" s="528"/>
      <c r="R35" s="528"/>
      <c r="S35" s="528"/>
      <c r="T35" s="528"/>
      <c r="U35" s="528"/>
      <c r="V35" s="528"/>
      <c r="W35" s="528"/>
      <c r="X35" s="528"/>
      <c r="Y35" s="528"/>
      <c r="Z35" s="528"/>
      <c r="AA35" s="528"/>
      <c r="AB35" s="528"/>
      <c r="AC35" s="528"/>
      <c r="AD35" s="528"/>
      <c r="AE35" s="528"/>
      <c r="AF35" s="528"/>
      <c r="AG35" s="559"/>
    </row>
    <row r="36" spans="2:33" ht="13.5" thickBot="1" x14ac:dyDescent="0.25">
      <c r="B36" s="561" t="str">
        <f>IFERROR(VLOOKUP(C36,'MEG Def'!$A$42:$B$45,2),"")</f>
        <v>SUD IMD SSI Duals</v>
      </c>
      <c r="C36" s="550">
        <v>2</v>
      </c>
      <c r="D36" s="437"/>
      <c r="E36" s="843">
        <f>'[2]MemMon Projected'!E29*'[2]WOW PMPM &amp; Agg'!E43</f>
        <v>972331.49999999988</v>
      </c>
      <c r="F36" s="843">
        <f>'[2]MemMon Projected'!F29*'[2]WOW PMPM &amp; Agg'!F43</f>
        <v>855936.48</v>
      </c>
      <c r="G36" s="843">
        <f>'[2]MemMon Projected'!G29*'[2]WOW PMPM &amp; Agg'!G43</f>
        <v>1121967.99</v>
      </c>
      <c r="H36" s="843">
        <f>'[2]MemMon Projected'!H29*'[2]WOW PMPM &amp; Agg'!H43</f>
        <v>301190.06</v>
      </c>
      <c r="I36" s="564"/>
      <c r="J36" s="564"/>
      <c r="K36" s="564"/>
      <c r="L36" s="564"/>
      <c r="M36" s="528"/>
      <c r="N36" s="528"/>
      <c r="O36" s="528"/>
      <c r="P36" s="528"/>
      <c r="Q36" s="528"/>
      <c r="R36" s="528"/>
      <c r="S36" s="528"/>
      <c r="T36" s="528"/>
      <c r="U36" s="528"/>
      <c r="V36" s="528"/>
      <c r="W36" s="528"/>
      <c r="X36" s="528"/>
      <c r="Y36" s="528"/>
      <c r="Z36" s="528"/>
      <c r="AA36" s="528"/>
      <c r="AB36" s="528"/>
      <c r="AC36" s="528"/>
      <c r="AD36" s="528"/>
      <c r="AE36" s="528"/>
      <c r="AF36" s="528"/>
      <c r="AG36" s="559"/>
    </row>
    <row r="37" spans="2:33" ht="13.5" thickBot="1" x14ac:dyDescent="0.25">
      <c r="B37" s="561" t="str">
        <f>IFERROR(VLOOKUP(C37,'MEG Def'!$A$42:$B$45,2),"")</f>
        <v xml:space="preserve">SUD IMD SSI NON-Duals </v>
      </c>
      <c r="C37" s="550">
        <v>3</v>
      </c>
      <c r="D37" s="437"/>
      <c r="E37" s="843">
        <f>'[2]MemMon Projected'!E30*'[2]WOW PMPM &amp; Agg'!E44</f>
        <v>15681809.810000001</v>
      </c>
      <c r="F37" s="843">
        <f>'[2]MemMon Projected'!F30*'[2]WOW PMPM &amp; Agg'!F44</f>
        <v>16843595.229999997</v>
      </c>
      <c r="G37" s="843">
        <f>'[2]MemMon Projected'!G30*'[2]WOW PMPM &amp; Agg'!G44</f>
        <v>18094702.23</v>
      </c>
      <c r="H37" s="843">
        <f>'[2]MemMon Projected'!H30*'[2]WOW PMPM &amp; Agg'!H44</f>
        <v>4858624.8</v>
      </c>
      <c r="I37" s="564"/>
      <c r="J37" s="564"/>
      <c r="K37" s="564"/>
      <c r="L37" s="564"/>
      <c r="M37" s="528"/>
      <c r="N37" s="528"/>
      <c r="O37" s="528"/>
      <c r="P37" s="528"/>
      <c r="Q37" s="528"/>
      <c r="R37" s="528"/>
      <c r="S37" s="528"/>
      <c r="T37" s="528"/>
      <c r="U37" s="528"/>
      <c r="V37" s="528"/>
      <c r="W37" s="528"/>
      <c r="X37" s="528"/>
      <c r="Y37" s="528"/>
      <c r="Z37" s="528"/>
      <c r="AA37" s="528"/>
      <c r="AB37" s="528"/>
      <c r="AC37" s="528"/>
      <c r="AD37" s="528"/>
      <c r="AE37" s="528"/>
      <c r="AF37" s="528"/>
      <c r="AG37" s="559"/>
    </row>
    <row r="38" spans="2:33" x14ac:dyDescent="0.2">
      <c r="B38" s="561" t="str">
        <f>IFERROR(VLOOKUP(C38,'MEG Def'!$A$42:$B$45,2),"")</f>
        <v xml:space="preserve">SUD IMD HCE 
</v>
      </c>
      <c r="C38" s="550">
        <v>4</v>
      </c>
      <c r="D38" s="438"/>
      <c r="E38" s="843">
        <f>'[2]MemMon Projected'!E31*'[2]WOW PMPM &amp; Agg'!E45</f>
        <v>50824715.579999998</v>
      </c>
      <c r="F38" s="843">
        <f>'[2]MemMon Projected'!F31*'[2]WOW PMPM &amp; Agg'!F45</f>
        <v>54595318.740000002</v>
      </c>
      <c r="G38" s="843">
        <f>'[2]MemMon Projected'!G31*'[2]WOW PMPM &amp; Agg'!G45</f>
        <v>58645791.5</v>
      </c>
      <c r="H38" s="843">
        <f>'[2]MemMon Projected'!H31*'[2]WOW PMPM &amp; Agg'!H45</f>
        <v>15749517.299999999</v>
      </c>
      <c r="I38" s="533"/>
      <c r="J38" s="533"/>
      <c r="K38" s="533"/>
      <c r="L38" s="533"/>
      <c r="M38" s="560"/>
      <c r="N38" s="560"/>
      <c r="O38" s="560"/>
      <c r="P38" s="560"/>
      <c r="Q38" s="560"/>
      <c r="R38" s="560"/>
      <c r="S38" s="560"/>
      <c r="T38" s="560"/>
      <c r="U38" s="560"/>
      <c r="V38" s="560"/>
      <c r="W38" s="560"/>
      <c r="X38" s="533"/>
      <c r="Y38" s="533"/>
      <c r="Z38" s="533"/>
      <c r="AA38" s="533"/>
      <c r="AB38" s="533"/>
      <c r="AC38" s="533"/>
      <c r="AD38" s="533"/>
      <c r="AE38" s="533"/>
      <c r="AF38" s="533"/>
      <c r="AG38" s="569"/>
    </row>
    <row r="39" spans="2:33" hidden="1" x14ac:dyDescent="0.2">
      <c r="B39" s="561"/>
      <c r="C39" s="550"/>
      <c r="D39" s="567"/>
      <c r="E39" s="568"/>
      <c r="F39" s="568"/>
      <c r="G39" s="568"/>
      <c r="H39" s="569"/>
      <c r="I39" s="533"/>
      <c r="J39" s="533"/>
      <c r="K39" s="533"/>
      <c r="L39" s="533"/>
      <c r="M39" s="560"/>
      <c r="N39" s="560"/>
      <c r="O39" s="560"/>
      <c r="P39" s="560"/>
      <c r="Q39" s="560"/>
      <c r="R39" s="560"/>
      <c r="S39" s="560"/>
      <c r="T39" s="560"/>
      <c r="U39" s="560"/>
      <c r="V39" s="560"/>
      <c r="W39" s="560"/>
      <c r="X39" s="533"/>
      <c r="Y39" s="533"/>
      <c r="Z39" s="533"/>
      <c r="AA39" s="533"/>
      <c r="AB39" s="533"/>
      <c r="AC39" s="533"/>
      <c r="AD39" s="533"/>
      <c r="AE39" s="533"/>
      <c r="AF39" s="533"/>
      <c r="AG39" s="569"/>
    </row>
    <row r="40" spans="2:33" hidden="1" x14ac:dyDescent="0.2">
      <c r="B40" s="570" t="s">
        <v>42</v>
      </c>
      <c r="C40" s="467"/>
      <c r="D40" s="567"/>
      <c r="E40" s="568"/>
      <c r="F40" s="568"/>
      <c r="G40" s="568"/>
      <c r="H40" s="569"/>
      <c r="I40" s="533"/>
      <c r="J40" s="533"/>
      <c r="K40" s="533"/>
      <c r="L40" s="533"/>
      <c r="M40" s="560"/>
      <c r="N40" s="560"/>
      <c r="O40" s="560"/>
      <c r="P40" s="560"/>
      <c r="Q40" s="560"/>
      <c r="R40" s="560"/>
      <c r="S40" s="560"/>
      <c r="T40" s="560"/>
      <c r="U40" s="560"/>
      <c r="V40" s="560"/>
      <c r="W40" s="560"/>
      <c r="X40" s="533"/>
      <c r="Y40" s="533"/>
      <c r="Z40" s="533"/>
      <c r="AA40" s="533"/>
      <c r="AB40" s="533"/>
      <c r="AC40" s="533"/>
      <c r="AD40" s="533"/>
      <c r="AE40" s="533"/>
      <c r="AF40" s="533"/>
      <c r="AG40" s="569"/>
    </row>
    <row r="41" spans="2:33" hidden="1" x14ac:dyDescent="0.2">
      <c r="B41" s="561" t="str">
        <f>IFERROR(VLOOKUP(C41,'MEG Def'!$A$48:$B$51,2),"")</f>
        <v/>
      </c>
      <c r="C41" s="467"/>
      <c r="D41" s="557"/>
      <c r="E41" s="565"/>
      <c r="F41" s="568"/>
      <c r="G41" s="568"/>
      <c r="H41" s="563"/>
      <c r="I41" s="564"/>
      <c r="J41" s="564"/>
      <c r="K41" s="564"/>
      <c r="L41" s="564"/>
      <c r="M41" s="528"/>
      <c r="N41" s="528"/>
      <c r="O41" s="528"/>
      <c r="P41" s="528"/>
      <c r="Q41" s="528"/>
      <c r="R41" s="528"/>
      <c r="S41" s="528"/>
      <c r="T41" s="528"/>
      <c r="U41" s="528"/>
      <c r="V41" s="528"/>
      <c r="W41" s="528"/>
      <c r="X41" s="528"/>
      <c r="Y41" s="528"/>
      <c r="Z41" s="528"/>
      <c r="AA41" s="528"/>
      <c r="AB41" s="528"/>
      <c r="AC41" s="528"/>
      <c r="AD41" s="528"/>
      <c r="AE41" s="528"/>
      <c r="AF41" s="528"/>
      <c r="AG41" s="559"/>
    </row>
    <row r="42" spans="2:33" hidden="1" x14ac:dyDescent="0.2">
      <c r="B42" s="561" t="str">
        <f>IFERROR(VLOOKUP(C42,'MEG Def'!$A$48:$B$51,2),"")</f>
        <v/>
      </c>
      <c r="C42" s="467"/>
      <c r="D42" s="557"/>
      <c r="E42" s="558"/>
      <c r="F42" s="558"/>
      <c r="G42" s="558"/>
      <c r="H42" s="563"/>
      <c r="I42" s="564"/>
      <c r="J42" s="564"/>
      <c r="K42" s="564"/>
      <c r="L42" s="564"/>
      <c r="M42" s="528"/>
      <c r="N42" s="528"/>
      <c r="O42" s="528"/>
      <c r="P42" s="528"/>
      <c r="Q42" s="528"/>
      <c r="R42" s="528"/>
      <c r="S42" s="528"/>
      <c r="T42" s="528"/>
      <c r="U42" s="528"/>
      <c r="V42" s="528"/>
      <c r="W42" s="528"/>
      <c r="X42" s="528"/>
      <c r="Y42" s="528"/>
      <c r="Z42" s="528"/>
      <c r="AA42" s="528"/>
      <c r="AB42" s="528"/>
      <c r="AC42" s="528"/>
      <c r="AD42" s="528"/>
      <c r="AE42" s="528"/>
      <c r="AF42" s="528"/>
      <c r="AG42" s="559"/>
    </row>
    <row r="43" spans="2:33" hidden="1" x14ac:dyDescent="0.2">
      <c r="B43" s="561" t="str">
        <f>IFERROR(VLOOKUP(C43,'MEG Def'!$A$48:$B$51,2),"")</f>
        <v/>
      </c>
      <c r="C43" s="467"/>
      <c r="D43" s="557"/>
      <c r="E43" s="558"/>
      <c r="F43" s="558"/>
      <c r="G43" s="558"/>
      <c r="H43" s="563"/>
      <c r="I43" s="564"/>
      <c r="J43" s="564"/>
      <c r="K43" s="564"/>
      <c r="L43" s="564"/>
      <c r="M43" s="528"/>
      <c r="N43" s="528"/>
      <c r="O43" s="528"/>
      <c r="P43" s="528"/>
      <c r="Q43" s="528"/>
      <c r="R43" s="528"/>
      <c r="S43" s="528"/>
      <c r="T43" s="528"/>
      <c r="U43" s="528"/>
      <c r="V43" s="528"/>
      <c r="W43" s="528"/>
      <c r="X43" s="528"/>
      <c r="Y43" s="528"/>
      <c r="Z43" s="528"/>
      <c r="AA43" s="528"/>
      <c r="AB43" s="528"/>
      <c r="AC43" s="528"/>
      <c r="AD43" s="528"/>
      <c r="AE43" s="528"/>
      <c r="AF43" s="528"/>
      <c r="AG43" s="559"/>
    </row>
    <row r="44" spans="2:33" hidden="1" x14ac:dyDescent="0.2">
      <c r="B44" s="561"/>
      <c r="C44" s="467"/>
      <c r="D44" s="567"/>
      <c r="E44" s="568"/>
      <c r="F44" s="568"/>
      <c r="G44" s="568"/>
      <c r="H44" s="569"/>
      <c r="I44" s="533"/>
      <c r="J44" s="533"/>
      <c r="K44" s="533"/>
      <c r="L44" s="533"/>
      <c r="M44" s="560"/>
      <c r="N44" s="560"/>
      <c r="O44" s="560"/>
      <c r="P44" s="560"/>
      <c r="Q44" s="560"/>
      <c r="R44" s="560"/>
      <c r="S44" s="560"/>
      <c r="T44" s="560"/>
      <c r="U44" s="560"/>
      <c r="V44" s="560"/>
      <c r="W44" s="560"/>
      <c r="X44" s="533"/>
      <c r="Y44" s="533"/>
      <c r="Z44" s="533"/>
      <c r="AA44" s="533"/>
      <c r="AB44" s="533"/>
      <c r="AC44" s="533"/>
      <c r="AD44" s="533"/>
      <c r="AE44" s="533"/>
      <c r="AF44" s="533"/>
      <c r="AG44" s="569"/>
    </row>
    <row r="45" spans="2:33" hidden="1" x14ac:dyDescent="0.2">
      <c r="B45" s="570" t="s">
        <v>80</v>
      </c>
      <c r="C45" s="467"/>
      <c r="D45" s="567"/>
      <c r="E45" s="568"/>
      <c r="F45" s="568"/>
      <c r="G45" s="568"/>
      <c r="H45" s="569"/>
      <c r="I45" s="533"/>
      <c r="J45" s="533"/>
      <c r="K45" s="533"/>
      <c r="L45" s="533"/>
      <c r="M45" s="560"/>
      <c r="N45" s="560"/>
      <c r="O45" s="560"/>
      <c r="P45" s="560"/>
      <c r="Q45" s="560"/>
      <c r="R45" s="560"/>
      <c r="S45" s="560"/>
      <c r="T45" s="560"/>
      <c r="U45" s="560"/>
      <c r="V45" s="560"/>
      <c r="W45" s="560"/>
      <c r="X45" s="533"/>
      <c r="Y45" s="533"/>
      <c r="Z45" s="533"/>
      <c r="AA45" s="533"/>
      <c r="AB45" s="533"/>
      <c r="AC45" s="533"/>
      <c r="AD45" s="533"/>
      <c r="AE45" s="533"/>
      <c r="AF45" s="533"/>
      <c r="AG45" s="569"/>
    </row>
    <row r="46" spans="2:33" hidden="1" x14ac:dyDescent="0.2">
      <c r="B46" s="561" t="str">
        <f>IFERROR(VLOOKUP(C46,'MEG Def'!$A$53:$B$56,2),"")</f>
        <v/>
      </c>
      <c r="C46" s="467"/>
      <c r="D46" s="557"/>
      <c r="E46" s="558"/>
      <c r="F46" s="558"/>
      <c r="G46" s="558"/>
      <c r="H46" s="563"/>
      <c r="I46" s="564"/>
      <c r="J46" s="564"/>
      <c r="K46" s="564"/>
      <c r="L46" s="564"/>
      <c r="M46" s="528"/>
      <c r="N46" s="528"/>
      <c r="O46" s="528"/>
      <c r="P46" s="528"/>
      <c r="Q46" s="528"/>
      <c r="R46" s="528"/>
      <c r="S46" s="528"/>
      <c r="T46" s="528"/>
      <c r="U46" s="528"/>
      <c r="V46" s="528"/>
      <c r="W46" s="528"/>
      <c r="X46" s="528"/>
      <c r="Y46" s="528"/>
      <c r="Z46" s="528"/>
      <c r="AA46" s="528"/>
      <c r="AB46" s="528"/>
      <c r="AC46" s="528"/>
      <c r="AD46" s="528"/>
      <c r="AE46" s="528"/>
      <c r="AF46" s="528"/>
      <c r="AG46" s="559"/>
    </row>
    <row r="47" spans="2:33" hidden="1" x14ac:dyDescent="0.2">
      <c r="B47" s="561" t="str">
        <f>IFERROR(VLOOKUP(C47,'MEG Def'!$A$53:$B$56,2),"")</f>
        <v/>
      </c>
      <c r="C47" s="467"/>
      <c r="D47" s="557"/>
      <c r="E47" s="558"/>
      <c r="F47" s="558"/>
      <c r="G47" s="558"/>
      <c r="H47" s="563"/>
      <c r="I47" s="564"/>
      <c r="J47" s="564"/>
      <c r="K47" s="564"/>
      <c r="L47" s="564"/>
      <c r="M47" s="528"/>
      <c r="N47" s="528"/>
      <c r="O47" s="528"/>
      <c r="P47" s="528"/>
      <c r="Q47" s="528"/>
      <c r="R47" s="528"/>
      <c r="S47" s="528"/>
      <c r="T47" s="528"/>
      <c r="U47" s="528"/>
      <c r="V47" s="528"/>
      <c r="W47" s="528"/>
      <c r="X47" s="528"/>
      <c r="Y47" s="528"/>
      <c r="Z47" s="528"/>
      <c r="AA47" s="528"/>
      <c r="AB47" s="528"/>
      <c r="AC47" s="528"/>
      <c r="AD47" s="528"/>
      <c r="AE47" s="528"/>
      <c r="AF47" s="528"/>
      <c r="AG47" s="559"/>
    </row>
    <row r="48" spans="2:33" hidden="1" x14ac:dyDescent="0.2">
      <c r="B48" s="561" t="str">
        <f>IFERROR(VLOOKUP(C48,'MEG Def'!$A$53:$B$56,2),"")</f>
        <v/>
      </c>
      <c r="C48" s="467"/>
      <c r="D48" s="557"/>
      <c r="E48" s="558"/>
      <c r="F48" s="558"/>
      <c r="G48" s="558"/>
      <c r="H48" s="563"/>
      <c r="I48" s="564"/>
      <c r="J48" s="564"/>
      <c r="K48" s="564"/>
      <c r="L48" s="564"/>
      <c r="M48" s="528"/>
      <c r="N48" s="528"/>
      <c r="O48" s="528"/>
      <c r="P48" s="528"/>
      <c r="Q48" s="528"/>
      <c r="R48" s="528"/>
      <c r="S48" s="528"/>
      <c r="T48" s="528"/>
      <c r="U48" s="528"/>
      <c r="V48" s="528"/>
      <c r="W48" s="528"/>
      <c r="X48" s="528"/>
      <c r="Y48" s="528"/>
      <c r="Z48" s="528"/>
      <c r="AA48" s="528"/>
      <c r="AB48" s="528"/>
      <c r="AC48" s="528"/>
      <c r="AD48" s="528"/>
      <c r="AE48" s="528"/>
      <c r="AF48" s="528"/>
      <c r="AG48" s="559"/>
    </row>
    <row r="49" spans="2:33" hidden="1" x14ac:dyDescent="0.2">
      <c r="B49" s="561"/>
      <c r="C49" s="467"/>
      <c r="D49" s="567"/>
      <c r="E49" s="568"/>
      <c r="F49" s="568"/>
      <c r="G49" s="568"/>
      <c r="H49" s="569"/>
      <c r="I49" s="533"/>
      <c r="J49" s="533"/>
      <c r="K49" s="533"/>
      <c r="L49" s="533"/>
      <c r="M49" s="560"/>
      <c r="N49" s="560"/>
      <c r="O49" s="560"/>
      <c r="P49" s="560"/>
      <c r="Q49" s="560"/>
      <c r="R49" s="560"/>
      <c r="S49" s="560"/>
      <c r="T49" s="560"/>
      <c r="U49" s="560"/>
      <c r="V49" s="560"/>
      <c r="W49" s="560"/>
      <c r="X49" s="533"/>
      <c r="Y49" s="533"/>
      <c r="Z49" s="533"/>
      <c r="AA49" s="533"/>
      <c r="AB49" s="533"/>
      <c r="AC49" s="533"/>
      <c r="AD49" s="533"/>
      <c r="AE49" s="533"/>
      <c r="AF49" s="533"/>
      <c r="AG49" s="569"/>
    </row>
    <row r="50" spans="2:33" hidden="1" x14ac:dyDescent="0.2">
      <c r="B50" s="570" t="s">
        <v>81</v>
      </c>
      <c r="C50" s="467"/>
      <c r="D50" s="567"/>
      <c r="E50" s="568"/>
      <c r="F50" s="568"/>
      <c r="G50" s="568"/>
      <c r="H50" s="569"/>
      <c r="I50" s="533"/>
      <c r="J50" s="533"/>
      <c r="K50" s="533"/>
      <c r="L50" s="533"/>
      <c r="M50" s="560"/>
      <c r="N50" s="560"/>
      <c r="O50" s="560"/>
      <c r="P50" s="560"/>
      <c r="Q50" s="560"/>
      <c r="R50" s="560"/>
      <c r="S50" s="560"/>
      <c r="T50" s="560"/>
      <c r="U50" s="560"/>
      <c r="V50" s="560"/>
      <c r="W50" s="560"/>
      <c r="X50" s="533"/>
      <c r="Y50" s="533"/>
      <c r="Z50" s="533"/>
      <c r="AA50" s="533"/>
      <c r="AB50" s="533"/>
      <c r="AC50" s="533"/>
      <c r="AD50" s="533"/>
      <c r="AE50" s="533"/>
      <c r="AF50" s="533"/>
      <c r="AG50" s="569"/>
    </row>
    <row r="51" spans="2:33" hidden="1" x14ac:dyDescent="0.2">
      <c r="B51" s="561" t="str">
        <f>IFERROR(VLOOKUP(C51,'MEG Def'!$A$58:$B$61,2),"")</f>
        <v/>
      </c>
      <c r="C51" s="467"/>
      <c r="D51" s="557"/>
      <c r="E51" s="565"/>
      <c r="F51" s="568"/>
      <c r="G51" s="568"/>
      <c r="H51" s="563"/>
      <c r="I51" s="564"/>
      <c r="J51" s="564"/>
      <c r="K51" s="564"/>
      <c r="L51" s="564"/>
      <c r="M51" s="528"/>
      <c r="N51" s="528"/>
      <c r="O51" s="528"/>
      <c r="P51" s="528"/>
      <c r="Q51" s="528"/>
      <c r="R51" s="528"/>
      <c r="S51" s="528"/>
      <c r="T51" s="528"/>
      <c r="U51" s="528"/>
      <c r="V51" s="528"/>
      <c r="W51" s="528"/>
      <c r="X51" s="528"/>
      <c r="Y51" s="528"/>
      <c r="Z51" s="528"/>
      <c r="AA51" s="528"/>
      <c r="AB51" s="528"/>
      <c r="AC51" s="528"/>
      <c r="AD51" s="528"/>
      <c r="AE51" s="528"/>
      <c r="AF51" s="528"/>
      <c r="AG51" s="559"/>
    </row>
    <row r="52" spans="2:33" hidden="1" x14ac:dyDescent="0.2">
      <c r="B52" s="561" t="str">
        <f>IFERROR(VLOOKUP(C52,'MEG Def'!$A$58:$B$61,2),"")</f>
        <v/>
      </c>
      <c r="C52" s="467"/>
      <c r="D52" s="557"/>
      <c r="E52" s="558"/>
      <c r="F52" s="558"/>
      <c r="G52" s="558"/>
      <c r="H52" s="563"/>
      <c r="I52" s="564"/>
      <c r="J52" s="564"/>
      <c r="K52" s="564"/>
      <c r="L52" s="564"/>
      <c r="M52" s="528"/>
      <c r="N52" s="528"/>
      <c r="O52" s="528"/>
      <c r="P52" s="528"/>
      <c r="Q52" s="528"/>
      <c r="R52" s="528"/>
      <c r="S52" s="528"/>
      <c r="T52" s="528"/>
      <c r="U52" s="528"/>
      <c r="V52" s="528"/>
      <c r="W52" s="528"/>
      <c r="X52" s="528"/>
      <c r="Y52" s="528"/>
      <c r="Z52" s="528"/>
      <c r="AA52" s="528"/>
      <c r="AB52" s="528"/>
      <c r="AC52" s="528"/>
      <c r="AD52" s="528"/>
      <c r="AE52" s="528"/>
      <c r="AF52" s="528"/>
      <c r="AG52" s="559"/>
    </row>
    <row r="53" spans="2:33" hidden="1" x14ac:dyDescent="0.2">
      <c r="B53" s="561" t="str">
        <f>IFERROR(VLOOKUP(C53,'MEG Def'!$A$58:$B$61,2),"")</f>
        <v/>
      </c>
      <c r="C53" s="467"/>
      <c r="D53" s="557"/>
      <c r="E53" s="558"/>
      <c r="F53" s="558"/>
      <c r="G53" s="558"/>
      <c r="H53" s="563"/>
      <c r="I53" s="564"/>
      <c r="J53" s="564"/>
      <c r="K53" s="564"/>
      <c r="L53" s="564"/>
      <c r="M53" s="528"/>
      <c r="N53" s="528"/>
      <c r="O53" s="528"/>
      <c r="P53" s="528"/>
      <c r="Q53" s="528"/>
      <c r="R53" s="528"/>
      <c r="S53" s="528"/>
      <c r="T53" s="528"/>
      <c r="U53" s="528"/>
      <c r="V53" s="528"/>
      <c r="W53" s="528"/>
      <c r="X53" s="528"/>
      <c r="Y53" s="528"/>
      <c r="Z53" s="528"/>
      <c r="AA53" s="528"/>
      <c r="AB53" s="528"/>
      <c r="AC53" s="528"/>
      <c r="AD53" s="528"/>
      <c r="AE53" s="528"/>
      <c r="AF53" s="528"/>
      <c r="AG53" s="559"/>
    </row>
    <row r="54" spans="2:33" ht="13.5" thickBot="1" x14ac:dyDescent="0.25">
      <c r="B54" s="571"/>
      <c r="C54" s="572"/>
      <c r="D54" s="573"/>
      <c r="E54" s="574"/>
      <c r="F54" s="574"/>
      <c r="G54" s="574"/>
      <c r="H54" s="575"/>
      <c r="I54" s="576"/>
      <c r="J54" s="576"/>
      <c r="K54" s="576"/>
      <c r="L54" s="576"/>
      <c r="M54" s="576"/>
      <c r="N54" s="576"/>
      <c r="O54" s="576"/>
      <c r="P54" s="576"/>
      <c r="Q54" s="576"/>
      <c r="R54" s="576"/>
      <c r="S54" s="576"/>
      <c r="T54" s="576"/>
      <c r="U54" s="576"/>
      <c r="V54" s="576"/>
      <c r="W54" s="576"/>
      <c r="X54" s="538"/>
      <c r="Y54" s="538"/>
      <c r="Z54" s="538"/>
      <c r="AA54" s="538"/>
      <c r="AB54" s="538"/>
      <c r="AC54" s="538"/>
      <c r="AD54" s="538"/>
      <c r="AE54" s="538"/>
      <c r="AF54" s="538"/>
      <c r="AG54" s="577"/>
    </row>
    <row r="56" spans="2:33" ht="13.5" hidden="1" thickBot="1" x14ac:dyDescent="0.25">
      <c r="B56" s="477" t="s">
        <v>17</v>
      </c>
      <c r="C56" s="517"/>
    </row>
    <row r="57" spans="2:33" hidden="1" x14ac:dyDescent="0.2">
      <c r="B57" s="518"/>
      <c r="C57" s="519"/>
      <c r="D57" s="548" t="s">
        <v>0</v>
      </c>
      <c r="E57" s="465"/>
      <c r="F57" s="465"/>
      <c r="G57" s="465"/>
      <c r="H57" s="466"/>
      <c r="I57" s="465"/>
      <c r="J57" s="465"/>
      <c r="K57" s="465"/>
      <c r="L57" s="465"/>
      <c r="M57" s="465"/>
      <c r="N57" s="465"/>
      <c r="O57" s="465"/>
      <c r="P57" s="465"/>
      <c r="Q57" s="465"/>
      <c r="R57" s="465"/>
      <c r="S57" s="465"/>
      <c r="T57" s="465"/>
      <c r="U57" s="465"/>
      <c r="V57" s="465"/>
      <c r="W57" s="465"/>
      <c r="X57" s="465"/>
      <c r="Y57" s="465"/>
      <c r="Z57" s="465"/>
      <c r="AA57" s="465"/>
      <c r="AB57" s="465"/>
      <c r="AC57" s="465"/>
      <c r="AD57" s="465"/>
      <c r="AE57" s="465"/>
      <c r="AF57" s="465"/>
      <c r="AG57" s="466"/>
    </row>
    <row r="58" spans="2:33" ht="13.5" hidden="1" thickBot="1" x14ac:dyDescent="0.25">
      <c r="B58" s="522"/>
      <c r="C58" s="523"/>
      <c r="D58" s="578">
        <f>'DY Def'!B$5</f>
        <v>1</v>
      </c>
      <c r="E58" s="579">
        <f>'DY Def'!C$5</f>
        <v>2</v>
      </c>
      <c r="F58" s="579">
        <f>'DY Def'!D$5</f>
        <v>3</v>
      </c>
      <c r="G58" s="579">
        <f>'DY Def'!E$5</f>
        <v>4</v>
      </c>
      <c r="H58" s="580">
        <f>'DY Def'!F$5</f>
        <v>5</v>
      </c>
      <c r="I58" s="581">
        <f>'DY Def'!G$5</f>
        <v>6</v>
      </c>
      <c r="J58" s="581">
        <f>'DY Def'!H$5</f>
        <v>7</v>
      </c>
      <c r="K58" s="581">
        <f>'DY Def'!I$5</f>
        <v>8</v>
      </c>
      <c r="L58" s="581">
        <f>'DY Def'!J$5</f>
        <v>9</v>
      </c>
      <c r="M58" s="581">
        <f>'DY Def'!K$5</f>
        <v>10</v>
      </c>
      <c r="N58" s="581">
        <f>'DY Def'!L$5</f>
        <v>11</v>
      </c>
      <c r="O58" s="581">
        <f>'DY Def'!M$5</f>
        <v>12</v>
      </c>
      <c r="P58" s="581">
        <f>'DY Def'!N$5</f>
        <v>13</v>
      </c>
      <c r="Q58" s="581">
        <f>'DY Def'!O$5</f>
        <v>14</v>
      </c>
      <c r="R58" s="581">
        <f>'DY Def'!P$5</f>
        <v>15</v>
      </c>
      <c r="S58" s="581">
        <f>'DY Def'!Q$5</f>
        <v>16</v>
      </c>
      <c r="T58" s="581">
        <f>'DY Def'!R$5</f>
        <v>17</v>
      </c>
      <c r="U58" s="581">
        <f>'DY Def'!S$5</f>
        <v>18</v>
      </c>
      <c r="V58" s="581">
        <f>'DY Def'!T$5</f>
        <v>19</v>
      </c>
      <c r="W58" s="581">
        <f>'DY Def'!U$5</f>
        <v>20</v>
      </c>
      <c r="X58" s="581">
        <f>'DY Def'!V$5</f>
        <v>21</v>
      </c>
      <c r="Y58" s="581">
        <f>'DY Def'!W$5</f>
        <v>22</v>
      </c>
      <c r="Z58" s="581">
        <f>'DY Def'!X$5</f>
        <v>23</v>
      </c>
      <c r="AA58" s="581">
        <f>'DY Def'!Y$5</f>
        <v>24</v>
      </c>
      <c r="AB58" s="581">
        <f>'DY Def'!Z$5</f>
        <v>25</v>
      </c>
      <c r="AC58" s="581">
        <f>'DY Def'!AA$5</f>
        <v>26</v>
      </c>
      <c r="AD58" s="581">
        <f>'DY Def'!AB$5</f>
        <v>27</v>
      </c>
      <c r="AE58" s="581">
        <f>'DY Def'!AC$5</f>
        <v>28</v>
      </c>
      <c r="AF58" s="581">
        <f>'DY Def'!AD$5</f>
        <v>29</v>
      </c>
      <c r="AG58" s="580">
        <f>'DY Def'!AE$5</f>
        <v>30</v>
      </c>
    </row>
    <row r="59" spans="2:33" hidden="1" x14ac:dyDescent="0.2">
      <c r="B59" s="522"/>
      <c r="C59" s="550"/>
      <c r="D59" s="582"/>
      <c r="E59" s="583"/>
      <c r="F59" s="583"/>
      <c r="G59" s="583"/>
      <c r="H59" s="584"/>
      <c r="I59" s="583"/>
      <c r="J59" s="583"/>
      <c r="K59" s="583"/>
      <c r="L59" s="583"/>
      <c r="M59" s="583"/>
      <c r="N59" s="583"/>
      <c r="O59" s="583"/>
      <c r="P59" s="583"/>
      <c r="Q59" s="583"/>
      <c r="R59" s="583"/>
      <c r="S59" s="583"/>
      <c r="T59" s="583"/>
      <c r="U59" s="583"/>
      <c r="V59" s="583"/>
      <c r="W59" s="583"/>
      <c r="X59" s="525"/>
      <c r="Y59" s="525"/>
      <c r="Z59" s="525"/>
      <c r="AA59" s="525"/>
      <c r="AB59" s="525"/>
      <c r="AC59" s="525"/>
      <c r="AD59" s="525"/>
      <c r="AE59" s="525"/>
      <c r="AF59" s="525"/>
      <c r="AG59" s="554"/>
    </row>
    <row r="60" spans="2:33" hidden="1" x14ac:dyDescent="0.2">
      <c r="B60" s="527" t="s">
        <v>84</v>
      </c>
      <c r="C60" s="550"/>
      <c r="D60" s="585"/>
      <c r="E60" s="586"/>
      <c r="F60" s="586"/>
      <c r="G60" s="586"/>
      <c r="H60" s="587"/>
      <c r="I60" s="560"/>
      <c r="J60" s="560"/>
      <c r="K60" s="560"/>
      <c r="L60" s="560"/>
      <c r="M60" s="560"/>
      <c r="N60" s="560"/>
      <c r="O60" s="560"/>
      <c r="P60" s="560"/>
      <c r="Q60" s="560"/>
      <c r="R60" s="560"/>
      <c r="S60" s="560"/>
      <c r="T60" s="560"/>
      <c r="U60" s="560"/>
      <c r="V60" s="560"/>
      <c r="W60" s="560"/>
      <c r="X60" s="528"/>
      <c r="Y60" s="528"/>
      <c r="Z60" s="528"/>
      <c r="AA60" s="528"/>
      <c r="AB60" s="528"/>
      <c r="AC60" s="528"/>
      <c r="AD60" s="528"/>
      <c r="AE60" s="528"/>
      <c r="AF60" s="528"/>
      <c r="AG60" s="559"/>
    </row>
    <row r="61" spans="2:33" hidden="1" x14ac:dyDescent="0.2">
      <c r="B61" s="531" t="str">
        <f>IFERROR(VLOOKUP(C61,'MEG Def'!$A$7:$B$12,2),"")</f>
        <v/>
      </c>
      <c r="C61" s="550"/>
      <c r="D61" s="557"/>
      <c r="E61" s="558"/>
      <c r="F61" s="565"/>
      <c r="G61" s="565"/>
      <c r="H61" s="588"/>
      <c r="I61" s="589"/>
      <c r="J61" s="589"/>
      <c r="K61" s="589"/>
      <c r="L61" s="589"/>
      <c r="M61" s="589"/>
      <c r="N61" s="589"/>
      <c r="O61" s="589"/>
      <c r="P61" s="589"/>
      <c r="Q61" s="589"/>
      <c r="R61" s="589"/>
      <c r="S61" s="589"/>
      <c r="T61" s="589"/>
      <c r="U61" s="589"/>
      <c r="V61" s="589"/>
      <c r="W61" s="589"/>
      <c r="X61" s="528"/>
      <c r="Y61" s="528"/>
      <c r="Z61" s="528"/>
      <c r="AA61" s="528"/>
      <c r="AB61" s="528"/>
      <c r="AC61" s="528"/>
      <c r="AD61" s="528"/>
      <c r="AE61" s="528"/>
      <c r="AF61" s="528"/>
      <c r="AG61" s="559"/>
    </row>
    <row r="62" spans="2:33" hidden="1" x14ac:dyDescent="0.2">
      <c r="B62" s="531" t="str">
        <f>IFERROR(VLOOKUP(C62,'MEG Def'!$A$7:$B$12,2),"")</f>
        <v/>
      </c>
      <c r="C62" s="550"/>
      <c r="D62" s="557"/>
      <c r="E62" s="558"/>
      <c r="F62" s="565"/>
      <c r="G62" s="565"/>
      <c r="H62" s="588"/>
      <c r="I62" s="589"/>
      <c r="J62" s="589"/>
      <c r="K62" s="589"/>
      <c r="L62" s="589"/>
      <c r="M62" s="589"/>
      <c r="N62" s="589"/>
      <c r="O62" s="589"/>
      <c r="P62" s="589"/>
      <c r="Q62" s="589"/>
      <c r="R62" s="589"/>
      <c r="S62" s="589"/>
      <c r="T62" s="589"/>
      <c r="U62" s="589"/>
      <c r="V62" s="589"/>
      <c r="W62" s="589"/>
      <c r="X62" s="528"/>
      <c r="Y62" s="528"/>
      <c r="Z62" s="528"/>
      <c r="AA62" s="528"/>
      <c r="AB62" s="528"/>
      <c r="AC62" s="528"/>
      <c r="AD62" s="528"/>
      <c r="AE62" s="528"/>
      <c r="AF62" s="528"/>
      <c r="AG62" s="559"/>
    </row>
    <row r="63" spans="2:33" hidden="1" x14ac:dyDescent="0.2">
      <c r="B63" s="531" t="str">
        <f>IFERROR(VLOOKUP(C63,'MEG Def'!$A$7:$B$12,2),"")</f>
        <v/>
      </c>
      <c r="C63" s="550"/>
      <c r="D63" s="557"/>
      <c r="E63" s="558"/>
      <c r="F63" s="565"/>
      <c r="G63" s="565"/>
      <c r="H63" s="588"/>
      <c r="I63" s="589"/>
      <c r="J63" s="589"/>
      <c r="K63" s="589"/>
      <c r="L63" s="589"/>
      <c r="M63" s="589"/>
      <c r="N63" s="589"/>
      <c r="O63" s="589"/>
      <c r="P63" s="589"/>
      <c r="Q63" s="589"/>
      <c r="R63" s="589"/>
      <c r="S63" s="589"/>
      <c r="T63" s="589"/>
      <c r="U63" s="589"/>
      <c r="V63" s="589"/>
      <c r="W63" s="589"/>
      <c r="X63" s="528"/>
      <c r="Y63" s="528"/>
      <c r="Z63" s="528"/>
      <c r="AA63" s="528"/>
      <c r="AB63" s="528"/>
      <c r="AC63" s="528"/>
      <c r="AD63" s="528"/>
      <c r="AE63" s="528"/>
      <c r="AF63" s="528"/>
      <c r="AG63" s="559"/>
    </row>
    <row r="64" spans="2:33" hidden="1" x14ac:dyDescent="0.2">
      <c r="B64" s="531" t="str">
        <f>IFERROR(VLOOKUP(C64,'MEG Def'!$A$7:$B$12,2),"")</f>
        <v/>
      </c>
      <c r="C64" s="550"/>
      <c r="D64" s="557"/>
      <c r="E64" s="558"/>
      <c r="F64" s="565"/>
      <c r="G64" s="565"/>
      <c r="H64" s="588"/>
      <c r="I64" s="589"/>
      <c r="J64" s="589"/>
      <c r="K64" s="589"/>
      <c r="L64" s="589"/>
      <c r="M64" s="589"/>
      <c r="N64" s="589"/>
      <c r="O64" s="589"/>
      <c r="P64" s="589"/>
      <c r="Q64" s="589"/>
      <c r="R64" s="589"/>
      <c r="S64" s="589"/>
      <c r="T64" s="589"/>
      <c r="U64" s="589"/>
      <c r="V64" s="589"/>
      <c r="W64" s="589"/>
      <c r="X64" s="528"/>
      <c r="Y64" s="528"/>
      <c r="Z64" s="528"/>
      <c r="AA64" s="528"/>
      <c r="AB64" s="528"/>
      <c r="AC64" s="528"/>
      <c r="AD64" s="528"/>
      <c r="AE64" s="528"/>
      <c r="AF64" s="528"/>
      <c r="AG64" s="559"/>
    </row>
    <row r="65" spans="2:33" hidden="1" x14ac:dyDescent="0.2">
      <c r="B65" s="531" t="str">
        <f>IFERROR(VLOOKUP(C65,'MEG Def'!$A$7:$B$12,2),"")</f>
        <v/>
      </c>
      <c r="C65" s="550"/>
      <c r="D65" s="557"/>
      <c r="E65" s="558"/>
      <c r="F65" s="565"/>
      <c r="G65" s="565"/>
      <c r="H65" s="588"/>
      <c r="I65" s="589"/>
      <c r="J65" s="589"/>
      <c r="K65" s="589"/>
      <c r="L65" s="589"/>
      <c r="M65" s="589"/>
      <c r="N65" s="589"/>
      <c r="O65" s="589"/>
      <c r="P65" s="589"/>
      <c r="Q65" s="589"/>
      <c r="R65" s="589"/>
      <c r="S65" s="589"/>
      <c r="T65" s="589"/>
      <c r="U65" s="589"/>
      <c r="V65" s="589"/>
      <c r="W65" s="589"/>
      <c r="X65" s="528"/>
      <c r="Y65" s="528"/>
      <c r="Z65" s="528"/>
      <c r="AA65" s="528"/>
      <c r="AB65" s="528"/>
      <c r="AC65" s="528"/>
      <c r="AD65" s="528"/>
      <c r="AE65" s="528"/>
      <c r="AF65" s="528"/>
      <c r="AG65" s="559"/>
    </row>
    <row r="66" spans="2:33" hidden="1" x14ac:dyDescent="0.2">
      <c r="B66" s="531"/>
      <c r="C66" s="550"/>
      <c r="D66" s="590"/>
      <c r="E66" s="565"/>
      <c r="F66" s="565"/>
      <c r="G66" s="565"/>
      <c r="H66" s="588"/>
      <c r="I66" s="589"/>
      <c r="J66" s="589"/>
      <c r="K66" s="589"/>
      <c r="L66" s="589"/>
      <c r="M66" s="589"/>
      <c r="N66" s="589"/>
      <c r="O66" s="589"/>
      <c r="P66" s="589"/>
      <c r="Q66" s="589"/>
      <c r="R66" s="589"/>
      <c r="S66" s="589"/>
      <c r="T66" s="589"/>
      <c r="U66" s="589"/>
      <c r="V66" s="589"/>
      <c r="W66" s="589"/>
      <c r="X66" s="528"/>
      <c r="Y66" s="528"/>
      <c r="Z66" s="528"/>
      <c r="AA66" s="528"/>
      <c r="AB66" s="528"/>
      <c r="AC66" s="528"/>
      <c r="AD66" s="528"/>
      <c r="AE66" s="528"/>
      <c r="AF66" s="528"/>
      <c r="AG66" s="559"/>
    </row>
    <row r="67" spans="2:33" hidden="1" x14ac:dyDescent="0.2">
      <c r="B67" s="532" t="s">
        <v>86</v>
      </c>
      <c r="C67" s="550"/>
      <c r="D67" s="590"/>
      <c r="E67" s="568"/>
      <c r="F67" s="568"/>
      <c r="G67" s="568"/>
      <c r="H67" s="569"/>
      <c r="I67" s="589"/>
      <c r="J67" s="589"/>
      <c r="K67" s="589"/>
      <c r="L67" s="589"/>
      <c r="M67" s="589"/>
      <c r="N67" s="589"/>
      <c r="O67" s="589"/>
      <c r="P67" s="589"/>
      <c r="Q67" s="589"/>
      <c r="R67" s="589"/>
      <c r="S67" s="589"/>
      <c r="T67" s="589"/>
      <c r="U67" s="589"/>
      <c r="V67" s="589"/>
      <c r="W67" s="589"/>
      <c r="X67" s="533"/>
      <c r="Y67" s="533"/>
      <c r="Z67" s="533"/>
      <c r="AA67" s="533"/>
      <c r="AB67" s="533"/>
      <c r="AC67" s="533"/>
      <c r="AD67" s="533"/>
      <c r="AE67" s="533"/>
      <c r="AF67" s="533"/>
      <c r="AG67" s="569"/>
    </row>
    <row r="68" spans="2:33" hidden="1" x14ac:dyDescent="0.2">
      <c r="B68" s="531" t="str">
        <f>IFERROR(VLOOKUP(C68,'MEG Def'!$A$21:$B$26,2),"")</f>
        <v/>
      </c>
      <c r="C68" s="550"/>
      <c r="D68" s="557"/>
      <c r="E68" s="565"/>
      <c r="F68" s="568"/>
      <c r="G68" s="568"/>
      <c r="H68" s="569"/>
      <c r="I68" s="589"/>
      <c r="J68" s="589"/>
      <c r="K68" s="589"/>
      <c r="L68" s="589"/>
      <c r="M68" s="589"/>
      <c r="N68" s="589"/>
      <c r="O68" s="589"/>
      <c r="P68" s="589"/>
      <c r="Q68" s="589"/>
      <c r="R68" s="589"/>
      <c r="S68" s="589"/>
      <c r="T68" s="589"/>
      <c r="U68" s="589"/>
      <c r="V68" s="589"/>
      <c r="W68" s="589"/>
      <c r="X68" s="528"/>
      <c r="Y68" s="528"/>
      <c r="Z68" s="528"/>
      <c r="AA68" s="528"/>
      <c r="AB68" s="528"/>
      <c r="AC68" s="528"/>
      <c r="AD68" s="528"/>
      <c r="AE68" s="528"/>
      <c r="AF68" s="528"/>
      <c r="AG68" s="559"/>
    </row>
    <row r="69" spans="2:33" hidden="1" x14ac:dyDescent="0.2">
      <c r="B69" s="531" t="str">
        <f>IFERROR(VLOOKUP(C69,'MEG Def'!$A$21:$B$26,2),"")</f>
        <v/>
      </c>
      <c r="C69" s="550"/>
      <c r="D69" s="557"/>
      <c r="E69" s="568"/>
      <c r="F69" s="568"/>
      <c r="G69" s="568"/>
      <c r="H69" s="569"/>
      <c r="I69" s="589"/>
      <c r="J69" s="589"/>
      <c r="K69" s="589"/>
      <c r="L69" s="589"/>
      <c r="M69" s="589"/>
      <c r="N69" s="589"/>
      <c r="O69" s="589"/>
      <c r="P69" s="589"/>
      <c r="Q69" s="589"/>
      <c r="R69" s="589"/>
      <c r="S69" s="589"/>
      <c r="T69" s="589"/>
      <c r="U69" s="589"/>
      <c r="V69" s="589"/>
      <c r="W69" s="589"/>
      <c r="X69" s="528"/>
      <c r="Y69" s="528"/>
      <c r="Z69" s="528"/>
      <c r="AA69" s="528"/>
      <c r="AB69" s="528"/>
      <c r="AC69" s="528"/>
      <c r="AD69" s="528"/>
      <c r="AE69" s="528"/>
      <c r="AF69" s="528"/>
      <c r="AG69" s="559"/>
    </row>
    <row r="70" spans="2:33" hidden="1" x14ac:dyDescent="0.2">
      <c r="B70" s="531" t="str">
        <f>IFERROR(VLOOKUP(C70,'MEG Def'!$A$21:$B$26,2),"")</f>
        <v/>
      </c>
      <c r="C70" s="550"/>
      <c r="D70" s="557"/>
      <c r="E70" s="591"/>
      <c r="F70" s="591"/>
      <c r="G70" s="591"/>
      <c r="H70" s="592"/>
      <c r="I70" s="589"/>
      <c r="J70" s="589"/>
      <c r="K70" s="589"/>
      <c r="L70" s="589"/>
      <c r="M70" s="589"/>
      <c r="N70" s="589"/>
      <c r="O70" s="589"/>
      <c r="P70" s="589"/>
      <c r="Q70" s="589"/>
      <c r="R70" s="589"/>
      <c r="S70" s="589"/>
      <c r="T70" s="589"/>
      <c r="U70" s="589"/>
      <c r="V70" s="589"/>
      <c r="W70" s="589"/>
      <c r="X70" s="528"/>
      <c r="Y70" s="528"/>
      <c r="Z70" s="528"/>
      <c r="AA70" s="528"/>
      <c r="AB70" s="528"/>
      <c r="AC70" s="528"/>
      <c r="AD70" s="528"/>
      <c r="AE70" s="528"/>
      <c r="AF70" s="528"/>
      <c r="AG70" s="559"/>
    </row>
    <row r="71" spans="2:33" hidden="1" x14ac:dyDescent="0.2">
      <c r="B71" s="531" t="str">
        <f>IFERROR(VLOOKUP(C71,'MEG Def'!$A$21:$B$26,2),"")</f>
        <v/>
      </c>
      <c r="C71" s="550"/>
      <c r="D71" s="557"/>
      <c r="E71" s="591"/>
      <c r="F71" s="591"/>
      <c r="G71" s="591"/>
      <c r="H71" s="592"/>
      <c r="I71" s="589"/>
      <c r="J71" s="589"/>
      <c r="K71" s="589"/>
      <c r="L71" s="589"/>
      <c r="M71" s="589"/>
      <c r="N71" s="589"/>
      <c r="O71" s="589"/>
      <c r="P71" s="589"/>
      <c r="Q71" s="589"/>
      <c r="R71" s="589"/>
      <c r="S71" s="589"/>
      <c r="T71" s="589"/>
      <c r="U71" s="589"/>
      <c r="V71" s="589"/>
      <c r="W71" s="589"/>
      <c r="X71" s="528"/>
      <c r="Y71" s="528"/>
      <c r="Z71" s="528"/>
      <c r="AA71" s="528"/>
      <c r="AB71" s="528"/>
      <c r="AC71" s="528"/>
      <c r="AD71" s="528"/>
      <c r="AE71" s="528"/>
      <c r="AF71" s="528"/>
      <c r="AG71" s="559"/>
    </row>
    <row r="72" spans="2:33" hidden="1" x14ac:dyDescent="0.2">
      <c r="B72" s="531" t="str">
        <f>IFERROR(VLOOKUP(C72,'MEG Def'!$A$21:$B$26,2),"")</f>
        <v/>
      </c>
      <c r="C72" s="550"/>
      <c r="D72" s="557"/>
      <c r="E72" s="591"/>
      <c r="F72" s="591"/>
      <c r="G72" s="591"/>
      <c r="H72" s="592"/>
      <c r="I72" s="589"/>
      <c r="J72" s="589"/>
      <c r="K72" s="589"/>
      <c r="L72" s="589"/>
      <c r="M72" s="589"/>
      <c r="N72" s="589"/>
      <c r="O72" s="589"/>
      <c r="P72" s="589"/>
      <c r="Q72" s="589"/>
      <c r="R72" s="589"/>
      <c r="S72" s="589"/>
      <c r="T72" s="589"/>
      <c r="U72" s="589"/>
      <c r="V72" s="589"/>
      <c r="W72" s="589"/>
      <c r="X72" s="528"/>
      <c r="Y72" s="528"/>
      <c r="Z72" s="528"/>
      <c r="AA72" s="528"/>
      <c r="AB72" s="528"/>
      <c r="AC72" s="528"/>
      <c r="AD72" s="528"/>
      <c r="AE72" s="528"/>
      <c r="AF72" s="528"/>
      <c r="AG72" s="559"/>
    </row>
    <row r="73" spans="2:33" hidden="1" x14ac:dyDescent="0.2">
      <c r="B73" s="531"/>
      <c r="C73" s="467"/>
      <c r="D73" s="590"/>
      <c r="E73" s="591"/>
      <c r="F73" s="591"/>
      <c r="G73" s="591"/>
      <c r="H73" s="592"/>
      <c r="I73" s="589"/>
      <c r="J73" s="589"/>
      <c r="K73" s="589"/>
      <c r="L73" s="589"/>
      <c r="M73" s="589"/>
      <c r="N73" s="589"/>
      <c r="O73" s="589"/>
      <c r="P73" s="589"/>
      <c r="Q73" s="589"/>
      <c r="R73" s="589"/>
      <c r="S73" s="589"/>
      <c r="T73" s="589"/>
      <c r="U73" s="589"/>
      <c r="V73" s="589"/>
      <c r="W73" s="589"/>
      <c r="X73" s="533"/>
      <c r="Y73" s="533"/>
      <c r="Z73" s="533"/>
      <c r="AA73" s="533"/>
      <c r="AB73" s="533"/>
      <c r="AC73" s="533"/>
      <c r="AD73" s="533"/>
      <c r="AE73" s="533"/>
      <c r="AF73" s="533"/>
      <c r="AG73" s="569"/>
    </row>
    <row r="74" spans="2:33" hidden="1" x14ac:dyDescent="0.2">
      <c r="B74" s="532" t="s">
        <v>44</v>
      </c>
      <c r="C74" s="550"/>
      <c r="D74" s="590"/>
      <c r="E74" s="591"/>
      <c r="F74" s="591"/>
      <c r="G74" s="591"/>
      <c r="H74" s="592"/>
      <c r="I74" s="589"/>
      <c r="J74" s="589"/>
      <c r="K74" s="589"/>
      <c r="L74" s="589"/>
      <c r="M74" s="589"/>
      <c r="N74" s="589"/>
      <c r="O74" s="589"/>
      <c r="P74" s="589"/>
      <c r="Q74" s="589"/>
      <c r="R74" s="589"/>
      <c r="S74" s="589"/>
      <c r="T74" s="589"/>
      <c r="U74" s="589"/>
      <c r="V74" s="589"/>
      <c r="W74" s="589"/>
      <c r="X74" s="533"/>
      <c r="Y74" s="533"/>
      <c r="Z74" s="533"/>
      <c r="AA74" s="533"/>
      <c r="AB74" s="533"/>
      <c r="AC74" s="533"/>
      <c r="AD74" s="533"/>
      <c r="AE74" s="533"/>
      <c r="AF74" s="533"/>
      <c r="AG74" s="569"/>
    </row>
    <row r="75" spans="2:33" hidden="1" x14ac:dyDescent="0.2">
      <c r="B75" s="531" t="str">
        <f>IFERROR(VLOOKUP(C75,'MEG Def'!$A$7:$B$40,2),"")</f>
        <v/>
      </c>
      <c r="C75" s="550"/>
      <c r="D75" s="557"/>
      <c r="E75" s="591"/>
      <c r="F75" s="591"/>
      <c r="G75" s="591"/>
      <c r="H75" s="592"/>
      <c r="I75" s="589"/>
      <c r="J75" s="589"/>
      <c r="K75" s="589"/>
      <c r="L75" s="589"/>
      <c r="M75" s="589"/>
      <c r="N75" s="589"/>
      <c r="O75" s="589"/>
      <c r="P75" s="589"/>
      <c r="Q75" s="589"/>
      <c r="R75" s="589"/>
      <c r="S75" s="589"/>
      <c r="T75" s="589"/>
      <c r="U75" s="589"/>
      <c r="V75" s="589"/>
      <c r="W75" s="589"/>
      <c r="X75" s="528"/>
      <c r="Y75" s="528"/>
      <c r="Z75" s="528"/>
      <c r="AA75" s="528"/>
      <c r="AB75" s="528"/>
      <c r="AC75" s="528"/>
      <c r="AD75" s="528"/>
      <c r="AE75" s="528"/>
      <c r="AF75" s="528"/>
      <c r="AG75" s="559"/>
    </row>
    <row r="76" spans="2:33" hidden="1" x14ac:dyDescent="0.2">
      <c r="B76" s="531" t="str">
        <f>IFERROR(VLOOKUP(C76,'MEG Def'!$A$7:$B$40,2),"")</f>
        <v/>
      </c>
      <c r="C76" s="550"/>
      <c r="D76" s="557"/>
      <c r="E76" s="591"/>
      <c r="F76" s="591"/>
      <c r="G76" s="591"/>
      <c r="H76" s="592"/>
      <c r="I76" s="589"/>
      <c r="J76" s="589"/>
      <c r="K76" s="589"/>
      <c r="L76" s="589"/>
      <c r="M76" s="589"/>
      <c r="N76" s="589"/>
      <c r="O76" s="589"/>
      <c r="P76" s="589"/>
      <c r="Q76" s="589"/>
      <c r="R76" s="589"/>
      <c r="S76" s="589"/>
      <c r="T76" s="589"/>
      <c r="U76" s="589"/>
      <c r="V76" s="589"/>
      <c r="W76" s="589"/>
      <c r="X76" s="528"/>
      <c r="Y76" s="528"/>
      <c r="Z76" s="528"/>
      <c r="AA76" s="528"/>
      <c r="AB76" s="528"/>
      <c r="AC76" s="528"/>
      <c r="AD76" s="528"/>
      <c r="AE76" s="528"/>
      <c r="AF76" s="528"/>
      <c r="AG76" s="559"/>
    </row>
    <row r="77" spans="2:33" hidden="1" x14ac:dyDescent="0.2">
      <c r="B77" s="531" t="str">
        <f>IFERROR(VLOOKUP(C77,'MEG Def'!$A$7:$B$40,2),"")</f>
        <v/>
      </c>
      <c r="C77" s="550"/>
      <c r="D77" s="557"/>
      <c r="E77" s="591"/>
      <c r="F77" s="591"/>
      <c r="G77" s="591"/>
      <c r="H77" s="592"/>
      <c r="I77" s="589"/>
      <c r="J77" s="589"/>
      <c r="K77" s="589"/>
      <c r="L77" s="589"/>
      <c r="M77" s="589"/>
      <c r="N77" s="589"/>
      <c r="O77" s="589"/>
      <c r="P77" s="589"/>
      <c r="Q77" s="589"/>
      <c r="R77" s="589"/>
      <c r="S77" s="589"/>
      <c r="T77" s="589"/>
      <c r="U77" s="589"/>
      <c r="V77" s="589"/>
      <c r="W77" s="589"/>
      <c r="X77" s="528"/>
      <c r="Y77" s="528"/>
      <c r="Z77" s="528"/>
      <c r="AA77" s="528"/>
      <c r="AB77" s="528"/>
      <c r="AC77" s="528"/>
      <c r="AD77" s="528"/>
      <c r="AE77" s="528"/>
      <c r="AF77" s="528"/>
      <c r="AG77" s="559"/>
    </row>
    <row r="78" spans="2:33" hidden="1" x14ac:dyDescent="0.2">
      <c r="B78" s="531" t="str">
        <f>IFERROR(VLOOKUP(C78,'MEG Def'!$A$7:$B$40,2),"")</f>
        <v/>
      </c>
      <c r="C78" s="550"/>
      <c r="D78" s="557"/>
      <c r="E78" s="591"/>
      <c r="F78" s="591"/>
      <c r="G78" s="591"/>
      <c r="H78" s="592"/>
      <c r="I78" s="589"/>
      <c r="J78" s="589"/>
      <c r="K78" s="589"/>
      <c r="L78" s="589"/>
      <c r="M78" s="589"/>
      <c r="N78" s="589"/>
      <c r="O78" s="589"/>
      <c r="P78" s="589"/>
      <c r="Q78" s="589"/>
      <c r="R78" s="589"/>
      <c r="S78" s="589"/>
      <c r="T78" s="589"/>
      <c r="U78" s="589"/>
      <c r="V78" s="589"/>
      <c r="W78" s="589"/>
      <c r="X78" s="528"/>
      <c r="Y78" s="528"/>
      <c r="Z78" s="528"/>
      <c r="AA78" s="528"/>
      <c r="AB78" s="528"/>
      <c r="AC78" s="528"/>
      <c r="AD78" s="528"/>
      <c r="AE78" s="528"/>
      <c r="AF78" s="528"/>
      <c r="AG78" s="559"/>
    </row>
    <row r="79" spans="2:33" hidden="1" x14ac:dyDescent="0.2">
      <c r="B79" s="531" t="str">
        <f>IFERROR(VLOOKUP(C79,'MEG Def'!$A$7:$B$40,2),"")</f>
        <v/>
      </c>
      <c r="C79" s="550"/>
      <c r="D79" s="557"/>
      <c r="E79" s="591"/>
      <c r="F79" s="591"/>
      <c r="G79" s="591"/>
      <c r="H79" s="592"/>
      <c r="I79" s="589"/>
      <c r="J79" s="589"/>
      <c r="K79" s="589"/>
      <c r="L79" s="589"/>
      <c r="M79" s="589"/>
      <c r="N79" s="589"/>
      <c r="O79" s="589"/>
      <c r="P79" s="589"/>
      <c r="Q79" s="589"/>
      <c r="R79" s="589"/>
      <c r="S79" s="589"/>
      <c r="T79" s="589"/>
      <c r="U79" s="589"/>
      <c r="V79" s="589"/>
      <c r="W79" s="589"/>
      <c r="X79" s="528"/>
      <c r="Y79" s="528"/>
      <c r="Z79" s="528"/>
      <c r="AA79" s="528"/>
      <c r="AB79" s="528"/>
      <c r="AC79" s="528"/>
      <c r="AD79" s="528"/>
      <c r="AE79" s="528"/>
      <c r="AF79" s="528"/>
      <c r="AG79" s="559"/>
    </row>
    <row r="80" spans="2:33" hidden="1" x14ac:dyDescent="0.2">
      <c r="B80" s="522"/>
      <c r="C80" s="467"/>
      <c r="D80" s="593"/>
      <c r="E80" s="594"/>
      <c r="F80" s="594"/>
      <c r="G80" s="594"/>
      <c r="H80" s="595"/>
      <c r="I80" s="596"/>
      <c r="J80" s="596"/>
      <c r="K80" s="596"/>
      <c r="L80" s="596"/>
      <c r="M80" s="596"/>
      <c r="N80" s="596"/>
      <c r="O80" s="596"/>
      <c r="P80" s="596"/>
      <c r="Q80" s="596"/>
      <c r="R80" s="596"/>
      <c r="S80" s="596"/>
      <c r="T80" s="596"/>
      <c r="U80" s="596"/>
      <c r="V80" s="596"/>
      <c r="W80" s="596"/>
      <c r="X80" s="533"/>
      <c r="Y80" s="533"/>
      <c r="Z80" s="533"/>
      <c r="AA80" s="533"/>
      <c r="AB80" s="533"/>
      <c r="AC80" s="533"/>
      <c r="AD80" s="533"/>
      <c r="AE80" s="533"/>
      <c r="AF80" s="533"/>
      <c r="AG80" s="569"/>
    </row>
    <row r="81" spans="2:33" hidden="1" x14ac:dyDescent="0.2">
      <c r="B81" s="535" t="s">
        <v>43</v>
      </c>
      <c r="C81" s="467"/>
      <c r="D81" s="593"/>
      <c r="E81" s="594"/>
      <c r="F81" s="594"/>
      <c r="G81" s="594"/>
      <c r="H81" s="595"/>
      <c r="I81" s="596"/>
      <c r="J81" s="596"/>
      <c r="K81" s="596"/>
      <c r="L81" s="596"/>
      <c r="M81" s="596"/>
      <c r="N81" s="596"/>
      <c r="O81" s="596"/>
      <c r="P81" s="596"/>
      <c r="Q81" s="596"/>
      <c r="R81" s="596"/>
      <c r="S81" s="596"/>
      <c r="T81" s="596"/>
      <c r="U81" s="596"/>
      <c r="V81" s="596"/>
      <c r="W81" s="596"/>
      <c r="X81" s="533"/>
      <c r="Y81" s="533"/>
      <c r="Z81" s="533"/>
      <c r="AA81" s="533"/>
      <c r="AB81" s="533"/>
      <c r="AC81" s="533"/>
      <c r="AD81" s="533"/>
      <c r="AE81" s="533"/>
      <c r="AF81" s="533"/>
      <c r="AG81" s="569"/>
    </row>
    <row r="82" spans="2:33" hidden="1" x14ac:dyDescent="0.2">
      <c r="B82" s="531" t="str">
        <f>IFERROR(VLOOKUP(C82,'MEG Def'!$A$42:$B$45,2),"")</f>
        <v xml:space="preserve">SUD IMD TANF </v>
      </c>
      <c r="C82" s="550">
        <v>1</v>
      </c>
      <c r="D82" s="557"/>
      <c r="E82" s="565"/>
      <c r="F82" s="568"/>
      <c r="G82" s="568"/>
      <c r="H82" s="569"/>
      <c r="I82" s="589"/>
      <c r="J82" s="589"/>
      <c r="K82" s="589"/>
      <c r="L82" s="589"/>
      <c r="M82" s="589"/>
      <c r="N82" s="589"/>
      <c r="O82" s="589"/>
      <c r="P82" s="589"/>
      <c r="Q82" s="589"/>
      <c r="R82" s="589"/>
      <c r="S82" s="589"/>
      <c r="T82" s="589"/>
      <c r="U82" s="589"/>
      <c r="V82" s="589"/>
      <c r="W82" s="589"/>
      <c r="X82" s="528"/>
      <c r="Y82" s="528"/>
      <c r="Z82" s="528"/>
      <c r="AA82" s="528"/>
      <c r="AB82" s="528"/>
      <c r="AC82" s="528"/>
      <c r="AD82" s="528"/>
      <c r="AE82" s="528"/>
      <c r="AF82" s="528"/>
      <c r="AG82" s="559"/>
    </row>
    <row r="83" spans="2:33" hidden="1" x14ac:dyDescent="0.2">
      <c r="B83" s="531" t="str">
        <f>IFERROR(VLOOKUP(C83,'MEG Def'!$A$42:$B$45,2),"")</f>
        <v>SUD IMD SSI Duals</v>
      </c>
      <c r="C83" s="550">
        <v>2</v>
      </c>
      <c r="D83" s="557"/>
      <c r="E83" s="568"/>
      <c r="F83" s="568"/>
      <c r="G83" s="568"/>
      <c r="H83" s="569"/>
      <c r="I83" s="589"/>
      <c r="J83" s="589"/>
      <c r="K83" s="589"/>
      <c r="L83" s="589"/>
      <c r="M83" s="589"/>
      <c r="N83" s="589"/>
      <c r="O83" s="589"/>
      <c r="P83" s="589"/>
      <c r="Q83" s="589"/>
      <c r="R83" s="589"/>
      <c r="S83" s="589"/>
      <c r="T83" s="589"/>
      <c r="U83" s="589"/>
      <c r="V83" s="589"/>
      <c r="W83" s="589"/>
      <c r="X83" s="528"/>
      <c r="Y83" s="528"/>
      <c r="Z83" s="528"/>
      <c r="AA83" s="528"/>
      <c r="AB83" s="528"/>
      <c r="AC83" s="528"/>
      <c r="AD83" s="528"/>
      <c r="AE83" s="528"/>
      <c r="AF83" s="528"/>
      <c r="AG83" s="559"/>
    </row>
    <row r="84" spans="2:33" hidden="1" x14ac:dyDescent="0.2">
      <c r="B84" s="531" t="str">
        <f>IFERROR(VLOOKUP(C84,'MEG Def'!$A$42:$B$45,2),"")</f>
        <v xml:space="preserve">SUD IMD SSI NON-Duals </v>
      </c>
      <c r="C84" s="550">
        <v>3</v>
      </c>
      <c r="D84" s="557"/>
      <c r="E84" s="568"/>
      <c r="F84" s="568"/>
      <c r="G84" s="568"/>
      <c r="H84" s="569"/>
      <c r="I84" s="589"/>
      <c r="J84" s="589"/>
      <c r="K84" s="589"/>
      <c r="L84" s="589"/>
      <c r="M84" s="589"/>
      <c r="N84" s="589"/>
      <c r="O84" s="589"/>
      <c r="P84" s="589"/>
      <c r="Q84" s="589"/>
      <c r="R84" s="589"/>
      <c r="S84" s="589"/>
      <c r="T84" s="589"/>
      <c r="U84" s="589"/>
      <c r="V84" s="589"/>
      <c r="W84" s="589"/>
      <c r="X84" s="528"/>
      <c r="Y84" s="528"/>
      <c r="Z84" s="528"/>
      <c r="AA84" s="528"/>
      <c r="AB84" s="528"/>
      <c r="AC84" s="528"/>
      <c r="AD84" s="528"/>
      <c r="AE84" s="528"/>
      <c r="AF84" s="528"/>
      <c r="AG84" s="559"/>
    </row>
    <row r="85" spans="2:33" ht="12.6" hidden="1" customHeight="1" x14ac:dyDescent="0.2">
      <c r="B85" s="531" t="str">
        <f>IFERROR(VLOOKUP(C85,'MEG Def'!$A$42:$B$45,2),"")</f>
        <v xml:space="preserve">SUD IMD HCE 
</v>
      </c>
      <c r="C85" s="550">
        <v>4</v>
      </c>
      <c r="D85" s="593"/>
      <c r="E85" s="568"/>
      <c r="F85" s="568"/>
      <c r="G85" s="568"/>
      <c r="H85" s="569"/>
      <c r="I85" s="596"/>
      <c r="J85" s="596"/>
      <c r="K85" s="596"/>
      <c r="L85" s="596"/>
      <c r="M85" s="596"/>
      <c r="N85" s="596"/>
      <c r="O85" s="596"/>
      <c r="P85" s="596"/>
      <c r="Q85" s="596"/>
      <c r="R85" s="596"/>
      <c r="S85" s="596"/>
      <c r="T85" s="596"/>
      <c r="U85" s="596"/>
      <c r="V85" s="596"/>
      <c r="W85" s="596"/>
      <c r="X85" s="533"/>
      <c r="Y85" s="533"/>
      <c r="Z85" s="533"/>
      <c r="AA85" s="533"/>
      <c r="AB85" s="533"/>
      <c r="AC85" s="533"/>
      <c r="AD85" s="533"/>
      <c r="AE85" s="533"/>
      <c r="AF85" s="533"/>
      <c r="AG85" s="569"/>
    </row>
    <row r="86" spans="2:33" ht="12.6" hidden="1" customHeight="1" x14ac:dyDescent="0.2">
      <c r="B86" s="531"/>
      <c r="C86" s="550"/>
      <c r="D86" s="593"/>
      <c r="E86" s="568"/>
      <c r="F86" s="568"/>
      <c r="G86" s="568"/>
      <c r="H86" s="569"/>
      <c r="I86" s="596"/>
      <c r="J86" s="596"/>
      <c r="K86" s="596"/>
      <c r="L86" s="596"/>
      <c r="M86" s="596"/>
      <c r="N86" s="596"/>
      <c r="O86" s="596"/>
      <c r="P86" s="596"/>
      <c r="Q86" s="596"/>
      <c r="R86" s="596"/>
      <c r="S86" s="596"/>
      <c r="T86" s="596"/>
      <c r="U86" s="596"/>
      <c r="V86" s="596"/>
      <c r="W86" s="596"/>
      <c r="X86" s="533"/>
      <c r="Y86" s="533"/>
      <c r="Z86" s="533"/>
      <c r="AA86" s="533"/>
      <c r="AB86" s="533"/>
      <c r="AC86" s="533"/>
      <c r="AD86" s="533"/>
      <c r="AE86" s="533"/>
      <c r="AF86" s="533"/>
      <c r="AG86" s="569"/>
    </row>
    <row r="87" spans="2:33" ht="12.6" hidden="1" customHeight="1" x14ac:dyDescent="0.2">
      <c r="B87" s="535" t="s">
        <v>42</v>
      </c>
      <c r="C87" s="467"/>
      <c r="D87" s="590"/>
      <c r="E87" s="568"/>
      <c r="F87" s="568"/>
      <c r="G87" s="568"/>
      <c r="H87" s="569"/>
      <c r="I87" s="589"/>
      <c r="J87" s="589"/>
      <c r="K87" s="589"/>
      <c r="L87" s="589"/>
      <c r="M87" s="589"/>
      <c r="N87" s="589"/>
      <c r="O87" s="589"/>
      <c r="P87" s="589"/>
      <c r="Q87" s="589"/>
      <c r="R87" s="589"/>
      <c r="S87" s="589"/>
      <c r="T87" s="589"/>
      <c r="U87" s="589"/>
      <c r="V87" s="589"/>
      <c r="W87" s="589"/>
      <c r="X87" s="533"/>
      <c r="Y87" s="533"/>
      <c r="Z87" s="533"/>
      <c r="AA87" s="533"/>
      <c r="AB87" s="533"/>
      <c r="AC87" s="533"/>
      <c r="AD87" s="533"/>
      <c r="AE87" s="533"/>
      <c r="AF87" s="533"/>
      <c r="AG87" s="569"/>
    </row>
    <row r="88" spans="2:33" ht="12.6" hidden="1" customHeight="1" x14ac:dyDescent="0.2">
      <c r="B88" s="531" t="str">
        <f>IFERROR(VLOOKUP(C88,'MEG Def'!$A$48:$B$51,2),"")</f>
        <v/>
      </c>
      <c r="C88" s="467"/>
      <c r="D88" s="557"/>
      <c r="E88" s="565"/>
      <c r="F88" s="568"/>
      <c r="G88" s="568"/>
      <c r="H88" s="569"/>
      <c r="I88" s="589"/>
      <c r="J88" s="589"/>
      <c r="K88" s="589"/>
      <c r="L88" s="589"/>
      <c r="M88" s="589"/>
      <c r="N88" s="589"/>
      <c r="O88" s="589"/>
      <c r="P88" s="589"/>
      <c r="Q88" s="589"/>
      <c r="R88" s="589"/>
      <c r="S88" s="589"/>
      <c r="T88" s="589"/>
      <c r="U88" s="589"/>
      <c r="V88" s="589"/>
      <c r="W88" s="589"/>
      <c r="X88" s="528"/>
      <c r="Y88" s="528"/>
      <c r="Z88" s="528"/>
      <c r="AA88" s="528"/>
      <c r="AB88" s="528"/>
      <c r="AC88" s="528"/>
      <c r="AD88" s="528"/>
      <c r="AE88" s="528"/>
      <c r="AF88" s="528"/>
      <c r="AG88" s="559"/>
    </row>
    <row r="89" spans="2:33" ht="12.6" hidden="1" customHeight="1" x14ac:dyDescent="0.2">
      <c r="B89" s="531" t="str">
        <f>IFERROR(VLOOKUP(C89,'MEG Def'!$A$48:$B$51,2),"")</f>
        <v/>
      </c>
      <c r="C89" s="467"/>
      <c r="D89" s="557"/>
      <c r="E89" s="591"/>
      <c r="F89" s="591"/>
      <c r="G89" s="591"/>
      <c r="H89" s="592"/>
      <c r="I89" s="589"/>
      <c r="J89" s="589"/>
      <c r="K89" s="589"/>
      <c r="L89" s="589"/>
      <c r="M89" s="589"/>
      <c r="N89" s="589"/>
      <c r="O89" s="589"/>
      <c r="P89" s="589"/>
      <c r="Q89" s="589"/>
      <c r="R89" s="589"/>
      <c r="S89" s="589"/>
      <c r="T89" s="589"/>
      <c r="U89" s="589"/>
      <c r="V89" s="589"/>
      <c r="W89" s="589"/>
      <c r="X89" s="528"/>
      <c r="Y89" s="528"/>
      <c r="Z89" s="528"/>
      <c r="AA89" s="528"/>
      <c r="AB89" s="528"/>
      <c r="AC89" s="528"/>
      <c r="AD89" s="528"/>
      <c r="AE89" s="528"/>
      <c r="AF89" s="528"/>
      <c r="AG89" s="559"/>
    </row>
    <row r="90" spans="2:33" ht="12.6" hidden="1" customHeight="1" x14ac:dyDescent="0.2">
      <c r="B90" s="531" t="str">
        <f>IFERROR(VLOOKUP(C90,'MEG Def'!$A$48:$B$51,2),"")</f>
        <v/>
      </c>
      <c r="C90" s="467"/>
      <c r="D90" s="557"/>
      <c r="E90" s="591"/>
      <c r="F90" s="591"/>
      <c r="G90" s="591"/>
      <c r="H90" s="592"/>
      <c r="I90" s="589"/>
      <c r="J90" s="589"/>
      <c r="K90" s="589"/>
      <c r="L90" s="589"/>
      <c r="M90" s="589"/>
      <c r="N90" s="589"/>
      <c r="O90" s="589"/>
      <c r="P90" s="589"/>
      <c r="Q90" s="589"/>
      <c r="R90" s="589"/>
      <c r="S90" s="589"/>
      <c r="T90" s="589"/>
      <c r="U90" s="589"/>
      <c r="V90" s="589"/>
      <c r="W90" s="589"/>
      <c r="X90" s="528"/>
      <c r="Y90" s="528"/>
      <c r="Z90" s="528"/>
      <c r="AA90" s="528"/>
      <c r="AB90" s="528"/>
      <c r="AC90" s="528"/>
      <c r="AD90" s="528"/>
      <c r="AE90" s="528"/>
      <c r="AF90" s="528"/>
      <c r="AG90" s="559"/>
    </row>
    <row r="91" spans="2:33" ht="12.6" hidden="1" customHeight="1" x14ac:dyDescent="0.2">
      <c r="B91" s="531"/>
      <c r="C91" s="467"/>
      <c r="D91" s="590"/>
      <c r="E91" s="591"/>
      <c r="F91" s="591"/>
      <c r="G91" s="591"/>
      <c r="H91" s="592"/>
      <c r="I91" s="589"/>
      <c r="J91" s="589"/>
      <c r="K91" s="589"/>
      <c r="L91" s="589"/>
      <c r="M91" s="589"/>
      <c r="N91" s="589"/>
      <c r="O91" s="589"/>
      <c r="P91" s="589"/>
      <c r="Q91" s="589"/>
      <c r="R91" s="589"/>
      <c r="S91" s="589"/>
      <c r="T91" s="589"/>
      <c r="U91" s="589"/>
      <c r="V91" s="589"/>
      <c r="W91" s="589"/>
      <c r="X91" s="533"/>
      <c r="Y91" s="533"/>
      <c r="Z91" s="533"/>
      <c r="AA91" s="533"/>
      <c r="AB91" s="533"/>
      <c r="AC91" s="533"/>
      <c r="AD91" s="533"/>
      <c r="AE91" s="533"/>
      <c r="AF91" s="533"/>
      <c r="AG91" s="569"/>
    </row>
    <row r="92" spans="2:33" hidden="1" x14ac:dyDescent="0.2">
      <c r="B92" s="535" t="s">
        <v>80</v>
      </c>
      <c r="C92" s="467"/>
      <c r="D92" s="590"/>
      <c r="E92" s="591"/>
      <c r="F92" s="591"/>
      <c r="G92" s="591"/>
      <c r="H92" s="592"/>
      <c r="I92" s="589"/>
      <c r="J92" s="589"/>
      <c r="K92" s="589"/>
      <c r="L92" s="589"/>
      <c r="M92" s="589"/>
      <c r="N92" s="589"/>
      <c r="O92" s="589"/>
      <c r="P92" s="589"/>
      <c r="Q92" s="589"/>
      <c r="R92" s="589"/>
      <c r="S92" s="589"/>
      <c r="T92" s="589"/>
      <c r="U92" s="589"/>
      <c r="V92" s="589"/>
      <c r="W92" s="589"/>
      <c r="X92" s="533"/>
      <c r="Y92" s="533"/>
      <c r="Z92" s="533"/>
      <c r="AA92" s="533"/>
      <c r="AB92" s="533"/>
      <c r="AC92" s="533"/>
      <c r="AD92" s="533"/>
      <c r="AE92" s="533"/>
      <c r="AF92" s="533"/>
      <c r="AG92" s="569"/>
    </row>
    <row r="93" spans="2:33" hidden="1" x14ac:dyDescent="0.2">
      <c r="B93" s="531" t="str">
        <f>IFERROR(VLOOKUP(C93,'MEG Def'!$A$53:$B$56,2),"")</f>
        <v/>
      </c>
      <c r="C93" s="467"/>
      <c r="D93" s="557"/>
      <c r="E93" s="591"/>
      <c r="F93" s="591"/>
      <c r="G93" s="591"/>
      <c r="H93" s="592"/>
      <c r="I93" s="589"/>
      <c r="J93" s="589"/>
      <c r="K93" s="589"/>
      <c r="L93" s="589"/>
      <c r="M93" s="589"/>
      <c r="N93" s="589"/>
      <c r="O93" s="589"/>
      <c r="P93" s="589"/>
      <c r="Q93" s="589"/>
      <c r="R93" s="589"/>
      <c r="S93" s="589"/>
      <c r="T93" s="589"/>
      <c r="U93" s="589"/>
      <c r="V93" s="589"/>
      <c r="W93" s="589"/>
      <c r="X93" s="528"/>
      <c r="Y93" s="528"/>
      <c r="Z93" s="528"/>
      <c r="AA93" s="528"/>
      <c r="AB93" s="528"/>
      <c r="AC93" s="528"/>
      <c r="AD93" s="528"/>
      <c r="AE93" s="528"/>
      <c r="AF93" s="528"/>
      <c r="AG93" s="559"/>
    </row>
    <row r="94" spans="2:33" hidden="1" x14ac:dyDescent="0.2">
      <c r="B94" s="531" t="str">
        <f>IFERROR(VLOOKUP(C94,'MEG Def'!$A$53:$B$56,2),"")</f>
        <v/>
      </c>
      <c r="C94" s="467"/>
      <c r="D94" s="557"/>
      <c r="E94" s="591"/>
      <c r="F94" s="591"/>
      <c r="G94" s="591"/>
      <c r="H94" s="592"/>
      <c r="I94" s="589"/>
      <c r="J94" s="589"/>
      <c r="K94" s="589"/>
      <c r="L94" s="589"/>
      <c r="M94" s="589"/>
      <c r="N94" s="589"/>
      <c r="O94" s="589"/>
      <c r="P94" s="589"/>
      <c r="Q94" s="589"/>
      <c r="R94" s="589"/>
      <c r="S94" s="589"/>
      <c r="T94" s="589"/>
      <c r="U94" s="589"/>
      <c r="V94" s="589"/>
      <c r="W94" s="589"/>
      <c r="X94" s="528"/>
      <c r="Y94" s="528"/>
      <c r="Z94" s="528"/>
      <c r="AA94" s="528"/>
      <c r="AB94" s="528"/>
      <c r="AC94" s="528"/>
      <c r="AD94" s="528"/>
      <c r="AE94" s="528"/>
      <c r="AF94" s="528"/>
      <c r="AG94" s="559"/>
    </row>
    <row r="95" spans="2:33" hidden="1" x14ac:dyDescent="0.2">
      <c r="B95" s="531" t="str">
        <f>IFERROR(VLOOKUP(C95,'MEG Def'!$A$53:$B$56,2),"")</f>
        <v/>
      </c>
      <c r="C95" s="467"/>
      <c r="D95" s="557"/>
      <c r="E95" s="591"/>
      <c r="F95" s="591"/>
      <c r="G95" s="591"/>
      <c r="H95" s="592"/>
      <c r="I95" s="589"/>
      <c r="J95" s="589"/>
      <c r="K95" s="589"/>
      <c r="L95" s="589"/>
      <c r="M95" s="589"/>
      <c r="N95" s="589"/>
      <c r="O95" s="589"/>
      <c r="P95" s="589"/>
      <c r="Q95" s="589"/>
      <c r="R95" s="589"/>
      <c r="S95" s="589"/>
      <c r="T95" s="589"/>
      <c r="U95" s="589"/>
      <c r="V95" s="589"/>
      <c r="W95" s="589"/>
      <c r="X95" s="528"/>
      <c r="Y95" s="528"/>
      <c r="Z95" s="528"/>
      <c r="AA95" s="528"/>
      <c r="AB95" s="528"/>
      <c r="AC95" s="528"/>
      <c r="AD95" s="528"/>
      <c r="AE95" s="528"/>
      <c r="AF95" s="528"/>
      <c r="AG95" s="559"/>
    </row>
    <row r="96" spans="2:33" hidden="1" x14ac:dyDescent="0.2">
      <c r="B96" s="531"/>
      <c r="C96" s="467"/>
      <c r="D96" s="590"/>
      <c r="E96" s="591"/>
      <c r="F96" s="591"/>
      <c r="G96" s="591"/>
      <c r="H96" s="592"/>
      <c r="I96" s="589"/>
      <c r="J96" s="589"/>
      <c r="K96" s="589"/>
      <c r="L96" s="589"/>
      <c r="M96" s="589"/>
      <c r="N96" s="589"/>
      <c r="O96" s="589"/>
      <c r="P96" s="589"/>
      <c r="Q96" s="589"/>
      <c r="R96" s="589"/>
      <c r="S96" s="589"/>
      <c r="T96" s="589"/>
      <c r="U96" s="589"/>
      <c r="V96" s="589"/>
      <c r="W96" s="589"/>
      <c r="X96" s="533"/>
      <c r="Y96" s="533"/>
      <c r="Z96" s="533"/>
      <c r="AA96" s="533"/>
      <c r="AB96" s="533"/>
      <c r="AC96" s="533"/>
      <c r="AD96" s="533"/>
      <c r="AE96" s="533"/>
      <c r="AF96" s="533"/>
      <c r="AG96" s="569"/>
    </row>
    <row r="97" spans="2:33" hidden="1" x14ac:dyDescent="0.2">
      <c r="B97" s="535" t="s">
        <v>81</v>
      </c>
      <c r="C97" s="467"/>
      <c r="D97" s="590"/>
      <c r="E97" s="591"/>
      <c r="F97" s="591"/>
      <c r="G97" s="591"/>
      <c r="H97" s="592"/>
      <c r="I97" s="589"/>
      <c r="J97" s="589"/>
      <c r="K97" s="589"/>
      <c r="L97" s="589"/>
      <c r="M97" s="589"/>
      <c r="N97" s="589"/>
      <c r="O97" s="589"/>
      <c r="P97" s="589"/>
      <c r="Q97" s="589"/>
      <c r="R97" s="589"/>
      <c r="S97" s="589"/>
      <c r="T97" s="589"/>
      <c r="U97" s="589"/>
      <c r="V97" s="589"/>
      <c r="W97" s="589"/>
      <c r="X97" s="533"/>
      <c r="Y97" s="533"/>
      <c r="Z97" s="533"/>
      <c r="AA97" s="533"/>
      <c r="AB97" s="533"/>
      <c r="AC97" s="533"/>
      <c r="AD97" s="533"/>
      <c r="AE97" s="533"/>
      <c r="AF97" s="533"/>
      <c r="AG97" s="569"/>
    </row>
    <row r="98" spans="2:33" hidden="1" x14ac:dyDescent="0.2">
      <c r="B98" s="531" t="str">
        <f>IFERROR(VLOOKUP(C98,'MEG Def'!$A$58:$B$61,2),"")</f>
        <v/>
      </c>
      <c r="C98" s="467"/>
      <c r="D98" s="557"/>
      <c r="E98" s="565"/>
      <c r="F98" s="568"/>
      <c r="G98" s="568"/>
      <c r="H98" s="569"/>
      <c r="I98" s="589"/>
      <c r="J98" s="589"/>
      <c r="K98" s="589"/>
      <c r="L98" s="589"/>
      <c r="M98" s="589"/>
      <c r="N98" s="589"/>
      <c r="O98" s="589"/>
      <c r="P98" s="589"/>
      <c r="Q98" s="589"/>
      <c r="R98" s="589"/>
      <c r="S98" s="589"/>
      <c r="T98" s="589"/>
      <c r="U98" s="589"/>
      <c r="V98" s="589"/>
      <c r="W98" s="589"/>
      <c r="X98" s="528"/>
      <c r="Y98" s="528"/>
      <c r="Z98" s="528"/>
      <c r="AA98" s="528"/>
      <c r="AB98" s="528"/>
      <c r="AC98" s="528"/>
      <c r="AD98" s="528"/>
      <c r="AE98" s="528"/>
      <c r="AF98" s="528"/>
      <c r="AG98" s="559"/>
    </row>
    <row r="99" spans="2:33" hidden="1" x14ac:dyDescent="0.2">
      <c r="B99" s="531" t="str">
        <f>IFERROR(VLOOKUP(C99,'MEG Def'!$A$58:$B$61,2),"")</f>
        <v/>
      </c>
      <c r="C99" s="467"/>
      <c r="D99" s="557"/>
      <c r="E99" s="591"/>
      <c r="F99" s="591"/>
      <c r="G99" s="591"/>
      <c r="H99" s="592"/>
      <c r="I99" s="589"/>
      <c r="J99" s="589"/>
      <c r="K99" s="589"/>
      <c r="L99" s="589"/>
      <c r="M99" s="589"/>
      <c r="N99" s="589"/>
      <c r="O99" s="589"/>
      <c r="P99" s="589"/>
      <c r="Q99" s="589"/>
      <c r="R99" s="589"/>
      <c r="S99" s="589"/>
      <c r="T99" s="589"/>
      <c r="U99" s="589"/>
      <c r="V99" s="589"/>
      <c r="W99" s="589"/>
      <c r="X99" s="528"/>
      <c r="Y99" s="528"/>
      <c r="Z99" s="528"/>
      <c r="AA99" s="528"/>
      <c r="AB99" s="528"/>
      <c r="AC99" s="528"/>
      <c r="AD99" s="528"/>
      <c r="AE99" s="528"/>
      <c r="AF99" s="528"/>
      <c r="AG99" s="559"/>
    </row>
    <row r="100" spans="2:33" hidden="1" x14ac:dyDescent="0.2">
      <c r="B100" s="531" t="str">
        <f>IFERROR(VLOOKUP(C100,'MEG Def'!$A$58:$B$61,2),"")</f>
        <v/>
      </c>
      <c r="C100" s="467"/>
      <c r="D100" s="557"/>
      <c r="E100" s="591"/>
      <c r="F100" s="591"/>
      <c r="G100" s="591"/>
      <c r="H100" s="592"/>
      <c r="I100" s="589"/>
      <c r="J100" s="589"/>
      <c r="K100" s="589"/>
      <c r="L100" s="589"/>
      <c r="M100" s="589"/>
      <c r="N100" s="589"/>
      <c r="O100" s="589"/>
      <c r="P100" s="589"/>
      <c r="Q100" s="589"/>
      <c r="R100" s="589"/>
      <c r="S100" s="589"/>
      <c r="T100" s="589"/>
      <c r="U100" s="589"/>
      <c r="V100" s="589"/>
      <c r="W100" s="589"/>
      <c r="X100" s="528"/>
      <c r="Y100" s="528"/>
      <c r="Z100" s="528"/>
      <c r="AA100" s="528"/>
      <c r="AB100" s="528"/>
      <c r="AC100" s="528"/>
      <c r="AD100" s="528"/>
      <c r="AE100" s="528"/>
      <c r="AF100" s="528"/>
      <c r="AG100" s="559"/>
    </row>
    <row r="101" spans="2:33" ht="13.5" hidden="1" thickBot="1" x14ac:dyDescent="0.25">
      <c r="B101" s="536"/>
      <c r="C101" s="572"/>
      <c r="D101" s="597"/>
      <c r="E101" s="598"/>
      <c r="F101" s="598"/>
      <c r="G101" s="598"/>
      <c r="H101" s="599"/>
      <c r="I101" s="598"/>
      <c r="J101" s="598"/>
      <c r="K101" s="598"/>
      <c r="L101" s="598"/>
      <c r="M101" s="598"/>
      <c r="N101" s="598"/>
      <c r="O101" s="598"/>
      <c r="P101" s="598"/>
      <c r="Q101" s="598"/>
      <c r="R101" s="598"/>
      <c r="S101" s="598"/>
      <c r="T101" s="598"/>
      <c r="U101" s="598"/>
      <c r="V101" s="598"/>
      <c r="W101" s="598"/>
      <c r="X101" s="600"/>
      <c r="Y101" s="600"/>
      <c r="Z101" s="600"/>
      <c r="AA101" s="600"/>
      <c r="AB101" s="600"/>
      <c r="AC101" s="600"/>
      <c r="AD101" s="600"/>
      <c r="AE101" s="600"/>
      <c r="AF101" s="600"/>
      <c r="AG101" s="601"/>
    </row>
    <row r="102" spans="2:33" hidden="1" x14ac:dyDescent="0.2">
      <c r="X102" s="602"/>
      <c r="Y102" s="602"/>
      <c r="Z102" s="602"/>
      <c r="AA102" s="602"/>
      <c r="AB102" s="602"/>
      <c r="AC102" s="602"/>
      <c r="AD102" s="602"/>
      <c r="AE102" s="602"/>
      <c r="AF102" s="602"/>
      <c r="AG102" s="602"/>
    </row>
  </sheetData>
  <sheetProtection algorithmName="SHA-512" hashValue="FBMhKXn+zI8yDOYClf/TruKBd6CVdyu5LhJCuyP4jS23fSA4BXve7H4xjWphfT1nmq17x2zmyYriam7zGzH/qw==" saltValue="8kG15NuL/EEacJLX5CQeX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heetViews>
  <sheetFormatPr defaultColWidth="8.7109375" defaultRowHeight="12.75" x14ac:dyDescent="0.2"/>
  <cols>
    <col min="2" max="2" width="42.7109375" customWidth="1"/>
    <col min="3" max="3" width="4.42578125" style="5" customWidth="1"/>
    <col min="4" max="8" width="15.5703125" customWidth="1"/>
    <col min="9" max="33" width="15.5703125" hidden="1" customWidth="1"/>
  </cols>
  <sheetData>
    <row r="1" spans="2:33" ht="28.15" customHeight="1" x14ac:dyDescent="0.2">
      <c r="B1" s="45"/>
      <c r="C1" s="45"/>
      <c r="D1" s="45"/>
    </row>
    <row r="3" spans="2:33" ht="15" x14ac:dyDescent="0.25">
      <c r="B3" s="239" t="s">
        <v>19</v>
      </c>
    </row>
    <row r="5" spans="2:33" ht="13.5" thickBot="1" x14ac:dyDescent="0.25">
      <c r="B5" s="2" t="s">
        <v>16</v>
      </c>
      <c r="C5" s="4"/>
    </row>
    <row r="6" spans="2:33" x14ac:dyDescent="0.2">
      <c r="B6" s="38"/>
      <c r="C6" s="31"/>
      <c r="D6" s="42" t="s">
        <v>0</v>
      </c>
      <c r="E6" s="39"/>
      <c r="F6" s="39"/>
      <c r="G6" s="39"/>
      <c r="H6" s="43"/>
      <c r="I6" s="39"/>
      <c r="J6" s="39"/>
      <c r="K6" s="39"/>
      <c r="L6" s="39"/>
      <c r="M6" s="39"/>
      <c r="N6" s="39"/>
      <c r="O6" s="39"/>
      <c r="P6" s="39"/>
      <c r="Q6" s="39"/>
      <c r="R6" s="39"/>
      <c r="S6" s="39"/>
      <c r="T6" s="39"/>
      <c r="U6" s="39"/>
      <c r="V6" s="39"/>
      <c r="W6" s="39"/>
      <c r="X6" s="39"/>
      <c r="Y6" s="39"/>
      <c r="Z6" s="39"/>
      <c r="AA6" s="39"/>
      <c r="AB6" s="39"/>
      <c r="AC6" s="39"/>
      <c r="AD6" s="39"/>
      <c r="AE6" s="39"/>
      <c r="AF6" s="39"/>
      <c r="AG6" s="43"/>
    </row>
    <row r="7" spans="2:33" ht="13.5" thickBot="1" x14ac:dyDescent="0.25">
      <c r="B7" s="28"/>
      <c r="C7" s="56"/>
      <c r="D7" s="119">
        <f>'DY Def'!B$5</f>
        <v>1</v>
      </c>
      <c r="E7" s="406">
        <f>'DY Def'!C$5</f>
        <v>2</v>
      </c>
      <c r="F7" s="406">
        <f>'DY Def'!D$5</f>
        <v>3</v>
      </c>
      <c r="G7" s="406">
        <f>'DY Def'!E$5</f>
        <v>4</v>
      </c>
      <c r="H7" s="335">
        <f>'DY Def'!F$5</f>
        <v>5</v>
      </c>
      <c r="I7" s="120">
        <f>'DY Def'!G$5</f>
        <v>6</v>
      </c>
      <c r="J7" s="120">
        <f>'DY Def'!H$5</f>
        <v>7</v>
      </c>
      <c r="K7" s="120">
        <f>'DY Def'!I$5</f>
        <v>8</v>
      </c>
      <c r="L7" s="120">
        <f>'DY Def'!J$5</f>
        <v>9</v>
      </c>
      <c r="M7" s="120">
        <f>'DY Def'!K$5</f>
        <v>10</v>
      </c>
      <c r="N7" s="120">
        <f>'DY Def'!L$5</f>
        <v>11</v>
      </c>
      <c r="O7" s="120">
        <f>'DY Def'!M$5</f>
        <v>12</v>
      </c>
      <c r="P7" s="120">
        <f>'DY Def'!N$5</f>
        <v>13</v>
      </c>
      <c r="Q7" s="120">
        <f>'DY Def'!O$5</f>
        <v>14</v>
      </c>
      <c r="R7" s="120">
        <f>'DY Def'!P$5</f>
        <v>15</v>
      </c>
      <c r="S7" s="120">
        <f>'DY Def'!Q$5</f>
        <v>16</v>
      </c>
      <c r="T7" s="120">
        <f>'DY Def'!R$5</f>
        <v>17</v>
      </c>
      <c r="U7" s="120">
        <f>'DY Def'!S$5</f>
        <v>18</v>
      </c>
      <c r="V7" s="120">
        <f>'DY Def'!T$5</f>
        <v>19</v>
      </c>
      <c r="W7" s="120">
        <f>'DY Def'!U$5</f>
        <v>20</v>
      </c>
      <c r="X7" s="120">
        <f>'DY Def'!V$5</f>
        <v>21</v>
      </c>
      <c r="Y7" s="120">
        <f>'DY Def'!W$5</f>
        <v>22</v>
      </c>
      <c r="Z7" s="120">
        <f>'DY Def'!X$5</f>
        <v>23</v>
      </c>
      <c r="AA7" s="120">
        <f>'DY Def'!Y$5</f>
        <v>24</v>
      </c>
      <c r="AB7" s="120">
        <f>'DY Def'!Z$5</f>
        <v>25</v>
      </c>
      <c r="AC7" s="120">
        <f>'DY Def'!AA$5</f>
        <v>26</v>
      </c>
      <c r="AD7" s="120">
        <f>'DY Def'!AB$5</f>
        <v>27</v>
      </c>
      <c r="AE7" s="120">
        <f>'DY Def'!AC$5</f>
        <v>28</v>
      </c>
      <c r="AF7" s="120">
        <f>'DY Def'!AD$5</f>
        <v>29</v>
      </c>
      <c r="AG7" s="335">
        <f>'DY Def'!AE$5</f>
        <v>30</v>
      </c>
    </row>
    <row r="8" spans="2:33" x14ac:dyDescent="0.2">
      <c r="B8" s="24"/>
      <c r="C8" s="57"/>
      <c r="D8" s="265"/>
      <c r="E8" s="266"/>
      <c r="F8" s="266"/>
      <c r="G8" s="266"/>
      <c r="H8" s="267"/>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7"/>
    </row>
    <row r="9" spans="2:33" hidden="1" x14ac:dyDescent="0.2">
      <c r="B9" s="40" t="s">
        <v>84</v>
      </c>
      <c r="C9" s="56"/>
      <c r="D9" s="101"/>
      <c r="E9" s="420"/>
      <c r="F9" s="420"/>
      <c r="G9" s="420"/>
      <c r="H9" s="103"/>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3"/>
    </row>
    <row r="10" spans="2:33" hidden="1" x14ac:dyDescent="0.2">
      <c r="B10" s="22" t="str">
        <f>IFERROR(VLOOKUP(C10,'MEG Def'!$A$7:$B$12,2),"")</f>
        <v/>
      </c>
      <c r="C10" s="57"/>
      <c r="D10" s="101">
        <f>SUMIF('WW Spending Actual'!$B$10:$B$50,'WW Spending Total'!$B10,'WW Spending Actual'!D$10:D$50)+SUMIF('WW Spending Projected'!$B$14:$B$54,'WW Spending Total'!$B10,'WW Spending Projected'!D$14:D$54)</f>
        <v>0</v>
      </c>
      <c r="E10" s="420">
        <f>SUMIF('WW Spending Actual'!$B$10:$B$50,'WW Spending Total'!$B10,'WW Spending Actual'!E$10:E$50)+SUMIF('WW Spending Projected'!$B$14:$B$54,'WW Spending Total'!$B10,'WW Spending Projected'!E$14:E$54)</f>
        <v>0</v>
      </c>
      <c r="F10" s="420">
        <f>SUMIF('WW Spending Actual'!$B$10:$B$50,'WW Spending Total'!$B10,'WW Spending Actual'!F$10:F$50)+SUMIF('WW Spending Projected'!$B$14:$B$54,'WW Spending Total'!$B10,'WW Spending Projected'!F$14:F$54)</f>
        <v>0</v>
      </c>
      <c r="G10" s="420">
        <f>SUMIF('WW Spending Actual'!$B$10:$B$50,'WW Spending Total'!$B10,'WW Spending Actual'!G$10:G$50)+SUMIF('WW Spending Projected'!$B$14:$B$54,'WW Spending Total'!$B10,'WW Spending Projected'!G$14:G$54)</f>
        <v>0</v>
      </c>
      <c r="H10" s="103">
        <f>SUMIF('WW Spending Actual'!$B$10:$B$50,'WW Spending Total'!$B10,'WW Spending Actual'!H$10:H$50)+SUMIF('WW Spending Projected'!$B$14:$B$54,'WW Spending Total'!$B10,'WW Spending Projected'!H$14:H$54)</f>
        <v>0</v>
      </c>
      <c r="I10" s="102">
        <f>SUMIF('WW Spending Actual'!$B$10:$B$50,'WW Spending Total'!$B10,'WW Spending Actual'!I$10:I$50)+SUMIF('WW Spending Projected'!$B$14:$B$54,'WW Spending Total'!$B10,'WW Spending Projected'!I$14:I$54)</f>
        <v>0</v>
      </c>
      <c r="J10" s="102">
        <f>SUMIF('WW Spending Actual'!$B$10:$B$50,'WW Spending Total'!$B10,'WW Spending Actual'!J$10:J$50)+SUMIF('WW Spending Projected'!$B$14:$B$54,'WW Spending Total'!$B10,'WW Spending Projected'!J$14:J$54)</f>
        <v>0</v>
      </c>
      <c r="K10" s="102">
        <f>SUMIF('WW Spending Actual'!$B$10:$B$50,'WW Spending Total'!$B10,'WW Spending Actual'!K$10:K$50)+SUMIF('WW Spending Projected'!$B$14:$B$54,'WW Spending Total'!$B10,'WW Spending Projected'!K$14:K$54)</f>
        <v>0</v>
      </c>
      <c r="L10" s="102">
        <f>SUMIF('WW Spending Actual'!$B$10:$B$50,'WW Spending Total'!$B10,'WW Spending Actual'!L$10:L$50)+SUMIF('WW Spending Projected'!$B$14:$B$54,'WW Spending Total'!$B10,'WW Spending Projected'!L$14:L$54)</f>
        <v>0</v>
      </c>
      <c r="M10" s="102">
        <f>SUMIF('WW Spending Actual'!$B$10:$B$50,'WW Spending Total'!$B10,'WW Spending Actual'!M$10:M$50)+SUMIF('WW Spending Projected'!$B$14:$B$54,'WW Spending Total'!$B10,'WW Spending Projected'!M$14:M$54)</f>
        <v>0</v>
      </c>
      <c r="N10" s="102">
        <f>SUMIF('WW Spending Actual'!$B$10:$B$50,'WW Spending Total'!$B10,'WW Spending Actual'!N$10:N$50)+SUMIF('WW Spending Projected'!$B$14:$B$54,'WW Spending Total'!$B10,'WW Spending Projected'!N$14:N$54)</f>
        <v>0</v>
      </c>
      <c r="O10" s="102">
        <f>SUMIF('WW Spending Actual'!$B$10:$B$50,'WW Spending Total'!$B10,'WW Spending Actual'!O$10:O$50)+SUMIF('WW Spending Projected'!$B$14:$B$54,'WW Spending Total'!$B10,'WW Spending Projected'!O$14:O$54)</f>
        <v>0</v>
      </c>
      <c r="P10" s="102">
        <f>SUMIF('WW Spending Actual'!$B$10:$B$50,'WW Spending Total'!$B10,'WW Spending Actual'!P$10:P$50)+SUMIF('WW Spending Projected'!$B$14:$B$54,'WW Spending Total'!$B10,'WW Spending Projected'!P$14:P$54)</f>
        <v>0</v>
      </c>
      <c r="Q10" s="102">
        <f>SUMIF('WW Spending Actual'!$B$10:$B$50,'WW Spending Total'!$B10,'WW Spending Actual'!Q$10:Q$50)+SUMIF('WW Spending Projected'!$B$14:$B$54,'WW Spending Total'!$B10,'WW Spending Projected'!Q$14:Q$54)</f>
        <v>0</v>
      </c>
      <c r="R10" s="102">
        <f>SUMIF('WW Spending Actual'!$B$10:$B$50,'WW Spending Total'!$B10,'WW Spending Actual'!R$10:R$50)+SUMIF('WW Spending Projected'!$B$14:$B$54,'WW Spending Total'!$B10,'WW Spending Projected'!R$14:R$54)</f>
        <v>0</v>
      </c>
      <c r="S10" s="102">
        <f>SUMIF('WW Spending Actual'!$B$10:$B$50,'WW Spending Total'!$B10,'WW Spending Actual'!S$10:S$50)+SUMIF('WW Spending Projected'!$B$14:$B$54,'WW Spending Total'!$B10,'WW Spending Projected'!S$14:S$54)</f>
        <v>0</v>
      </c>
      <c r="T10" s="102">
        <f>SUMIF('WW Spending Actual'!$B$10:$B$50,'WW Spending Total'!$B10,'WW Spending Actual'!T$10:T$50)+SUMIF('WW Spending Projected'!$B$14:$B$54,'WW Spending Total'!$B10,'WW Spending Projected'!T$14:T$54)</f>
        <v>0</v>
      </c>
      <c r="U10" s="102">
        <f>SUMIF('WW Spending Actual'!$B$10:$B$50,'WW Spending Total'!$B10,'WW Spending Actual'!U$10:U$50)+SUMIF('WW Spending Projected'!$B$14:$B$54,'WW Spending Total'!$B10,'WW Spending Projected'!U$14:U$54)</f>
        <v>0</v>
      </c>
      <c r="V10" s="102">
        <f>SUMIF('WW Spending Actual'!$B$10:$B$50,'WW Spending Total'!$B10,'WW Spending Actual'!V$10:V$50)+SUMIF('WW Spending Projected'!$B$14:$B$54,'WW Spending Total'!$B10,'WW Spending Projected'!V$14:V$54)</f>
        <v>0</v>
      </c>
      <c r="W10" s="102">
        <f>SUMIF('WW Spending Actual'!$B$10:$B$50,'WW Spending Total'!$B10,'WW Spending Actual'!W$10:W$50)+SUMIF('WW Spending Projected'!$B$14:$B$54,'WW Spending Total'!$B10,'WW Spending Projected'!W$14:W$54)</f>
        <v>0</v>
      </c>
      <c r="X10" s="102">
        <f>SUMIF('WW Spending Actual'!$B$10:$B$50,'WW Spending Total'!$B10,'WW Spending Actual'!X$10:X$50)+SUMIF('WW Spending Projected'!$B$14:$B$54,'WW Spending Total'!$B10,'WW Spending Projected'!X$14:X$54)</f>
        <v>0</v>
      </c>
      <c r="Y10" s="102">
        <f>SUMIF('WW Spending Actual'!$B$10:$B$50,'WW Spending Total'!$B10,'WW Spending Actual'!Y$10:Y$50)+SUMIF('WW Spending Projected'!$B$14:$B$54,'WW Spending Total'!$B10,'WW Spending Projected'!Y$14:Y$54)</f>
        <v>0</v>
      </c>
      <c r="Z10" s="102">
        <f>SUMIF('WW Spending Actual'!$B$10:$B$50,'WW Spending Total'!$B10,'WW Spending Actual'!Z$10:Z$50)+SUMIF('WW Spending Projected'!$B$14:$B$54,'WW Spending Total'!$B10,'WW Spending Projected'!Z$14:Z$54)</f>
        <v>0</v>
      </c>
      <c r="AA10" s="102">
        <f>SUMIF('WW Spending Actual'!$B$10:$B$50,'WW Spending Total'!$B10,'WW Spending Actual'!AA$10:AA$50)+SUMIF('WW Spending Projected'!$B$14:$B$54,'WW Spending Total'!$B10,'WW Spending Projected'!AA$14:AA$54)</f>
        <v>0</v>
      </c>
      <c r="AB10" s="102">
        <f>SUMIF('WW Spending Actual'!$B$10:$B$50,'WW Spending Total'!$B10,'WW Spending Actual'!AB$10:AB$50)+SUMIF('WW Spending Projected'!$B$14:$B$54,'WW Spending Total'!$B10,'WW Spending Projected'!AB$14:AB$54)</f>
        <v>0</v>
      </c>
      <c r="AC10" s="102">
        <f>SUMIF('WW Spending Actual'!$B$10:$B$50,'WW Spending Total'!$B10,'WW Spending Actual'!AC$10:AC$50)+SUMIF('WW Spending Projected'!$B$14:$B$54,'WW Spending Total'!$B10,'WW Spending Projected'!AC$14:AC$54)</f>
        <v>0</v>
      </c>
      <c r="AD10" s="102">
        <f>SUMIF('WW Spending Actual'!$B$10:$B$50,'WW Spending Total'!$B10,'WW Spending Actual'!AD$10:AD$50)+SUMIF('WW Spending Projected'!$B$14:$B$54,'WW Spending Total'!$B10,'WW Spending Projected'!AD$14:AD$54)</f>
        <v>0</v>
      </c>
      <c r="AE10" s="102">
        <f>SUMIF('WW Spending Actual'!$B$10:$B$50,'WW Spending Total'!$B10,'WW Spending Actual'!AE$10:AE$50)+SUMIF('WW Spending Projected'!$B$14:$B$54,'WW Spending Total'!$B10,'WW Spending Projected'!AE$14:AE$54)</f>
        <v>0</v>
      </c>
      <c r="AF10" s="102">
        <f>SUMIF('WW Spending Actual'!$B$10:$B$50,'WW Spending Total'!$B10,'WW Spending Actual'!AF$10:AF$50)+SUMIF('WW Spending Projected'!$B$14:$B$54,'WW Spending Total'!$B10,'WW Spending Projected'!AF$14:AF$54)</f>
        <v>0</v>
      </c>
      <c r="AG10" s="103">
        <f>SUMIF('WW Spending Actual'!$B$10:$B$50,'WW Spending Total'!$B10,'WW Spending Actual'!AG$10:AG$50)+SUMIF('WW Spending Projected'!$B$14:$B$54,'WW Spending Total'!$B10,'WW Spending Projected'!AG$14:AG$54)</f>
        <v>0</v>
      </c>
    </row>
    <row r="11" spans="2:33" hidden="1" x14ac:dyDescent="0.2">
      <c r="B11" s="22" t="str">
        <f>IFERROR(VLOOKUP(C11,'MEG Def'!$A$7:$B$12,2),"")</f>
        <v/>
      </c>
      <c r="C11" s="57"/>
      <c r="D11" s="101">
        <f>SUMIF('WW Spending Actual'!$B$10:$B$50,'WW Spending Total'!$B11,'WW Spending Actual'!D$10:D$50)+SUMIF('WW Spending Projected'!$B$14:$B$54,'WW Spending Total'!$B11,'WW Spending Projected'!D$14:D$54)</f>
        <v>0</v>
      </c>
      <c r="E11" s="420">
        <f>SUMIF('WW Spending Actual'!$B$10:$B$50,'WW Spending Total'!$B11,'WW Spending Actual'!E$10:E$50)+SUMIF('WW Spending Projected'!$B$14:$B$54,'WW Spending Total'!$B11,'WW Spending Projected'!E$14:E$54)</f>
        <v>0</v>
      </c>
      <c r="F11" s="420">
        <f>SUMIF('WW Spending Actual'!$B$10:$B$50,'WW Spending Total'!$B11,'WW Spending Actual'!F$10:F$50)+SUMIF('WW Spending Projected'!$B$14:$B$54,'WW Spending Total'!$B11,'WW Spending Projected'!F$14:F$54)</f>
        <v>0</v>
      </c>
      <c r="G11" s="420">
        <f>SUMIF('WW Spending Actual'!$B$10:$B$50,'WW Spending Total'!$B11,'WW Spending Actual'!G$10:G$50)+SUMIF('WW Spending Projected'!$B$14:$B$54,'WW Spending Total'!$B11,'WW Spending Projected'!G$14:G$54)</f>
        <v>0</v>
      </c>
      <c r="H11" s="103">
        <f>SUMIF('WW Spending Actual'!$B$10:$B$50,'WW Spending Total'!$B11,'WW Spending Actual'!H$10:H$50)+SUMIF('WW Spending Projected'!$B$14:$B$54,'WW Spending Total'!$B11,'WW Spending Projected'!H$14:H$54)</f>
        <v>0</v>
      </c>
      <c r="I11" s="102">
        <f>SUMIF('WW Spending Actual'!$B$10:$B$50,'WW Spending Total'!$B11,'WW Spending Actual'!I$10:I$50)+SUMIF('WW Spending Projected'!$B$14:$B$54,'WW Spending Total'!$B11,'WW Spending Projected'!I$14:I$54)</f>
        <v>0</v>
      </c>
      <c r="J11" s="102">
        <f>SUMIF('WW Spending Actual'!$B$10:$B$50,'WW Spending Total'!$B11,'WW Spending Actual'!J$10:J$50)+SUMIF('WW Spending Projected'!$B$14:$B$54,'WW Spending Total'!$B11,'WW Spending Projected'!J$14:J$54)</f>
        <v>0</v>
      </c>
      <c r="K11" s="102">
        <f>SUMIF('WW Spending Actual'!$B$10:$B$50,'WW Spending Total'!$B11,'WW Spending Actual'!K$10:K$50)+SUMIF('WW Spending Projected'!$B$14:$B$54,'WW Spending Total'!$B11,'WW Spending Projected'!K$14:K$54)</f>
        <v>0</v>
      </c>
      <c r="L11" s="102">
        <f>SUMIF('WW Spending Actual'!$B$10:$B$50,'WW Spending Total'!$B11,'WW Spending Actual'!L$10:L$50)+SUMIF('WW Spending Projected'!$B$14:$B$54,'WW Spending Total'!$B11,'WW Spending Projected'!L$14:L$54)</f>
        <v>0</v>
      </c>
      <c r="M11" s="102">
        <f>SUMIF('WW Spending Actual'!$B$10:$B$50,'WW Spending Total'!$B11,'WW Spending Actual'!M$10:M$50)+SUMIF('WW Spending Projected'!$B$14:$B$54,'WW Spending Total'!$B11,'WW Spending Projected'!M$14:M$54)</f>
        <v>0</v>
      </c>
      <c r="N11" s="102">
        <f>SUMIF('WW Spending Actual'!$B$10:$B$50,'WW Spending Total'!$B11,'WW Spending Actual'!N$10:N$50)+SUMIF('WW Spending Projected'!$B$14:$B$54,'WW Spending Total'!$B11,'WW Spending Projected'!N$14:N$54)</f>
        <v>0</v>
      </c>
      <c r="O11" s="102">
        <f>SUMIF('WW Spending Actual'!$B$10:$B$50,'WW Spending Total'!$B11,'WW Spending Actual'!O$10:O$50)+SUMIF('WW Spending Projected'!$B$14:$B$54,'WW Spending Total'!$B11,'WW Spending Projected'!O$14:O$54)</f>
        <v>0</v>
      </c>
      <c r="P11" s="102">
        <f>SUMIF('WW Spending Actual'!$B$10:$B$50,'WW Spending Total'!$B11,'WW Spending Actual'!P$10:P$50)+SUMIF('WW Spending Projected'!$B$14:$B$54,'WW Spending Total'!$B11,'WW Spending Projected'!P$14:P$54)</f>
        <v>0</v>
      </c>
      <c r="Q11" s="102">
        <f>SUMIF('WW Spending Actual'!$B$10:$B$50,'WW Spending Total'!$B11,'WW Spending Actual'!Q$10:Q$50)+SUMIF('WW Spending Projected'!$B$14:$B$54,'WW Spending Total'!$B11,'WW Spending Projected'!Q$14:Q$54)</f>
        <v>0</v>
      </c>
      <c r="R11" s="102">
        <f>SUMIF('WW Spending Actual'!$B$10:$B$50,'WW Spending Total'!$B11,'WW Spending Actual'!R$10:R$50)+SUMIF('WW Spending Projected'!$B$14:$B$54,'WW Spending Total'!$B11,'WW Spending Projected'!R$14:R$54)</f>
        <v>0</v>
      </c>
      <c r="S11" s="102">
        <f>SUMIF('WW Spending Actual'!$B$10:$B$50,'WW Spending Total'!$B11,'WW Spending Actual'!S$10:S$50)+SUMIF('WW Spending Projected'!$B$14:$B$54,'WW Spending Total'!$B11,'WW Spending Projected'!S$14:S$54)</f>
        <v>0</v>
      </c>
      <c r="T11" s="102">
        <f>SUMIF('WW Spending Actual'!$B$10:$B$50,'WW Spending Total'!$B11,'WW Spending Actual'!T$10:T$50)+SUMIF('WW Spending Projected'!$B$14:$B$54,'WW Spending Total'!$B11,'WW Spending Projected'!T$14:T$54)</f>
        <v>0</v>
      </c>
      <c r="U11" s="102">
        <f>SUMIF('WW Spending Actual'!$B$10:$B$50,'WW Spending Total'!$B11,'WW Spending Actual'!U$10:U$50)+SUMIF('WW Spending Projected'!$B$14:$B$54,'WW Spending Total'!$B11,'WW Spending Projected'!U$14:U$54)</f>
        <v>0</v>
      </c>
      <c r="V11" s="102">
        <f>SUMIF('WW Spending Actual'!$B$10:$B$50,'WW Spending Total'!$B11,'WW Spending Actual'!V$10:V$50)+SUMIF('WW Spending Projected'!$B$14:$B$54,'WW Spending Total'!$B11,'WW Spending Projected'!V$14:V$54)</f>
        <v>0</v>
      </c>
      <c r="W11" s="102">
        <f>SUMIF('WW Spending Actual'!$B$10:$B$50,'WW Spending Total'!$B11,'WW Spending Actual'!W$10:W$50)+SUMIF('WW Spending Projected'!$B$14:$B$54,'WW Spending Total'!$B11,'WW Spending Projected'!W$14:W$54)</f>
        <v>0</v>
      </c>
      <c r="X11" s="102">
        <f>SUMIF('WW Spending Actual'!$B$10:$B$50,'WW Spending Total'!$B11,'WW Spending Actual'!X$10:X$50)+SUMIF('WW Spending Projected'!$B$14:$B$54,'WW Spending Total'!$B11,'WW Spending Projected'!X$14:X$54)</f>
        <v>0</v>
      </c>
      <c r="Y11" s="102">
        <f>SUMIF('WW Spending Actual'!$B$10:$B$50,'WW Spending Total'!$B11,'WW Spending Actual'!Y$10:Y$50)+SUMIF('WW Spending Projected'!$B$14:$B$54,'WW Spending Total'!$B11,'WW Spending Projected'!Y$14:Y$54)</f>
        <v>0</v>
      </c>
      <c r="Z11" s="102">
        <f>SUMIF('WW Spending Actual'!$B$10:$B$50,'WW Spending Total'!$B11,'WW Spending Actual'!Z$10:Z$50)+SUMIF('WW Spending Projected'!$B$14:$B$54,'WW Spending Total'!$B11,'WW Spending Projected'!Z$14:Z$54)</f>
        <v>0</v>
      </c>
      <c r="AA11" s="102">
        <f>SUMIF('WW Spending Actual'!$B$10:$B$50,'WW Spending Total'!$B11,'WW Spending Actual'!AA$10:AA$50)+SUMIF('WW Spending Projected'!$B$14:$B$54,'WW Spending Total'!$B11,'WW Spending Projected'!AA$14:AA$54)</f>
        <v>0</v>
      </c>
      <c r="AB11" s="102">
        <f>SUMIF('WW Spending Actual'!$B$10:$B$50,'WW Spending Total'!$B11,'WW Spending Actual'!AB$10:AB$50)+SUMIF('WW Spending Projected'!$B$14:$B$54,'WW Spending Total'!$B11,'WW Spending Projected'!AB$14:AB$54)</f>
        <v>0</v>
      </c>
      <c r="AC11" s="102">
        <f>SUMIF('WW Spending Actual'!$B$10:$B$50,'WW Spending Total'!$B11,'WW Spending Actual'!AC$10:AC$50)+SUMIF('WW Spending Projected'!$B$14:$B$54,'WW Spending Total'!$B11,'WW Spending Projected'!AC$14:AC$54)</f>
        <v>0</v>
      </c>
      <c r="AD11" s="102">
        <f>SUMIF('WW Spending Actual'!$B$10:$B$50,'WW Spending Total'!$B11,'WW Spending Actual'!AD$10:AD$50)+SUMIF('WW Spending Projected'!$B$14:$B$54,'WW Spending Total'!$B11,'WW Spending Projected'!AD$14:AD$54)</f>
        <v>0</v>
      </c>
      <c r="AE11" s="102">
        <f>SUMIF('WW Spending Actual'!$B$10:$B$50,'WW Spending Total'!$B11,'WW Spending Actual'!AE$10:AE$50)+SUMIF('WW Spending Projected'!$B$14:$B$54,'WW Spending Total'!$B11,'WW Spending Projected'!AE$14:AE$54)</f>
        <v>0</v>
      </c>
      <c r="AF11" s="102">
        <f>SUMIF('WW Spending Actual'!$B$10:$B$50,'WW Spending Total'!$B11,'WW Spending Actual'!AF$10:AF$50)+SUMIF('WW Spending Projected'!$B$14:$B$54,'WW Spending Total'!$B11,'WW Spending Projected'!AF$14:AF$54)</f>
        <v>0</v>
      </c>
      <c r="AG11" s="103">
        <f>SUMIF('WW Spending Actual'!$B$10:$B$50,'WW Spending Total'!$B11,'WW Spending Actual'!AG$10:AG$50)+SUMIF('WW Spending Projected'!$B$14:$B$54,'WW Spending Total'!$B11,'WW Spending Projected'!AG$14:AG$54)</f>
        <v>0</v>
      </c>
    </row>
    <row r="12" spans="2:33" hidden="1" x14ac:dyDescent="0.2">
      <c r="B12" s="22" t="str">
        <f>IFERROR(VLOOKUP(C12,'MEG Def'!$A$7:$B$12,2),"")</f>
        <v/>
      </c>
      <c r="C12" s="57"/>
      <c r="D12" s="101">
        <f>SUMIF('WW Spending Actual'!$B$10:$B$50,'WW Spending Total'!$B12,'WW Spending Actual'!D$10:D$50)+SUMIF('WW Spending Projected'!$B$14:$B$54,'WW Spending Total'!$B12,'WW Spending Projected'!D$14:D$54)</f>
        <v>0</v>
      </c>
      <c r="E12" s="420">
        <f>SUMIF('WW Spending Actual'!$B$10:$B$50,'WW Spending Total'!$B12,'WW Spending Actual'!E$10:E$50)+SUMIF('WW Spending Projected'!$B$14:$B$54,'WW Spending Total'!$B12,'WW Spending Projected'!E$14:E$54)</f>
        <v>0</v>
      </c>
      <c r="F12" s="420">
        <f>SUMIF('WW Spending Actual'!$B$10:$B$50,'WW Spending Total'!$B12,'WW Spending Actual'!F$10:F$50)+SUMIF('WW Spending Projected'!$B$14:$B$54,'WW Spending Total'!$B12,'WW Spending Projected'!F$14:F$54)</f>
        <v>0</v>
      </c>
      <c r="G12" s="420">
        <f>SUMIF('WW Spending Actual'!$B$10:$B$50,'WW Spending Total'!$B12,'WW Spending Actual'!G$10:G$50)+SUMIF('WW Spending Projected'!$B$14:$B$54,'WW Spending Total'!$B12,'WW Spending Projected'!G$14:G$54)</f>
        <v>0</v>
      </c>
      <c r="H12" s="103">
        <f>SUMIF('WW Spending Actual'!$B$10:$B$50,'WW Spending Total'!$B12,'WW Spending Actual'!H$10:H$50)+SUMIF('WW Spending Projected'!$B$14:$B$54,'WW Spending Total'!$B12,'WW Spending Projected'!H$14:H$54)</f>
        <v>0</v>
      </c>
      <c r="I12" s="102">
        <f>SUMIF('WW Spending Actual'!$B$10:$B$50,'WW Spending Total'!$B12,'WW Spending Actual'!I$10:I$50)+SUMIF('WW Spending Projected'!$B$14:$B$54,'WW Spending Total'!$B12,'WW Spending Projected'!I$14:I$54)</f>
        <v>0</v>
      </c>
      <c r="J12" s="102">
        <f>SUMIF('WW Spending Actual'!$B$10:$B$50,'WW Spending Total'!$B12,'WW Spending Actual'!J$10:J$50)+SUMIF('WW Spending Projected'!$B$14:$B$54,'WW Spending Total'!$B12,'WW Spending Projected'!J$14:J$54)</f>
        <v>0</v>
      </c>
      <c r="K12" s="102">
        <f>SUMIF('WW Spending Actual'!$B$10:$B$50,'WW Spending Total'!$B12,'WW Spending Actual'!K$10:K$50)+SUMIF('WW Spending Projected'!$B$14:$B$54,'WW Spending Total'!$B12,'WW Spending Projected'!K$14:K$54)</f>
        <v>0</v>
      </c>
      <c r="L12" s="102">
        <f>SUMIF('WW Spending Actual'!$B$10:$B$50,'WW Spending Total'!$B12,'WW Spending Actual'!L$10:L$50)+SUMIF('WW Spending Projected'!$B$14:$B$54,'WW Spending Total'!$B12,'WW Spending Projected'!L$14:L$54)</f>
        <v>0</v>
      </c>
      <c r="M12" s="102">
        <f>SUMIF('WW Spending Actual'!$B$10:$B$50,'WW Spending Total'!$B12,'WW Spending Actual'!M$10:M$50)+SUMIF('WW Spending Projected'!$B$14:$B$54,'WW Spending Total'!$B12,'WW Spending Projected'!M$14:M$54)</f>
        <v>0</v>
      </c>
      <c r="N12" s="102">
        <f>SUMIF('WW Spending Actual'!$B$10:$B$50,'WW Spending Total'!$B12,'WW Spending Actual'!N$10:N$50)+SUMIF('WW Spending Projected'!$B$14:$B$54,'WW Spending Total'!$B12,'WW Spending Projected'!N$14:N$54)</f>
        <v>0</v>
      </c>
      <c r="O12" s="102">
        <f>SUMIF('WW Spending Actual'!$B$10:$B$50,'WW Spending Total'!$B12,'WW Spending Actual'!O$10:O$50)+SUMIF('WW Spending Projected'!$B$14:$B$54,'WW Spending Total'!$B12,'WW Spending Projected'!O$14:O$54)</f>
        <v>0</v>
      </c>
      <c r="P12" s="102">
        <f>SUMIF('WW Spending Actual'!$B$10:$B$50,'WW Spending Total'!$B12,'WW Spending Actual'!P$10:P$50)+SUMIF('WW Spending Projected'!$B$14:$B$54,'WW Spending Total'!$B12,'WW Spending Projected'!P$14:P$54)</f>
        <v>0</v>
      </c>
      <c r="Q12" s="102">
        <f>SUMIF('WW Spending Actual'!$B$10:$B$50,'WW Spending Total'!$B12,'WW Spending Actual'!Q$10:Q$50)+SUMIF('WW Spending Projected'!$B$14:$B$54,'WW Spending Total'!$B12,'WW Spending Projected'!Q$14:Q$54)</f>
        <v>0</v>
      </c>
      <c r="R12" s="102">
        <f>SUMIF('WW Spending Actual'!$B$10:$B$50,'WW Spending Total'!$B12,'WW Spending Actual'!R$10:R$50)+SUMIF('WW Spending Projected'!$B$14:$B$54,'WW Spending Total'!$B12,'WW Spending Projected'!R$14:R$54)</f>
        <v>0</v>
      </c>
      <c r="S12" s="102">
        <f>SUMIF('WW Spending Actual'!$B$10:$B$50,'WW Spending Total'!$B12,'WW Spending Actual'!S$10:S$50)+SUMIF('WW Spending Projected'!$B$14:$B$54,'WW Spending Total'!$B12,'WW Spending Projected'!S$14:S$54)</f>
        <v>0</v>
      </c>
      <c r="T12" s="102">
        <f>SUMIF('WW Spending Actual'!$B$10:$B$50,'WW Spending Total'!$B12,'WW Spending Actual'!T$10:T$50)+SUMIF('WW Spending Projected'!$B$14:$B$54,'WW Spending Total'!$B12,'WW Spending Projected'!T$14:T$54)</f>
        <v>0</v>
      </c>
      <c r="U12" s="102">
        <f>SUMIF('WW Spending Actual'!$B$10:$B$50,'WW Spending Total'!$B12,'WW Spending Actual'!U$10:U$50)+SUMIF('WW Spending Projected'!$B$14:$B$54,'WW Spending Total'!$B12,'WW Spending Projected'!U$14:U$54)</f>
        <v>0</v>
      </c>
      <c r="V12" s="102">
        <f>SUMIF('WW Spending Actual'!$B$10:$B$50,'WW Spending Total'!$B12,'WW Spending Actual'!V$10:V$50)+SUMIF('WW Spending Projected'!$B$14:$B$54,'WW Spending Total'!$B12,'WW Spending Projected'!V$14:V$54)</f>
        <v>0</v>
      </c>
      <c r="W12" s="102">
        <f>SUMIF('WW Spending Actual'!$B$10:$B$50,'WW Spending Total'!$B12,'WW Spending Actual'!W$10:W$50)+SUMIF('WW Spending Projected'!$B$14:$B$54,'WW Spending Total'!$B12,'WW Spending Projected'!W$14:W$54)</f>
        <v>0</v>
      </c>
      <c r="X12" s="102">
        <f>SUMIF('WW Spending Actual'!$B$10:$B$50,'WW Spending Total'!$B12,'WW Spending Actual'!X$10:X$50)+SUMIF('WW Spending Projected'!$B$14:$B$54,'WW Spending Total'!$B12,'WW Spending Projected'!X$14:X$54)</f>
        <v>0</v>
      </c>
      <c r="Y12" s="102">
        <f>SUMIF('WW Spending Actual'!$B$10:$B$50,'WW Spending Total'!$B12,'WW Spending Actual'!Y$10:Y$50)+SUMIF('WW Spending Projected'!$B$14:$B$54,'WW Spending Total'!$B12,'WW Spending Projected'!Y$14:Y$54)</f>
        <v>0</v>
      </c>
      <c r="Z12" s="102">
        <f>SUMIF('WW Spending Actual'!$B$10:$B$50,'WW Spending Total'!$B12,'WW Spending Actual'!Z$10:Z$50)+SUMIF('WW Spending Projected'!$B$14:$B$54,'WW Spending Total'!$B12,'WW Spending Projected'!Z$14:Z$54)</f>
        <v>0</v>
      </c>
      <c r="AA12" s="102">
        <f>SUMIF('WW Spending Actual'!$B$10:$B$50,'WW Spending Total'!$B12,'WW Spending Actual'!AA$10:AA$50)+SUMIF('WW Spending Projected'!$B$14:$B$54,'WW Spending Total'!$B12,'WW Spending Projected'!AA$14:AA$54)</f>
        <v>0</v>
      </c>
      <c r="AB12" s="102">
        <f>SUMIF('WW Spending Actual'!$B$10:$B$50,'WW Spending Total'!$B12,'WW Spending Actual'!AB$10:AB$50)+SUMIF('WW Spending Projected'!$B$14:$B$54,'WW Spending Total'!$B12,'WW Spending Projected'!AB$14:AB$54)</f>
        <v>0</v>
      </c>
      <c r="AC12" s="102">
        <f>SUMIF('WW Spending Actual'!$B$10:$B$50,'WW Spending Total'!$B12,'WW Spending Actual'!AC$10:AC$50)+SUMIF('WW Spending Projected'!$B$14:$B$54,'WW Spending Total'!$B12,'WW Spending Projected'!AC$14:AC$54)</f>
        <v>0</v>
      </c>
      <c r="AD12" s="102">
        <f>SUMIF('WW Spending Actual'!$B$10:$B$50,'WW Spending Total'!$B12,'WW Spending Actual'!AD$10:AD$50)+SUMIF('WW Spending Projected'!$B$14:$B$54,'WW Spending Total'!$B12,'WW Spending Projected'!AD$14:AD$54)</f>
        <v>0</v>
      </c>
      <c r="AE12" s="102">
        <f>SUMIF('WW Spending Actual'!$B$10:$B$50,'WW Spending Total'!$B12,'WW Spending Actual'!AE$10:AE$50)+SUMIF('WW Spending Projected'!$B$14:$B$54,'WW Spending Total'!$B12,'WW Spending Projected'!AE$14:AE$54)</f>
        <v>0</v>
      </c>
      <c r="AF12" s="102">
        <f>SUMIF('WW Spending Actual'!$B$10:$B$50,'WW Spending Total'!$B12,'WW Spending Actual'!AF$10:AF$50)+SUMIF('WW Spending Projected'!$B$14:$B$54,'WW Spending Total'!$B12,'WW Spending Projected'!AF$14:AF$54)</f>
        <v>0</v>
      </c>
      <c r="AG12" s="103">
        <f>SUMIF('WW Spending Actual'!$B$10:$B$50,'WW Spending Total'!$B12,'WW Spending Actual'!AG$10:AG$50)+SUMIF('WW Spending Projected'!$B$14:$B$54,'WW Spending Total'!$B12,'WW Spending Projected'!AG$14:AG$54)</f>
        <v>0</v>
      </c>
    </row>
    <row r="13" spans="2:33" hidden="1" x14ac:dyDescent="0.2">
      <c r="B13" s="22" t="str">
        <f>IFERROR(VLOOKUP(C13,'MEG Def'!$A$7:$B$12,2),"")</f>
        <v/>
      </c>
      <c r="C13" s="56"/>
      <c r="D13" s="101">
        <f>SUMIF('WW Spending Actual'!$B$10:$B$50,'WW Spending Total'!$B13,'WW Spending Actual'!D$10:D$50)+SUMIF('WW Spending Projected'!$B$14:$B$54,'WW Spending Total'!$B13,'WW Spending Projected'!D$14:D$54)</f>
        <v>0</v>
      </c>
      <c r="E13" s="420">
        <f>SUMIF('WW Spending Actual'!$B$10:$B$50,'WW Spending Total'!$B13,'WW Spending Actual'!E$10:E$50)+SUMIF('WW Spending Projected'!$B$14:$B$54,'WW Spending Total'!$B13,'WW Spending Projected'!E$14:E$54)</f>
        <v>0</v>
      </c>
      <c r="F13" s="420">
        <f>SUMIF('WW Spending Actual'!$B$10:$B$50,'WW Spending Total'!$B13,'WW Spending Actual'!F$10:F$50)+SUMIF('WW Spending Projected'!$B$14:$B$54,'WW Spending Total'!$B13,'WW Spending Projected'!F$14:F$54)</f>
        <v>0</v>
      </c>
      <c r="G13" s="420">
        <f>SUMIF('WW Spending Actual'!$B$10:$B$50,'WW Spending Total'!$B13,'WW Spending Actual'!G$10:G$50)+SUMIF('WW Spending Projected'!$B$14:$B$54,'WW Spending Total'!$B13,'WW Spending Projected'!G$14:G$54)</f>
        <v>0</v>
      </c>
      <c r="H13" s="103">
        <f>SUMIF('WW Spending Actual'!$B$10:$B$50,'WW Spending Total'!$B13,'WW Spending Actual'!H$10:H$50)+SUMIF('WW Spending Projected'!$B$14:$B$54,'WW Spending Total'!$B13,'WW Spending Projected'!H$14:H$54)</f>
        <v>0</v>
      </c>
      <c r="I13" s="102">
        <f>SUMIF('WW Spending Actual'!$B$10:$B$50,'WW Spending Total'!$B13,'WW Spending Actual'!I$10:I$50)+SUMIF('WW Spending Projected'!$B$14:$B$54,'WW Spending Total'!$B13,'WW Spending Projected'!I$14:I$54)</f>
        <v>0</v>
      </c>
      <c r="J13" s="102">
        <f>SUMIF('WW Spending Actual'!$B$10:$B$50,'WW Spending Total'!$B13,'WW Spending Actual'!J$10:J$50)+SUMIF('WW Spending Projected'!$B$14:$B$54,'WW Spending Total'!$B13,'WW Spending Projected'!J$14:J$54)</f>
        <v>0</v>
      </c>
      <c r="K13" s="102">
        <f>SUMIF('WW Spending Actual'!$B$10:$B$50,'WW Spending Total'!$B13,'WW Spending Actual'!K$10:K$50)+SUMIF('WW Spending Projected'!$B$14:$B$54,'WW Spending Total'!$B13,'WW Spending Projected'!K$14:K$54)</f>
        <v>0</v>
      </c>
      <c r="L13" s="102">
        <f>SUMIF('WW Spending Actual'!$B$10:$B$50,'WW Spending Total'!$B13,'WW Spending Actual'!L$10:L$50)+SUMIF('WW Spending Projected'!$B$14:$B$54,'WW Spending Total'!$B13,'WW Spending Projected'!L$14:L$54)</f>
        <v>0</v>
      </c>
      <c r="M13" s="102">
        <f>SUMIF('WW Spending Actual'!$B$10:$B$50,'WW Spending Total'!$B13,'WW Spending Actual'!M$10:M$50)+SUMIF('WW Spending Projected'!$B$14:$B$54,'WW Spending Total'!$B13,'WW Spending Projected'!M$14:M$54)</f>
        <v>0</v>
      </c>
      <c r="N13" s="102">
        <f>SUMIF('WW Spending Actual'!$B$10:$B$50,'WW Spending Total'!$B13,'WW Spending Actual'!N$10:N$50)+SUMIF('WW Spending Projected'!$B$14:$B$54,'WW Spending Total'!$B13,'WW Spending Projected'!N$14:N$54)</f>
        <v>0</v>
      </c>
      <c r="O13" s="102">
        <f>SUMIF('WW Spending Actual'!$B$10:$B$50,'WW Spending Total'!$B13,'WW Spending Actual'!O$10:O$50)+SUMIF('WW Spending Projected'!$B$14:$B$54,'WW Spending Total'!$B13,'WW Spending Projected'!O$14:O$54)</f>
        <v>0</v>
      </c>
      <c r="P13" s="102">
        <f>SUMIF('WW Spending Actual'!$B$10:$B$50,'WW Spending Total'!$B13,'WW Spending Actual'!P$10:P$50)+SUMIF('WW Spending Projected'!$B$14:$B$54,'WW Spending Total'!$B13,'WW Spending Projected'!P$14:P$54)</f>
        <v>0</v>
      </c>
      <c r="Q13" s="102">
        <f>SUMIF('WW Spending Actual'!$B$10:$B$50,'WW Spending Total'!$B13,'WW Spending Actual'!Q$10:Q$50)+SUMIF('WW Spending Projected'!$B$14:$B$54,'WW Spending Total'!$B13,'WW Spending Projected'!Q$14:Q$54)</f>
        <v>0</v>
      </c>
      <c r="R13" s="102">
        <f>SUMIF('WW Spending Actual'!$B$10:$B$50,'WW Spending Total'!$B13,'WW Spending Actual'!R$10:R$50)+SUMIF('WW Spending Projected'!$B$14:$B$54,'WW Spending Total'!$B13,'WW Spending Projected'!R$14:R$54)</f>
        <v>0</v>
      </c>
      <c r="S13" s="102">
        <f>SUMIF('WW Spending Actual'!$B$10:$B$50,'WW Spending Total'!$B13,'WW Spending Actual'!S$10:S$50)+SUMIF('WW Spending Projected'!$B$14:$B$54,'WW Spending Total'!$B13,'WW Spending Projected'!S$14:S$54)</f>
        <v>0</v>
      </c>
      <c r="T13" s="102">
        <f>SUMIF('WW Spending Actual'!$B$10:$B$50,'WW Spending Total'!$B13,'WW Spending Actual'!T$10:T$50)+SUMIF('WW Spending Projected'!$B$14:$B$54,'WW Spending Total'!$B13,'WW Spending Projected'!T$14:T$54)</f>
        <v>0</v>
      </c>
      <c r="U13" s="102">
        <f>SUMIF('WW Spending Actual'!$B$10:$B$50,'WW Spending Total'!$B13,'WW Spending Actual'!U$10:U$50)+SUMIF('WW Spending Projected'!$B$14:$B$54,'WW Spending Total'!$B13,'WW Spending Projected'!U$14:U$54)</f>
        <v>0</v>
      </c>
      <c r="V13" s="102">
        <f>SUMIF('WW Spending Actual'!$B$10:$B$50,'WW Spending Total'!$B13,'WW Spending Actual'!V$10:V$50)+SUMIF('WW Spending Projected'!$B$14:$B$54,'WW Spending Total'!$B13,'WW Spending Projected'!V$14:V$54)</f>
        <v>0</v>
      </c>
      <c r="W13" s="102">
        <f>SUMIF('WW Spending Actual'!$B$10:$B$50,'WW Spending Total'!$B13,'WW Spending Actual'!W$10:W$50)+SUMIF('WW Spending Projected'!$B$14:$B$54,'WW Spending Total'!$B13,'WW Spending Projected'!W$14:W$54)</f>
        <v>0</v>
      </c>
      <c r="X13" s="102">
        <f>SUMIF('WW Spending Actual'!$B$10:$B$50,'WW Spending Total'!$B13,'WW Spending Actual'!X$10:X$50)+SUMIF('WW Spending Projected'!$B$14:$B$54,'WW Spending Total'!$B13,'WW Spending Projected'!X$14:X$54)</f>
        <v>0</v>
      </c>
      <c r="Y13" s="102">
        <f>SUMIF('WW Spending Actual'!$B$10:$B$50,'WW Spending Total'!$B13,'WW Spending Actual'!Y$10:Y$50)+SUMIF('WW Spending Projected'!$B$14:$B$54,'WW Spending Total'!$B13,'WW Spending Projected'!Y$14:Y$54)</f>
        <v>0</v>
      </c>
      <c r="Z13" s="102">
        <f>SUMIF('WW Spending Actual'!$B$10:$B$50,'WW Spending Total'!$B13,'WW Spending Actual'!Z$10:Z$50)+SUMIF('WW Spending Projected'!$B$14:$B$54,'WW Spending Total'!$B13,'WW Spending Projected'!Z$14:Z$54)</f>
        <v>0</v>
      </c>
      <c r="AA13" s="102">
        <f>SUMIF('WW Spending Actual'!$B$10:$B$50,'WW Spending Total'!$B13,'WW Spending Actual'!AA$10:AA$50)+SUMIF('WW Spending Projected'!$B$14:$B$54,'WW Spending Total'!$B13,'WW Spending Projected'!AA$14:AA$54)</f>
        <v>0</v>
      </c>
      <c r="AB13" s="102">
        <f>SUMIF('WW Spending Actual'!$B$10:$B$50,'WW Spending Total'!$B13,'WW Spending Actual'!AB$10:AB$50)+SUMIF('WW Spending Projected'!$B$14:$B$54,'WW Spending Total'!$B13,'WW Spending Projected'!AB$14:AB$54)</f>
        <v>0</v>
      </c>
      <c r="AC13" s="102">
        <f>SUMIF('WW Spending Actual'!$B$10:$B$50,'WW Spending Total'!$B13,'WW Spending Actual'!AC$10:AC$50)+SUMIF('WW Spending Projected'!$B$14:$B$54,'WW Spending Total'!$B13,'WW Spending Projected'!AC$14:AC$54)</f>
        <v>0</v>
      </c>
      <c r="AD13" s="102">
        <f>SUMIF('WW Spending Actual'!$B$10:$B$50,'WW Spending Total'!$B13,'WW Spending Actual'!AD$10:AD$50)+SUMIF('WW Spending Projected'!$B$14:$B$54,'WW Spending Total'!$B13,'WW Spending Projected'!AD$14:AD$54)</f>
        <v>0</v>
      </c>
      <c r="AE13" s="102">
        <f>SUMIF('WW Spending Actual'!$B$10:$B$50,'WW Spending Total'!$B13,'WW Spending Actual'!AE$10:AE$50)+SUMIF('WW Spending Projected'!$B$14:$B$54,'WW Spending Total'!$B13,'WW Spending Projected'!AE$14:AE$54)</f>
        <v>0</v>
      </c>
      <c r="AF13" s="102">
        <f>SUMIF('WW Spending Actual'!$B$10:$B$50,'WW Spending Total'!$B13,'WW Spending Actual'!AF$10:AF$50)+SUMIF('WW Spending Projected'!$B$14:$B$54,'WW Spending Total'!$B13,'WW Spending Projected'!AF$14:AF$54)</f>
        <v>0</v>
      </c>
      <c r="AG13" s="103">
        <f>SUMIF('WW Spending Actual'!$B$10:$B$50,'WW Spending Total'!$B13,'WW Spending Actual'!AG$10:AG$50)+SUMIF('WW Spending Projected'!$B$14:$B$54,'WW Spending Total'!$B13,'WW Spending Projected'!AG$14:AG$54)</f>
        <v>0</v>
      </c>
    </row>
    <row r="14" spans="2:33" hidden="1" x14ac:dyDescent="0.2">
      <c r="B14" s="22" t="str">
        <f>IFERROR(VLOOKUP(C14,'MEG Def'!$A$7:$B$12,2),"")</f>
        <v/>
      </c>
      <c r="C14" s="56"/>
      <c r="D14" s="101">
        <f>SUMIF('WW Spending Actual'!$B$10:$B$50,'WW Spending Total'!$B14,'WW Spending Actual'!D$10:D$50)+SUMIF('WW Spending Projected'!$B$14:$B$54,'WW Spending Total'!$B14,'WW Spending Projected'!D$14:D$54)</f>
        <v>0</v>
      </c>
      <c r="E14" s="420">
        <f>SUMIF('WW Spending Actual'!$B$10:$B$50,'WW Spending Total'!$B14,'WW Spending Actual'!E$10:E$50)+SUMIF('WW Spending Projected'!$B$14:$B$54,'WW Spending Total'!$B14,'WW Spending Projected'!E$14:E$54)</f>
        <v>0</v>
      </c>
      <c r="F14" s="420">
        <f>SUMIF('WW Spending Actual'!$B$10:$B$50,'WW Spending Total'!$B14,'WW Spending Actual'!F$10:F$50)+SUMIF('WW Spending Projected'!$B$14:$B$54,'WW Spending Total'!$B14,'WW Spending Projected'!F$14:F$54)</f>
        <v>0</v>
      </c>
      <c r="G14" s="420">
        <f>SUMIF('WW Spending Actual'!$B$10:$B$50,'WW Spending Total'!$B14,'WW Spending Actual'!G$10:G$50)+SUMIF('WW Spending Projected'!$B$14:$B$54,'WW Spending Total'!$B14,'WW Spending Projected'!G$14:G$54)</f>
        <v>0</v>
      </c>
      <c r="H14" s="103">
        <f>SUMIF('WW Spending Actual'!$B$10:$B$50,'WW Spending Total'!$B14,'WW Spending Actual'!H$10:H$50)+SUMIF('WW Spending Projected'!$B$14:$B$54,'WW Spending Total'!$B14,'WW Spending Projected'!H$14:H$54)</f>
        <v>0</v>
      </c>
      <c r="I14" s="102">
        <f>SUMIF('WW Spending Actual'!$B$10:$B$50,'WW Spending Total'!$B14,'WW Spending Actual'!I$10:I$50)+SUMIF('WW Spending Projected'!$B$14:$B$54,'WW Spending Total'!$B14,'WW Spending Projected'!I$14:I$54)</f>
        <v>0</v>
      </c>
      <c r="J14" s="102">
        <f>SUMIF('WW Spending Actual'!$B$10:$B$50,'WW Spending Total'!$B14,'WW Spending Actual'!J$10:J$50)+SUMIF('WW Spending Projected'!$B$14:$B$54,'WW Spending Total'!$B14,'WW Spending Projected'!J$14:J$54)</f>
        <v>0</v>
      </c>
      <c r="K14" s="102">
        <f>SUMIF('WW Spending Actual'!$B$10:$B$50,'WW Spending Total'!$B14,'WW Spending Actual'!K$10:K$50)+SUMIF('WW Spending Projected'!$B$14:$B$54,'WW Spending Total'!$B14,'WW Spending Projected'!K$14:K$54)</f>
        <v>0</v>
      </c>
      <c r="L14" s="102">
        <f>SUMIF('WW Spending Actual'!$B$10:$B$50,'WW Spending Total'!$B14,'WW Spending Actual'!L$10:L$50)+SUMIF('WW Spending Projected'!$B$14:$B$54,'WW Spending Total'!$B14,'WW Spending Projected'!L$14:L$54)</f>
        <v>0</v>
      </c>
      <c r="M14" s="102">
        <f>SUMIF('WW Spending Actual'!$B$10:$B$50,'WW Spending Total'!$B14,'WW Spending Actual'!M$10:M$50)+SUMIF('WW Spending Projected'!$B$14:$B$54,'WW Spending Total'!$B14,'WW Spending Projected'!M$14:M$54)</f>
        <v>0</v>
      </c>
      <c r="N14" s="102">
        <f>SUMIF('WW Spending Actual'!$B$10:$B$50,'WW Spending Total'!$B14,'WW Spending Actual'!N$10:N$50)+SUMIF('WW Spending Projected'!$B$14:$B$54,'WW Spending Total'!$B14,'WW Spending Projected'!N$14:N$54)</f>
        <v>0</v>
      </c>
      <c r="O14" s="102">
        <f>SUMIF('WW Spending Actual'!$B$10:$B$50,'WW Spending Total'!$B14,'WW Spending Actual'!O$10:O$50)+SUMIF('WW Spending Projected'!$B$14:$B$54,'WW Spending Total'!$B14,'WW Spending Projected'!O$14:O$54)</f>
        <v>0</v>
      </c>
      <c r="P14" s="102">
        <f>SUMIF('WW Spending Actual'!$B$10:$B$50,'WW Spending Total'!$B14,'WW Spending Actual'!P$10:P$50)+SUMIF('WW Spending Projected'!$B$14:$B$54,'WW Spending Total'!$B14,'WW Spending Projected'!P$14:P$54)</f>
        <v>0</v>
      </c>
      <c r="Q14" s="102">
        <f>SUMIF('WW Spending Actual'!$B$10:$B$50,'WW Spending Total'!$B14,'WW Spending Actual'!Q$10:Q$50)+SUMIF('WW Spending Projected'!$B$14:$B$54,'WW Spending Total'!$B14,'WW Spending Projected'!Q$14:Q$54)</f>
        <v>0</v>
      </c>
      <c r="R14" s="102">
        <f>SUMIF('WW Spending Actual'!$B$10:$B$50,'WW Spending Total'!$B14,'WW Spending Actual'!R$10:R$50)+SUMIF('WW Spending Projected'!$B$14:$B$54,'WW Spending Total'!$B14,'WW Spending Projected'!R$14:R$54)</f>
        <v>0</v>
      </c>
      <c r="S14" s="102">
        <f>SUMIF('WW Spending Actual'!$B$10:$B$50,'WW Spending Total'!$B14,'WW Spending Actual'!S$10:S$50)+SUMIF('WW Spending Projected'!$B$14:$B$54,'WW Spending Total'!$B14,'WW Spending Projected'!S$14:S$54)</f>
        <v>0</v>
      </c>
      <c r="T14" s="102">
        <f>SUMIF('WW Spending Actual'!$B$10:$B$50,'WW Spending Total'!$B14,'WW Spending Actual'!T$10:T$50)+SUMIF('WW Spending Projected'!$B$14:$B$54,'WW Spending Total'!$B14,'WW Spending Projected'!T$14:T$54)</f>
        <v>0</v>
      </c>
      <c r="U14" s="102">
        <f>SUMIF('WW Spending Actual'!$B$10:$B$50,'WW Spending Total'!$B14,'WW Spending Actual'!U$10:U$50)+SUMIF('WW Spending Projected'!$B$14:$B$54,'WW Spending Total'!$B14,'WW Spending Projected'!U$14:U$54)</f>
        <v>0</v>
      </c>
      <c r="V14" s="102">
        <f>SUMIF('WW Spending Actual'!$B$10:$B$50,'WW Spending Total'!$B14,'WW Spending Actual'!V$10:V$50)+SUMIF('WW Spending Projected'!$B$14:$B$54,'WW Spending Total'!$B14,'WW Spending Projected'!V$14:V$54)</f>
        <v>0</v>
      </c>
      <c r="W14" s="102">
        <f>SUMIF('WW Spending Actual'!$B$10:$B$50,'WW Spending Total'!$B14,'WW Spending Actual'!W$10:W$50)+SUMIF('WW Spending Projected'!$B$14:$B$54,'WW Spending Total'!$B14,'WW Spending Projected'!W$14:W$54)</f>
        <v>0</v>
      </c>
      <c r="X14" s="102">
        <f>SUMIF('WW Spending Actual'!$B$10:$B$50,'WW Spending Total'!$B14,'WW Spending Actual'!X$10:X$50)+SUMIF('WW Spending Projected'!$B$14:$B$54,'WW Spending Total'!$B14,'WW Spending Projected'!X$14:X$54)</f>
        <v>0</v>
      </c>
      <c r="Y14" s="102">
        <f>SUMIF('WW Spending Actual'!$B$10:$B$50,'WW Spending Total'!$B14,'WW Spending Actual'!Y$10:Y$50)+SUMIF('WW Spending Projected'!$B$14:$B$54,'WW Spending Total'!$B14,'WW Spending Projected'!Y$14:Y$54)</f>
        <v>0</v>
      </c>
      <c r="Z14" s="102">
        <f>SUMIF('WW Spending Actual'!$B$10:$B$50,'WW Spending Total'!$B14,'WW Spending Actual'!Z$10:Z$50)+SUMIF('WW Spending Projected'!$B$14:$B$54,'WW Spending Total'!$B14,'WW Spending Projected'!Z$14:Z$54)</f>
        <v>0</v>
      </c>
      <c r="AA14" s="102">
        <f>SUMIF('WW Spending Actual'!$B$10:$B$50,'WW Spending Total'!$B14,'WW Spending Actual'!AA$10:AA$50)+SUMIF('WW Spending Projected'!$B$14:$B$54,'WW Spending Total'!$B14,'WW Spending Projected'!AA$14:AA$54)</f>
        <v>0</v>
      </c>
      <c r="AB14" s="102">
        <f>SUMIF('WW Spending Actual'!$B$10:$B$50,'WW Spending Total'!$B14,'WW Spending Actual'!AB$10:AB$50)+SUMIF('WW Spending Projected'!$B$14:$B$54,'WW Spending Total'!$B14,'WW Spending Projected'!AB$14:AB$54)</f>
        <v>0</v>
      </c>
      <c r="AC14" s="102">
        <f>SUMIF('WW Spending Actual'!$B$10:$B$50,'WW Spending Total'!$B14,'WW Spending Actual'!AC$10:AC$50)+SUMIF('WW Spending Projected'!$B$14:$B$54,'WW Spending Total'!$B14,'WW Spending Projected'!AC$14:AC$54)</f>
        <v>0</v>
      </c>
      <c r="AD14" s="102">
        <f>SUMIF('WW Spending Actual'!$B$10:$B$50,'WW Spending Total'!$B14,'WW Spending Actual'!AD$10:AD$50)+SUMIF('WW Spending Projected'!$B$14:$B$54,'WW Spending Total'!$B14,'WW Spending Projected'!AD$14:AD$54)</f>
        <v>0</v>
      </c>
      <c r="AE14" s="102">
        <f>SUMIF('WW Spending Actual'!$B$10:$B$50,'WW Spending Total'!$B14,'WW Spending Actual'!AE$10:AE$50)+SUMIF('WW Spending Projected'!$B$14:$B$54,'WW Spending Total'!$B14,'WW Spending Projected'!AE$14:AE$54)</f>
        <v>0</v>
      </c>
      <c r="AF14" s="102">
        <f>SUMIF('WW Spending Actual'!$B$10:$B$50,'WW Spending Total'!$B14,'WW Spending Actual'!AF$10:AF$50)+SUMIF('WW Spending Projected'!$B$14:$B$54,'WW Spending Total'!$B14,'WW Spending Projected'!AF$14:AF$54)</f>
        <v>0</v>
      </c>
      <c r="AG14" s="103">
        <f>SUMIF('WW Spending Actual'!$B$10:$B$50,'WW Spending Total'!$B14,'WW Spending Actual'!AG$10:AG$50)+SUMIF('WW Spending Projected'!$B$14:$B$54,'WW Spending Total'!$B14,'WW Spending Projected'!AG$14:AG$54)</f>
        <v>0</v>
      </c>
    </row>
    <row r="15" spans="2:33" hidden="1" x14ac:dyDescent="0.2">
      <c r="B15" s="22"/>
      <c r="C15" s="56"/>
      <c r="D15" s="101">
        <f>SUMIF('WW Spending Actual'!$B$10:$B$50,'WW Spending Total'!$B15,'WW Spending Actual'!D$10:D$50)+SUMIF('WW Spending Projected'!$B$14:$B$54,'WW Spending Total'!$B15,'WW Spending Projected'!D$14:D$54)</f>
        <v>0</v>
      </c>
      <c r="E15" s="420">
        <f>SUMIF('WW Spending Actual'!$B$10:$B$50,'WW Spending Total'!$B15,'WW Spending Actual'!E$10:E$50)+SUMIF('WW Spending Projected'!$B$14:$B$54,'WW Spending Total'!$B15,'WW Spending Projected'!E$14:E$54)</f>
        <v>0</v>
      </c>
      <c r="F15" s="420">
        <f>SUMIF('WW Spending Actual'!$B$10:$B$50,'WW Spending Total'!$B15,'WW Spending Actual'!F$10:F$50)+SUMIF('WW Spending Projected'!$B$14:$B$54,'WW Spending Total'!$B15,'WW Spending Projected'!F$14:F$54)</f>
        <v>0</v>
      </c>
      <c r="G15" s="420">
        <f>SUMIF('WW Spending Actual'!$B$10:$B$50,'WW Spending Total'!$B15,'WW Spending Actual'!G$10:G$50)+SUMIF('WW Spending Projected'!$B$14:$B$54,'WW Spending Total'!$B15,'WW Spending Projected'!G$14:G$54)</f>
        <v>0</v>
      </c>
      <c r="H15" s="103">
        <f>SUMIF('WW Spending Actual'!$B$10:$B$50,'WW Spending Total'!$B15,'WW Spending Actual'!H$10:H$50)+SUMIF('WW Spending Projected'!$B$14:$B$54,'WW Spending Total'!$B15,'WW Spending Projected'!H$14:H$54)</f>
        <v>0</v>
      </c>
      <c r="I15" s="102">
        <f>SUMIF('WW Spending Actual'!$B$10:$B$50,'WW Spending Total'!$B15,'WW Spending Actual'!I$10:I$50)+SUMIF('WW Spending Projected'!$B$14:$B$54,'WW Spending Total'!$B15,'WW Spending Projected'!I$14:I$54)</f>
        <v>0</v>
      </c>
      <c r="J15" s="102">
        <f>SUMIF('WW Spending Actual'!$B$10:$B$50,'WW Spending Total'!$B15,'WW Spending Actual'!J$10:J$50)+SUMIF('WW Spending Projected'!$B$14:$B$54,'WW Spending Total'!$B15,'WW Spending Projected'!J$14:J$54)</f>
        <v>0</v>
      </c>
      <c r="K15" s="102">
        <f>SUMIF('WW Spending Actual'!$B$10:$B$50,'WW Spending Total'!$B15,'WW Spending Actual'!K$10:K$50)+SUMIF('WW Spending Projected'!$B$14:$B$54,'WW Spending Total'!$B15,'WW Spending Projected'!K$14:K$54)</f>
        <v>0</v>
      </c>
      <c r="L15" s="102">
        <f>SUMIF('WW Spending Actual'!$B$10:$B$50,'WW Spending Total'!$B15,'WW Spending Actual'!L$10:L$50)+SUMIF('WW Spending Projected'!$B$14:$B$54,'WW Spending Total'!$B15,'WW Spending Projected'!L$14:L$54)</f>
        <v>0</v>
      </c>
      <c r="M15" s="102">
        <f>SUMIF('WW Spending Actual'!$B$10:$B$50,'WW Spending Total'!$B15,'WW Spending Actual'!M$10:M$50)+SUMIF('WW Spending Projected'!$B$14:$B$54,'WW Spending Total'!$B15,'WW Spending Projected'!M$14:M$54)</f>
        <v>0</v>
      </c>
      <c r="N15" s="102">
        <f>SUMIF('WW Spending Actual'!$B$10:$B$50,'WW Spending Total'!$B15,'WW Spending Actual'!N$10:N$50)+SUMIF('WW Spending Projected'!$B$14:$B$54,'WW Spending Total'!$B15,'WW Spending Projected'!N$14:N$54)</f>
        <v>0</v>
      </c>
      <c r="O15" s="102">
        <f>SUMIF('WW Spending Actual'!$B$10:$B$50,'WW Spending Total'!$B15,'WW Spending Actual'!O$10:O$50)+SUMIF('WW Spending Projected'!$B$14:$B$54,'WW Spending Total'!$B15,'WW Spending Projected'!O$14:O$54)</f>
        <v>0</v>
      </c>
      <c r="P15" s="102">
        <f>SUMIF('WW Spending Actual'!$B$10:$B$50,'WW Spending Total'!$B15,'WW Spending Actual'!P$10:P$50)+SUMIF('WW Spending Projected'!$B$14:$B$54,'WW Spending Total'!$B15,'WW Spending Projected'!P$14:P$54)</f>
        <v>0</v>
      </c>
      <c r="Q15" s="102">
        <f>SUMIF('WW Spending Actual'!$B$10:$B$50,'WW Spending Total'!$B15,'WW Spending Actual'!Q$10:Q$50)+SUMIF('WW Spending Projected'!$B$14:$B$54,'WW Spending Total'!$B15,'WW Spending Projected'!Q$14:Q$54)</f>
        <v>0</v>
      </c>
      <c r="R15" s="102">
        <f>SUMIF('WW Spending Actual'!$B$10:$B$50,'WW Spending Total'!$B15,'WW Spending Actual'!R$10:R$50)+SUMIF('WW Spending Projected'!$B$14:$B$54,'WW Spending Total'!$B15,'WW Spending Projected'!R$14:R$54)</f>
        <v>0</v>
      </c>
      <c r="S15" s="102">
        <f>SUMIF('WW Spending Actual'!$B$10:$B$50,'WW Spending Total'!$B15,'WW Spending Actual'!S$10:S$50)+SUMIF('WW Spending Projected'!$B$14:$B$54,'WW Spending Total'!$B15,'WW Spending Projected'!S$14:S$54)</f>
        <v>0</v>
      </c>
      <c r="T15" s="102">
        <f>SUMIF('WW Spending Actual'!$B$10:$B$50,'WW Spending Total'!$B15,'WW Spending Actual'!T$10:T$50)+SUMIF('WW Spending Projected'!$B$14:$B$54,'WW Spending Total'!$B15,'WW Spending Projected'!T$14:T$54)</f>
        <v>0</v>
      </c>
      <c r="U15" s="102">
        <f>SUMIF('WW Spending Actual'!$B$10:$B$50,'WW Spending Total'!$B15,'WW Spending Actual'!U$10:U$50)+SUMIF('WW Spending Projected'!$B$14:$B$54,'WW Spending Total'!$B15,'WW Spending Projected'!U$14:U$54)</f>
        <v>0</v>
      </c>
      <c r="V15" s="102">
        <f>SUMIF('WW Spending Actual'!$B$10:$B$50,'WW Spending Total'!$B15,'WW Spending Actual'!V$10:V$50)+SUMIF('WW Spending Projected'!$B$14:$B$54,'WW Spending Total'!$B15,'WW Spending Projected'!V$14:V$54)</f>
        <v>0</v>
      </c>
      <c r="W15" s="102">
        <f>SUMIF('WW Spending Actual'!$B$10:$B$50,'WW Spending Total'!$B15,'WW Spending Actual'!W$10:W$50)+SUMIF('WW Spending Projected'!$B$14:$B$54,'WW Spending Total'!$B15,'WW Spending Projected'!W$14:W$54)</f>
        <v>0</v>
      </c>
      <c r="X15" s="102">
        <f>SUMIF('WW Spending Actual'!$B$10:$B$50,'WW Spending Total'!$B15,'WW Spending Actual'!X$10:X$50)+SUMIF('WW Spending Projected'!$B$14:$B$54,'WW Spending Total'!$B15,'WW Spending Projected'!X$14:X$54)</f>
        <v>0</v>
      </c>
      <c r="Y15" s="102">
        <f>SUMIF('WW Spending Actual'!$B$10:$B$50,'WW Spending Total'!$B15,'WW Spending Actual'!Y$10:Y$50)+SUMIF('WW Spending Projected'!$B$14:$B$54,'WW Spending Total'!$B15,'WW Spending Projected'!Y$14:Y$54)</f>
        <v>0</v>
      </c>
      <c r="Z15" s="102">
        <f>SUMIF('WW Spending Actual'!$B$10:$B$50,'WW Spending Total'!$B15,'WW Spending Actual'!Z$10:Z$50)+SUMIF('WW Spending Projected'!$B$14:$B$54,'WW Spending Total'!$B15,'WW Spending Projected'!Z$14:Z$54)</f>
        <v>0</v>
      </c>
      <c r="AA15" s="102">
        <f>SUMIF('WW Spending Actual'!$B$10:$B$50,'WW Spending Total'!$B15,'WW Spending Actual'!AA$10:AA$50)+SUMIF('WW Spending Projected'!$B$14:$B$54,'WW Spending Total'!$B15,'WW Spending Projected'!AA$14:AA$54)</f>
        <v>0</v>
      </c>
      <c r="AB15" s="102">
        <f>SUMIF('WW Spending Actual'!$B$10:$B$50,'WW Spending Total'!$B15,'WW Spending Actual'!AB$10:AB$50)+SUMIF('WW Spending Projected'!$B$14:$B$54,'WW Spending Total'!$B15,'WW Spending Projected'!AB$14:AB$54)</f>
        <v>0</v>
      </c>
      <c r="AC15" s="102">
        <f>SUMIF('WW Spending Actual'!$B$10:$B$50,'WW Spending Total'!$B15,'WW Spending Actual'!AC$10:AC$50)+SUMIF('WW Spending Projected'!$B$14:$B$54,'WW Spending Total'!$B15,'WW Spending Projected'!AC$14:AC$54)</f>
        <v>0</v>
      </c>
      <c r="AD15" s="102">
        <f>SUMIF('WW Spending Actual'!$B$10:$B$50,'WW Spending Total'!$B15,'WW Spending Actual'!AD$10:AD$50)+SUMIF('WW Spending Projected'!$B$14:$B$54,'WW Spending Total'!$B15,'WW Spending Projected'!AD$14:AD$54)</f>
        <v>0</v>
      </c>
      <c r="AE15" s="102">
        <f>SUMIF('WW Spending Actual'!$B$10:$B$50,'WW Spending Total'!$B15,'WW Spending Actual'!AE$10:AE$50)+SUMIF('WW Spending Projected'!$B$14:$B$54,'WW Spending Total'!$B15,'WW Spending Projected'!AE$14:AE$54)</f>
        <v>0</v>
      </c>
      <c r="AF15" s="102">
        <f>SUMIF('WW Spending Actual'!$B$10:$B$50,'WW Spending Total'!$B15,'WW Spending Actual'!AF$10:AF$50)+SUMIF('WW Spending Projected'!$B$14:$B$54,'WW Spending Total'!$B15,'WW Spending Projected'!AF$14:AF$54)</f>
        <v>0</v>
      </c>
      <c r="AG15" s="103">
        <f>SUMIF('WW Spending Actual'!$B$10:$B$50,'WW Spending Total'!$B15,'WW Spending Actual'!AG$10:AG$50)+SUMIF('WW Spending Projected'!$B$14:$B$54,'WW Spending Total'!$B15,'WW Spending Projected'!AG$14:AG$54)</f>
        <v>0</v>
      </c>
    </row>
    <row r="16" spans="2:33" hidden="1" x14ac:dyDescent="0.2">
      <c r="B16" s="29" t="s">
        <v>86</v>
      </c>
      <c r="C16" s="56"/>
      <c r="D16" s="101">
        <f>SUMIF('WW Spending Actual'!$B$10:$B$50,'WW Spending Total'!$B16,'WW Spending Actual'!D$10:D$50)+SUMIF('WW Spending Projected'!$B$14:$B$54,'WW Spending Total'!$B16,'WW Spending Projected'!D$14:D$54)</f>
        <v>0</v>
      </c>
      <c r="E16" s="420">
        <f>SUMIF('WW Spending Actual'!$B$10:$B$50,'WW Spending Total'!$B16,'WW Spending Actual'!E$10:E$50)+SUMIF('WW Spending Projected'!$B$14:$B$54,'WW Spending Total'!$B16,'WW Spending Projected'!E$14:E$54)</f>
        <v>0</v>
      </c>
      <c r="F16" s="420">
        <f>SUMIF('WW Spending Actual'!$B$10:$B$50,'WW Spending Total'!$B16,'WW Spending Actual'!F$10:F$50)+SUMIF('WW Spending Projected'!$B$14:$B$54,'WW Spending Total'!$B16,'WW Spending Projected'!F$14:F$54)</f>
        <v>0</v>
      </c>
      <c r="G16" s="420">
        <f>SUMIF('WW Spending Actual'!$B$10:$B$50,'WW Spending Total'!$B16,'WW Spending Actual'!G$10:G$50)+SUMIF('WW Spending Projected'!$B$14:$B$54,'WW Spending Total'!$B16,'WW Spending Projected'!G$14:G$54)</f>
        <v>0</v>
      </c>
      <c r="H16" s="103">
        <f>SUMIF('WW Spending Actual'!$B$10:$B$50,'WW Spending Total'!$B16,'WW Spending Actual'!H$10:H$50)+SUMIF('WW Spending Projected'!$B$14:$B$54,'WW Spending Total'!$B16,'WW Spending Projected'!H$14:H$54)</f>
        <v>0</v>
      </c>
      <c r="I16" s="102">
        <f>SUMIF('WW Spending Actual'!$B$10:$B$50,'WW Spending Total'!$B16,'WW Spending Actual'!I$10:I$50)+SUMIF('WW Spending Projected'!$B$14:$B$54,'WW Spending Total'!$B16,'WW Spending Projected'!I$14:I$54)</f>
        <v>0</v>
      </c>
      <c r="J16" s="102">
        <f>SUMIF('WW Spending Actual'!$B$10:$B$50,'WW Spending Total'!$B16,'WW Spending Actual'!J$10:J$50)+SUMIF('WW Spending Projected'!$B$14:$B$54,'WW Spending Total'!$B16,'WW Spending Projected'!J$14:J$54)</f>
        <v>0</v>
      </c>
      <c r="K16" s="102">
        <f>SUMIF('WW Spending Actual'!$B$10:$B$50,'WW Spending Total'!$B16,'WW Spending Actual'!K$10:K$50)+SUMIF('WW Spending Projected'!$B$14:$B$54,'WW Spending Total'!$B16,'WW Spending Projected'!K$14:K$54)</f>
        <v>0</v>
      </c>
      <c r="L16" s="102">
        <f>SUMIF('WW Spending Actual'!$B$10:$B$50,'WW Spending Total'!$B16,'WW Spending Actual'!L$10:L$50)+SUMIF('WW Spending Projected'!$B$14:$B$54,'WW Spending Total'!$B16,'WW Spending Projected'!L$14:L$54)</f>
        <v>0</v>
      </c>
      <c r="M16" s="102">
        <f>SUMIF('WW Spending Actual'!$B$10:$B$50,'WW Spending Total'!$B16,'WW Spending Actual'!M$10:M$50)+SUMIF('WW Spending Projected'!$B$14:$B$54,'WW Spending Total'!$B16,'WW Spending Projected'!M$14:M$54)</f>
        <v>0</v>
      </c>
      <c r="N16" s="102">
        <f>SUMIF('WW Spending Actual'!$B$10:$B$50,'WW Spending Total'!$B16,'WW Spending Actual'!N$10:N$50)+SUMIF('WW Spending Projected'!$B$14:$B$54,'WW Spending Total'!$B16,'WW Spending Projected'!N$14:N$54)</f>
        <v>0</v>
      </c>
      <c r="O16" s="102">
        <f>SUMIF('WW Spending Actual'!$B$10:$B$50,'WW Spending Total'!$B16,'WW Spending Actual'!O$10:O$50)+SUMIF('WW Spending Projected'!$B$14:$B$54,'WW Spending Total'!$B16,'WW Spending Projected'!O$14:O$54)</f>
        <v>0</v>
      </c>
      <c r="P16" s="102">
        <f>SUMIF('WW Spending Actual'!$B$10:$B$50,'WW Spending Total'!$B16,'WW Spending Actual'!P$10:P$50)+SUMIF('WW Spending Projected'!$B$14:$B$54,'WW Spending Total'!$B16,'WW Spending Projected'!P$14:P$54)</f>
        <v>0</v>
      </c>
      <c r="Q16" s="102">
        <f>SUMIF('WW Spending Actual'!$B$10:$B$50,'WW Spending Total'!$B16,'WW Spending Actual'!Q$10:Q$50)+SUMIF('WW Spending Projected'!$B$14:$B$54,'WW Spending Total'!$B16,'WW Spending Projected'!Q$14:Q$54)</f>
        <v>0</v>
      </c>
      <c r="R16" s="102">
        <f>SUMIF('WW Spending Actual'!$B$10:$B$50,'WW Spending Total'!$B16,'WW Spending Actual'!R$10:R$50)+SUMIF('WW Spending Projected'!$B$14:$B$54,'WW Spending Total'!$B16,'WW Spending Projected'!R$14:R$54)</f>
        <v>0</v>
      </c>
      <c r="S16" s="102">
        <f>SUMIF('WW Spending Actual'!$B$10:$B$50,'WW Spending Total'!$B16,'WW Spending Actual'!S$10:S$50)+SUMIF('WW Spending Projected'!$B$14:$B$54,'WW Spending Total'!$B16,'WW Spending Projected'!S$14:S$54)</f>
        <v>0</v>
      </c>
      <c r="T16" s="102">
        <f>SUMIF('WW Spending Actual'!$B$10:$B$50,'WW Spending Total'!$B16,'WW Spending Actual'!T$10:T$50)+SUMIF('WW Spending Projected'!$B$14:$B$54,'WW Spending Total'!$B16,'WW Spending Projected'!T$14:T$54)</f>
        <v>0</v>
      </c>
      <c r="U16" s="102">
        <f>SUMIF('WW Spending Actual'!$B$10:$B$50,'WW Spending Total'!$B16,'WW Spending Actual'!U$10:U$50)+SUMIF('WW Spending Projected'!$B$14:$B$54,'WW Spending Total'!$B16,'WW Spending Projected'!U$14:U$54)</f>
        <v>0</v>
      </c>
      <c r="V16" s="102">
        <f>SUMIF('WW Spending Actual'!$B$10:$B$50,'WW Spending Total'!$B16,'WW Spending Actual'!V$10:V$50)+SUMIF('WW Spending Projected'!$B$14:$B$54,'WW Spending Total'!$B16,'WW Spending Projected'!V$14:V$54)</f>
        <v>0</v>
      </c>
      <c r="W16" s="102">
        <f>SUMIF('WW Spending Actual'!$B$10:$B$50,'WW Spending Total'!$B16,'WW Spending Actual'!W$10:W$50)+SUMIF('WW Spending Projected'!$B$14:$B$54,'WW Spending Total'!$B16,'WW Spending Projected'!W$14:W$54)</f>
        <v>0</v>
      </c>
      <c r="X16" s="102">
        <f>SUMIF('WW Spending Actual'!$B$10:$B$50,'WW Spending Total'!$B16,'WW Spending Actual'!X$10:X$50)+SUMIF('WW Spending Projected'!$B$14:$B$54,'WW Spending Total'!$B16,'WW Spending Projected'!X$14:X$54)</f>
        <v>0</v>
      </c>
      <c r="Y16" s="102">
        <f>SUMIF('WW Spending Actual'!$B$10:$B$50,'WW Spending Total'!$B16,'WW Spending Actual'!Y$10:Y$50)+SUMIF('WW Spending Projected'!$B$14:$B$54,'WW Spending Total'!$B16,'WW Spending Projected'!Y$14:Y$54)</f>
        <v>0</v>
      </c>
      <c r="Z16" s="102">
        <f>SUMIF('WW Spending Actual'!$B$10:$B$50,'WW Spending Total'!$B16,'WW Spending Actual'!Z$10:Z$50)+SUMIF('WW Spending Projected'!$B$14:$B$54,'WW Spending Total'!$B16,'WW Spending Projected'!Z$14:Z$54)</f>
        <v>0</v>
      </c>
      <c r="AA16" s="102">
        <f>SUMIF('WW Spending Actual'!$B$10:$B$50,'WW Spending Total'!$B16,'WW Spending Actual'!AA$10:AA$50)+SUMIF('WW Spending Projected'!$B$14:$B$54,'WW Spending Total'!$B16,'WW Spending Projected'!AA$14:AA$54)</f>
        <v>0</v>
      </c>
      <c r="AB16" s="102">
        <f>SUMIF('WW Spending Actual'!$B$10:$B$50,'WW Spending Total'!$B16,'WW Spending Actual'!AB$10:AB$50)+SUMIF('WW Spending Projected'!$B$14:$B$54,'WW Spending Total'!$B16,'WW Spending Projected'!AB$14:AB$54)</f>
        <v>0</v>
      </c>
      <c r="AC16" s="102">
        <f>SUMIF('WW Spending Actual'!$B$10:$B$50,'WW Spending Total'!$B16,'WW Spending Actual'!AC$10:AC$50)+SUMIF('WW Spending Projected'!$B$14:$B$54,'WW Spending Total'!$B16,'WW Spending Projected'!AC$14:AC$54)</f>
        <v>0</v>
      </c>
      <c r="AD16" s="102">
        <f>SUMIF('WW Spending Actual'!$B$10:$B$50,'WW Spending Total'!$B16,'WW Spending Actual'!AD$10:AD$50)+SUMIF('WW Spending Projected'!$B$14:$B$54,'WW Spending Total'!$B16,'WW Spending Projected'!AD$14:AD$54)</f>
        <v>0</v>
      </c>
      <c r="AE16" s="102">
        <f>SUMIF('WW Spending Actual'!$B$10:$B$50,'WW Spending Total'!$B16,'WW Spending Actual'!AE$10:AE$50)+SUMIF('WW Spending Projected'!$B$14:$B$54,'WW Spending Total'!$B16,'WW Spending Projected'!AE$14:AE$54)</f>
        <v>0</v>
      </c>
      <c r="AF16" s="102">
        <f>SUMIF('WW Spending Actual'!$B$10:$B$50,'WW Spending Total'!$B16,'WW Spending Actual'!AF$10:AF$50)+SUMIF('WW Spending Projected'!$B$14:$B$54,'WW Spending Total'!$B16,'WW Spending Projected'!AF$14:AF$54)</f>
        <v>0</v>
      </c>
      <c r="AG16" s="103">
        <f>SUMIF('WW Spending Actual'!$B$10:$B$50,'WW Spending Total'!$B16,'WW Spending Actual'!AG$10:AG$50)+SUMIF('WW Spending Projected'!$B$14:$B$54,'WW Spending Total'!$B16,'WW Spending Projected'!AG$14:AG$54)</f>
        <v>0</v>
      </c>
    </row>
    <row r="17" spans="2:33" hidden="1" x14ac:dyDescent="0.2">
      <c r="B17" s="24" t="str">
        <f>IFERROR(VLOOKUP(C17,'MEG Def'!$A$21:$B$26,2),"")</f>
        <v/>
      </c>
      <c r="C17" s="57"/>
      <c r="D17" s="101">
        <f>SUMIF('WW Spending Actual'!$B$10:$B$50,'WW Spending Total'!$B17,'WW Spending Actual'!D$10:D$50)+SUMIF('WW Spending Projected'!$B$14:$B$54,'WW Spending Total'!$B17,'WW Spending Projected'!D$14:D$54)</f>
        <v>0</v>
      </c>
      <c r="E17" s="420">
        <f>SUMIF('WW Spending Actual'!$B$10:$B$50,'WW Spending Total'!$B17,'WW Spending Actual'!E$10:E$50)+SUMIF('WW Spending Projected'!$B$14:$B$54,'WW Spending Total'!$B17,'WW Spending Projected'!E$14:E$54)</f>
        <v>0</v>
      </c>
      <c r="F17" s="420">
        <f>SUMIF('WW Spending Actual'!$B$10:$B$50,'WW Spending Total'!$B17,'WW Spending Actual'!F$10:F$50)+SUMIF('WW Spending Projected'!$B$14:$B$54,'WW Spending Total'!$B17,'WW Spending Projected'!F$14:F$54)</f>
        <v>0</v>
      </c>
      <c r="G17" s="420">
        <f>SUMIF('WW Spending Actual'!$B$10:$B$50,'WW Spending Total'!$B17,'WW Spending Actual'!G$10:G$50)+SUMIF('WW Spending Projected'!$B$14:$B$54,'WW Spending Total'!$B17,'WW Spending Projected'!G$14:G$54)</f>
        <v>0</v>
      </c>
      <c r="H17" s="103">
        <f>SUMIF('WW Spending Actual'!$B$10:$B$50,'WW Spending Total'!$B17,'WW Spending Actual'!H$10:H$50)+SUMIF('WW Spending Projected'!$B$14:$B$54,'WW Spending Total'!$B17,'WW Spending Projected'!H$14:H$54)</f>
        <v>0</v>
      </c>
      <c r="I17" s="102">
        <f>SUMIF('WW Spending Actual'!$B$10:$B$50,'WW Spending Total'!$B17,'WW Spending Actual'!I$10:I$50)+SUMIF('WW Spending Projected'!$B$14:$B$54,'WW Spending Total'!$B17,'WW Spending Projected'!I$14:I$54)</f>
        <v>0</v>
      </c>
      <c r="J17" s="102">
        <f>SUMIF('WW Spending Actual'!$B$10:$B$50,'WW Spending Total'!$B17,'WW Spending Actual'!J$10:J$50)+SUMIF('WW Spending Projected'!$B$14:$B$54,'WW Spending Total'!$B17,'WW Spending Projected'!J$14:J$54)</f>
        <v>0</v>
      </c>
      <c r="K17" s="102">
        <f>SUMIF('WW Spending Actual'!$B$10:$B$50,'WW Spending Total'!$B17,'WW Spending Actual'!K$10:K$50)+SUMIF('WW Spending Projected'!$B$14:$B$54,'WW Spending Total'!$B17,'WW Spending Projected'!K$14:K$54)</f>
        <v>0</v>
      </c>
      <c r="L17" s="102">
        <f>SUMIF('WW Spending Actual'!$B$10:$B$50,'WW Spending Total'!$B17,'WW Spending Actual'!L$10:L$50)+SUMIF('WW Spending Projected'!$B$14:$B$54,'WW Spending Total'!$B17,'WW Spending Projected'!L$14:L$54)</f>
        <v>0</v>
      </c>
      <c r="M17" s="102">
        <f>SUMIF('WW Spending Actual'!$B$10:$B$50,'WW Spending Total'!$B17,'WW Spending Actual'!M$10:M$50)+SUMIF('WW Spending Projected'!$B$14:$B$54,'WW Spending Total'!$B17,'WW Spending Projected'!M$14:M$54)</f>
        <v>0</v>
      </c>
      <c r="N17" s="102">
        <f>SUMIF('WW Spending Actual'!$B$10:$B$50,'WW Spending Total'!$B17,'WW Spending Actual'!N$10:N$50)+SUMIF('WW Spending Projected'!$B$14:$B$54,'WW Spending Total'!$B17,'WW Spending Projected'!N$14:N$54)</f>
        <v>0</v>
      </c>
      <c r="O17" s="102">
        <f>SUMIF('WW Spending Actual'!$B$10:$B$50,'WW Spending Total'!$B17,'WW Spending Actual'!O$10:O$50)+SUMIF('WW Spending Projected'!$B$14:$B$54,'WW Spending Total'!$B17,'WW Spending Projected'!O$14:O$54)</f>
        <v>0</v>
      </c>
      <c r="P17" s="102">
        <f>SUMIF('WW Spending Actual'!$B$10:$B$50,'WW Spending Total'!$B17,'WW Spending Actual'!P$10:P$50)+SUMIF('WW Spending Projected'!$B$14:$B$54,'WW Spending Total'!$B17,'WW Spending Projected'!P$14:P$54)</f>
        <v>0</v>
      </c>
      <c r="Q17" s="102">
        <f>SUMIF('WW Spending Actual'!$B$10:$B$50,'WW Spending Total'!$B17,'WW Spending Actual'!Q$10:Q$50)+SUMIF('WW Spending Projected'!$B$14:$B$54,'WW Spending Total'!$B17,'WW Spending Projected'!Q$14:Q$54)</f>
        <v>0</v>
      </c>
      <c r="R17" s="102">
        <f>SUMIF('WW Spending Actual'!$B$10:$B$50,'WW Spending Total'!$B17,'WW Spending Actual'!R$10:R$50)+SUMIF('WW Spending Projected'!$B$14:$B$54,'WW Spending Total'!$B17,'WW Spending Projected'!R$14:R$54)</f>
        <v>0</v>
      </c>
      <c r="S17" s="102">
        <f>SUMIF('WW Spending Actual'!$B$10:$B$50,'WW Spending Total'!$B17,'WW Spending Actual'!S$10:S$50)+SUMIF('WW Spending Projected'!$B$14:$B$54,'WW Spending Total'!$B17,'WW Spending Projected'!S$14:S$54)</f>
        <v>0</v>
      </c>
      <c r="T17" s="102">
        <f>SUMIF('WW Spending Actual'!$B$10:$B$50,'WW Spending Total'!$B17,'WW Spending Actual'!T$10:T$50)+SUMIF('WW Spending Projected'!$B$14:$B$54,'WW Spending Total'!$B17,'WW Spending Projected'!T$14:T$54)</f>
        <v>0</v>
      </c>
      <c r="U17" s="102">
        <f>SUMIF('WW Spending Actual'!$B$10:$B$50,'WW Spending Total'!$B17,'WW Spending Actual'!U$10:U$50)+SUMIF('WW Spending Projected'!$B$14:$B$54,'WW Spending Total'!$B17,'WW Spending Projected'!U$14:U$54)</f>
        <v>0</v>
      </c>
      <c r="V17" s="102">
        <f>SUMIF('WW Spending Actual'!$B$10:$B$50,'WW Spending Total'!$B17,'WW Spending Actual'!V$10:V$50)+SUMIF('WW Spending Projected'!$B$14:$B$54,'WW Spending Total'!$B17,'WW Spending Projected'!V$14:V$54)</f>
        <v>0</v>
      </c>
      <c r="W17" s="102">
        <f>SUMIF('WW Spending Actual'!$B$10:$B$50,'WW Spending Total'!$B17,'WW Spending Actual'!W$10:W$50)+SUMIF('WW Spending Projected'!$B$14:$B$54,'WW Spending Total'!$B17,'WW Spending Projected'!W$14:W$54)</f>
        <v>0</v>
      </c>
      <c r="X17" s="102">
        <f>SUMIF('WW Spending Actual'!$B$10:$B$50,'WW Spending Total'!$B17,'WW Spending Actual'!X$10:X$50)+SUMIF('WW Spending Projected'!$B$14:$B$54,'WW Spending Total'!$B17,'WW Spending Projected'!X$14:X$54)</f>
        <v>0</v>
      </c>
      <c r="Y17" s="102">
        <f>SUMIF('WW Spending Actual'!$B$10:$B$50,'WW Spending Total'!$B17,'WW Spending Actual'!Y$10:Y$50)+SUMIF('WW Spending Projected'!$B$14:$B$54,'WW Spending Total'!$B17,'WW Spending Projected'!Y$14:Y$54)</f>
        <v>0</v>
      </c>
      <c r="Z17" s="102">
        <f>SUMIF('WW Spending Actual'!$B$10:$B$50,'WW Spending Total'!$B17,'WW Spending Actual'!Z$10:Z$50)+SUMIF('WW Spending Projected'!$B$14:$B$54,'WW Spending Total'!$B17,'WW Spending Projected'!Z$14:Z$54)</f>
        <v>0</v>
      </c>
      <c r="AA17" s="102">
        <f>SUMIF('WW Spending Actual'!$B$10:$B$50,'WW Spending Total'!$B17,'WW Spending Actual'!AA$10:AA$50)+SUMIF('WW Spending Projected'!$B$14:$B$54,'WW Spending Total'!$B17,'WW Spending Projected'!AA$14:AA$54)</f>
        <v>0</v>
      </c>
      <c r="AB17" s="102">
        <f>SUMIF('WW Spending Actual'!$B$10:$B$50,'WW Spending Total'!$B17,'WW Spending Actual'!AB$10:AB$50)+SUMIF('WW Spending Projected'!$B$14:$B$54,'WW Spending Total'!$B17,'WW Spending Projected'!AB$14:AB$54)</f>
        <v>0</v>
      </c>
      <c r="AC17" s="102">
        <f>SUMIF('WW Spending Actual'!$B$10:$B$50,'WW Spending Total'!$B17,'WW Spending Actual'!AC$10:AC$50)+SUMIF('WW Spending Projected'!$B$14:$B$54,'WW Spending Total'!$B17,'WW Spending Projected'!AC$14:AC$54)</f>
        <v>0</v>
      </c>
      <c r="AD17" s="102">
        <f>SUMIF('WW Spending Actual'!$B$10:$B$50,'WW Spending Total'!$B17,'WW Spending Actual'!AD$10:AD$50)+SUMIF('WW Spending Projected'!$B$14:$B$54,'WW Spending Total'!$B17,'WW Spending Projected'!AD$14:AD$54)</f>
        <v>0</v>
      </c>
      <c r="AE17" s="102">
        <f>SUMIF('WW Spending Actual'!$B$10:$B$50,'WW Spending Total'!$B17,'WW Spending Actual'!AE$10:AE$50)+SUMIF('WW Spending Projected'!$B$14:$B$54,'WW Spending Total'!$B17,'WW Spending Projected'!AE$14:AE$54)</f>
        <v>0</v>
      </c>
      <c r="AF17" s="102">
        <f>SUMIF('WW Spending Actual'!$B$10:$B$50,'WW Spending Total'!$B17,'WW Spending Actual'!AF$10:AF$50)+SUMIF('WW Spending Projected'!$B$14:$B$54,'WW Spending Total'!$B17,'WW Spending Projected'!AF$14:AF$54)</f>
        <v>0</v>
      </c>
      <c r="AG17" s="103">
        <f>SUMIF('WW Spending Actual'!$B$10:$B$50,'WW Spending Total'!$B17,'WW Spending Actual'!AG$10:AG$50)+SUMIF('WW Spending Projected'!$B$14:$B$54,'WW Spending Total'!$B17,'WW Spending Projected'!AG$14:AG$54)</f>
        <v>0</v>
      </c>
    </row>
    <row r="18" spans="2:33" hidden="1" x14ac:dyDescent="0.2">
      <c r="B18" s="24" t="str">
        <f>IFERROR(VLOOKUP(C18,'MEG Def'!$A$21:$B$26,2),"")</f>
        <v/>
      </c>
      <c r="C18" s="57"/>
      <c r="D18" s="101">
        <f>SUMIF('WW Spending Actual'!$B$10:$B$50,'WW Spending Total'!$B18,'WW Spending Actual'!D$10:D$50)+SUMIF('WW Spending Projected'!$B$14:$B$54,'WW Spending Total'!$B18,'WW Spending Projected'!D$14:D$54)</f>
        <v>0</v>
      </c>
      <c r="E18" s="420">
        <f>SUMIF('WW Spending Actual'!$B$10:$B$50,'WW Spending Total'!$B18,'WW Spending Actual'!E$10:E$50)+SUMIF('WW Spending Projected'!$B$14:$B$54,'WW Spending Total'!$B18,'WW Spending Projected'!E$14:E$54)</f>
        <v>0</v>
      </c>
      <c r="F18" s="420">
        <f>SUMIF('WW Spending Actual'!$B$10:$B$50,'WW Spending Total'!$B18,'WW Spending Actual'!F$10:F$50)+SUMIF('WW Spending Projected'!$B$14:$B$54,'WW Spending Total'!$B18,'WW Spending Projected'!F$14:F$54)</f>
        <v>0</v>
      </c>
      <c r="G18" s="420">
        <f>SUMIF('WW Spending Actual'!$B$10:$B$50,'WW Spending Total'!$B18,'WW Spending Actual'!G$10:G$50)+SUMIF('WW Spending Projected'!$B$14:$B$54,'WW Spending Total'!$B18,'WW Spending Projected'!G$14:G$54)</f>
        <v>0</v>
      </c>
      <c r="H18" s="103">
        <f>SUMIF('WW Spending Actual'!$B$10:$B$50,'WW Spending Total'!$B18,'WW Spending Actual'!H$10:H$50)+SUMIF('WW Spending Projected'!$B$14:$B$54,'WW Spending Total'!$B18,'WW Spending Projected'!H$14:H$54)</f>
        <v>0</v>
      </c>
      <c r="I18" s="102">
        <f>SUMIF('WW Spending Actual'!$B$10:$B$50,'WW Spending Total'!$B18,'WW Spending Actual'!I$10:I$50)+SUMIF('WW Spending Projected'!$B$14:$B$54,'WW Spending Total'!$B18,'WW Spending Projected'!I$14:I$54)</f>
        <v>0</v>
      </c>
      <c r="J18" s="102">
        <f>SUMIF('WW Spending Actual'!$B$10:$B$50,'WW Spending Total'!$B18,'WW Spending Actual'!J$10:J$50)+SUMIF('WW Spending Projected'!$B$14:$B$54,'WW Spending Total'!$B18,'WW Spending Projected'!J$14:J$54)</f>
        <v>0</v>
      </c>
      <c r="K18" s="102">
        <f>SUMIF('WW Spending Actual'!$B$10:$B$50,'WW Spending Total'!$B18,'WW Spending Actual'!K$10:K$50)+SUMIF('WW Spending Projected'!$B$14:$B$54,'WW Spending Total'!$B18,'WW Spending Projected'!K$14:K$54)</f>
        <v>0</v>
      </c>
      <c r="L18" s="102">
        <f>SUMIF('WW Spending Actual'!$B$10:$B$50,'WW Spending Total'!$B18,'WW Spending Actual'!L$10:L$50)+SUMIF('WW Spending Projected'!$B$14:$B$54,'WW Spending Total'!$B18,'WW Spending Projected'!L$14:L$54)</f>
        <v>0</v>
      </c>
      <c r="M18" s="102">
        <f>SUMIF('WW Spending Actual'!$B$10:$B$50,'WW Spending Total'!$B18,'WW Spending Actual'!M$10:M$50)+SUMIF('WW Spending Projected'!$B$14:$B$54,'WW Spending Total'!$B18,'WW Spending Projected'!M$14:M$54)</f>
        <v>0</v>
      </c>
      <c r="N18" s="102">
        <f>SUMIF('WW Spending Actual'!$B$10:$B$50,'WW Spending Total'!$B18,'WW Spending Actual'!N$10:N$50)+SUMIF('WW Spending Projected'!$B$14:$B$54,'WW Spending Total'!$B18,'WW Spending Projected'!N$14:N$54)</f>
        <v>0</v>
      </c>
      <c r="O18" s="102">
        <f>SUMIF('WW Spending Actual'!$B$10:$B$50,'WW Spending Total'!$B18,'WW Spending Actual'!O$10:O$50)+SUMIF('WW Spending Projected'!$B$14:$B$54,'WW Spending Total'!$B18,'WW Spending Projected'!O$14:O$54)</f>
        <v>0</v>
      </c>
      <c r="P18" s="102">
        <f>SUMIF('WW Spending Actual'!$B$10:$B$50,'WW Spending Total'!$B18,'WW Spending Actual'!P$10:P$50)+SUMIF('WW Spending Projected'!$B$14:$B$54,'WW Spending Total'!$B18,'WW Spending Projected'!P$14:P$54)</f>
        <v>0</v>
      </c>
      <c r="Q18" s="102">
        <f>SUMIF('WW Spending Actual'!$B$10:$B$50,'WW Spending Total'!$B18,'WW Spending Actual'!Q$10:Q$50)+SUMIF('WW Spending Projected'!$B$14:$B$54,'WW Spending Total'!$B18,'WW Spending Projected'!Q$14:Q$54)</f>
        <v>0</v>
      </c>
      <c r="R18" s="102">
        <f>SUMIF('WW Spending Actual'!$B$10:$B$50,'WW Spending Total'!$B18,'WW Spending Actual'!R$10:R$50)+SUMIF('WW Spending Projected'!$B$14:$B$54,'WW Spending Total'!$B18,'WW Spending Projected'!R$14:R$54)</f>
        <v>0</v>
      </c>
      <c r="S18" s="102">
        <f>SUMIF('WW Spending Actual'!$B$10:$B$50,'WW Spending Total'!$B18,'WW Spending Actual'!S$10:S$50)+SUMIF('WW Spending Projected'!$B$14:$B$54,'WW Spending Total'!$B18,'WW Spending Projected'!S$14:S$54)</f>
        <v>0</v>
      </c>
      <c r="T18" s="102">
        <f>SUMIF('WW Spending Actual'!$B$10:$B$50,'WW Spending Total'!$B18,'WW Spending Actual'!T$10:T$50)+SUMIF('WW Spending Projected'!$B$14:$B$54,'WW Spending Total'!$B18,'WW Spending Projected'!T$14:T$54)</f>
        <v>0</v>
      </c>
      <c r="U18" s="102">
        <f>SUMIF('WW Spending Actual'!$B$10:$B$50,'WW Spending Total'!$B18,'WW Spending Actual'!U$10:U$50)+SUMIF('WW Spending Projected'!$B$14:$B$54,'WW Spending Total'!$B18,'WW Spending Projected'!U$14:U$54)</f>
        <v>0</v>
      </c>
      <c r="V18" s="102">
        <f>SUMIF('WW Spending Actual'!$B$10:$B$50,'WW Spending Total'!$B18,'WW Spending Actual'!V$10:V$50)+SUMIF('WW Spending Projected'!$B$14:$B$54,'WW Spending Total'!$B18,'WW Spending Projected'!V$14:V$54)</f>
        <v>0</v>
      </c>
      <c r="W18" s="102">
        <f>SUMIF('WW Spending Actual'!$B$10:$B$50,'WW Spending Total'!$B18,'WW Spending Actual'!W$10:W$50)+SUMIF('WW Spending Projected'!$B$14:$B$54,'WW Spending Total'!$B18,'WW Spending Projected'!W$14:W$54)</f>
        <v>0</v>
      </c>
      <c r="X18" s="102">
        <f>SUMIF('WW Spending Actual'!$B$10:$B$50,'WW Spending Total'!$B18,'WW Spending Actual'!X$10:X$50)+SUMIF('WW Spending Projected'!$B$14:$B$54,'WW Spending Total'!$B18,'WW Spending Projected'!X$14:X$54)</f>
        <v>0</v>
      </c>
      <c r="Y18" s="102">
        <f>SUMIF('WW Spending Actual'!$B$10:$B$50,'WW Spending Total'!$B18,'WW Spending Actual'!Y$10:Y$50)+SUMIF('WW Spending Projected'!$B$14:$B$54,'WW Spending Total'!$B18,'WW Spending Projected'!Y$14:Y$54)</f>
        <v>0</v>
      </c>
      <c r="Z18" s="102">
        <f>SUMIF('WW Spending Actual'!$B$10:$B$50,'WW Spending Total'!$B18,'WW Spending Actual'!Z$10:Z$50)+SUMIF('WW Spending Projected'!$B$14:$B$54,'WW Spending Total'!$B18,'WW Spending Projected'!Z$14:Z$54)</f>
        <v>0</v>
      </c>
      <c r="AA18" s="102">
        <f>SUMIF('WW Spending Actual'!$B$10:$B$50,'WW Spending Total'!$B18,'WW Spending Actual'!AA$10:AA$50)+SUMIF('WW Spending Projected'!$B$14:$B$54,'WW Spending Total'!$B18,'WW Spending Projected'!AA$14:AA$54)</f>
        <v>0</v>
      </c>
      <c r="AB18" s="102">
        <f>SUMIF('WW Spending Actual'!$B$10:$B$50,'WW Spending Total'!$B18,'WW Spending Actual'!AB$10:AB$50)+SUMIF('WW Spending Projected'!$B$14:$B$54,'WW Spending Total'!$B18,'WW Spending Projected'!AB$14:AB$54)</f>
        <v>0</v>
      </c>
      <c r="AC18" s="102">
        <f>SUMIF('WW Spending Actual'!$B$10:$B$50,'WW Spending Total'!$B18,'WW Spending Actual'!AC$10:AC$50)+SUMIF('WW Spending Projected'!$B$14:$B$54,'WW Spending Total'!$B18,'WW Spending Projected'!AC$14:AC$54)</f>
        <v>0</v>
      </c>
      <c r="AD18" s="102">
        <f>SUMIF('WW Spending Actual'!$B$10:$B$50,'WW Spending Total'!$B18,'WW Spending Actual'!AD$10:AD$50)+SUMIF('WW Spending Projected'!$B$14:$B$54,'WW Spending Total'!$B18,'WW Spending Projected'!AD$14:AD$54)</f>
        <v>0</v>
      </c>
      <c r="AE18" s="102">
        <f>SUMIF('WW Spending Actual'!$B$10:$B$50,'WW Spending Total'!$B18,'WW Spending Actual'!AE$10:AE$50)+SUMIF('WW Spending Projected'!$B$14:$B$54,'WW Spending Total'!$B18,'WW Spending Projected'!AE$14:AE$54)</f>
        <v>0</v>
      </c>
      <c r="AF18" s="102">
        <f>SUMIF('WW Spending Actual'!$B$10:$B$50,'WW Spending Total'!$B18,'WW Spending Actual'!AF$10:AF$50)+SUMIF('WW Spending Projected'!$B$14:$B$54,'WW Spending Total'!$B18,'WW Spending Projected'!AF$14:AF$54)</f>
        <v>0</v>
      </c>
      <c r="AG18" s="103">
        <f>SUMIF('WW Spending Actual'!$B$10:$B$50,'WW Spending Total'!$B18,'WW Spending Actual'!AG$10:AG$50)+SUMIF('WW Spending Projected'!$B$14:$B$54,'WW Spending Total'!$B18,'WW Spending Projected'!AG$14:AG$54)</f>
        <v>0</v>
      </c>
    </row>
    <row r="19" spans="2:33" hidden="1" x14ac:dyDescent="0.2">
      <c r="B19" s="24" t="str">
        <f>IFERROR(VLOOKUP(C19,'MEG Def'!$A$21:$B$26,2),"")</f>
        <v/>
      </c>
      <c r="C19" s="57"/>
      <c r="D19" s="101">
        <f>SUMIF('WW Spending Actual'!$B$10:$B$50,'WW Spending Total'!$B19,'WW Spending Actual'!D$10:D$50)+SUMIF('WW Spending Projected'!$B$14:$B$54,'WW Spending Total'!$B19,'WW Spending Projected'!D$14:D$54)</f>
        <v>0</v>
      </c>
      <c r="E19" s="420">
        <f>SUMIF('WW Spending Actual'!$B$10:$B$50,'WW Spending Total'!$B19,'WW Spending Actual'!E$10:E$50)+SUMIF('WW Spending Projected'!$B$14:$B$54,'WW Spending Total'!$B19,'WW Spending Projected'!E$14:E$54)</f>
        <v>0</v>
      </c>
      <c r="F19" s="420">
        <f>SUMIF('WW Spending Actual'!$B$10:$B$50,'WW Spending Total'!$B19,'WW Spending Actual'!F$10:F$50)+SUMIF('WW Spending Projected'!$B$14:$B$54,'WW Spending Total'!$B19,'WW Spending Projected'!F$14:F$54)</f>
        <v>0</v>
      </c>
      <c r="G19" s="420">
        <f>SUMIF('WW Spending Actual'!$B$10:$B$50,'WW Spending Total'!$B19,'WW Spending Actual'!G$10:G$50)+SUMIF('WW Spending Projected'!$B$14:$B$54,'WW Spending Total'!$B19,'WW Spending Projected'!G$14:G$54)</f>
        <v>0</v>
      </c>
      <c r="H19" s="103">
        <f>SUMIF('WW Spending Actual'!$B$10:$B$50,'WW Spending Total'!$B19,'WW Spending Actual'!H$10:H$50)+SUMIF('WW Spending Projected'!$B$14:$B$54,'WW Spending Total'!$B19,'WW Spending Projected'!H$14:H$54)</f>
        <v>0</v>
      </c>
      <c r="I19" s="102">
        <f>SUMIF('WW Spending Actual'!$B$10:$B$50,'WW Spending Total'!$B19,'WW Spending Actual'!I$10:I$50)+SUMIF('WW Spending Projected'!$B$14:$B$54,'WW Spending Total'!$B19,'WW Spending Projected'!I$14:I$54)</f>
        <v>0</v>
      </c>
      <c r="J19" s="102">
        <f>SUMIF('WW Spending Actual'!$B$10:$B$50,'WW Spending Total'!$B19,'WW Spending Actual'!J$10:J$50)+SUMIF('WW Spending Projected'!$B$14:$B$54,'WW Spending Total'!$B19,'WW Spending Projected'!J$14:J$54)</f>
        <v>0</v>
      </c>
      <c r="K19" s="102">
        <f>SUMIF('WW Spending Actual'!$B$10:$B$50,'WW Spending Total'!$B19,'WW Spending Actual'!K$10:K$50)+SUMIF('WW Spending Projected'!$B$14:$B$54,'WW Spending Total'!$B19,'WW Spending Projected'!K$14:K$54)</f>
        <v>0</v>
      </c>
      <c r="L19" s="102">
        <f>SUMIF('WW Spending Actual'!$B$10:$B$50,'WW Spending Total'!$B19,'WW Spending Actual'!L$10:L$50)+SUMIF('WW Spending Projected'!$B$14:$B$54,'WW Spending Total'!$B19,'WW Spending Projected'!L$14:L$54)</f>
        <v>0</v>
      </c>
      <c r="M19" s="102">
        <f>SUMIF('WW Spending Actual'!$B$10:$B$50,'WW Spending Total'!$B19,'WW Spending Actual'!M$10:M$50)+SUMIF('WW Spending Projected'!$B$14:$B$54,'WW Spending Total'!$B19,'WW Spending Projected'!M$14:M$54)</f>
        <v>0</v>
      </c>
      <c r="N19" s="102">
        <f>SUMIF('WW Spending Actual'!$B$10:$B$50,'WW Spending Total'!$B19,'WW Spending Actual'!N$10:N$50)+SUMIF('WW Spending Projected'!$B$14:$B$54,'WW Spending Total'!$B19,'WW Spending Projected'!N$14:N$54)</f>
        <v>0</v>
      </c>
      <c r="O19" s="102">
        <f>SUMIF('WW Spending Actual'!$B$10:$B$50,'WW Spending Total'!$B19,'WW Spending Actual'!O$10:O$50)+SUMIF('WW Spending Projected'!$B$14:$B$54,'WW Spending Total'!$B19,'WW Spending Projected'!O$14:O$54)</f>
        <v>0</v>
      </c>
      <c r="P19" s="102">
        <f>SUMIF('WW Spending Actual'!$B$10:$B$50,'WW Spending Total'!$B19,'WW Spending Actual'!P$10:P$50)+SUMIF('WW Spending Projected'!$B$14:$B$54,'WW Spending Total'!$B19,'WW Spending Projected'!P$14:P$54)</f>
        <v>0</v>
      </c>
      <c r="Q19" s="102">
        <f>SUMIF('WW Spending Actual'!$B$10:$B$50,'WW Spending Total'!$B19,'WW Spending Actual'!Q$10:Q$50)+SUMIF('WW Spending Projected'!$B$14:$B$54,'WW Spending Total'!$B19,'WW Spending Projected'!Q$14:Q$54)</f>
        <v>0</v>
      </c>
      <c r="R19" s="102">
        <f>SUMIF('WW Spending Actual'!$B$10:$B$50,'WW Spending Total'!$B19,'WW Spending Actual'!R$10:R$50)+SUMIF('WW Spending Projected'!$B$14:$B$54,'WW Spending Total'!$B19,'WW Spending Projected'!R$14:R$54)</f>
        <v>0</v>
      </c>
      <c r="S19" s="102">
        <f>SUMIF('WW Spending Actual'!$B$10:$B$50,'WW Spending Total'!$B19,'WW Spending Actual'!S$10:S$50)+SUMIF('WW Spending Projected'!$B$14:$B$54,'WW Spending Total'!$B19,'WW Spending Projected'!S$14:S$54)</f>
        <v>0</v>
      </c>
      <c r="T19" s="102">
        <f>SUMIF('WW Spending Actual'!$B$10:$B$50,'WW Spending Total'!$B19,'WW Spending Actual'!T$10:T$50)+SUMIF('WW Spending Projected'!$B$14:$B$54,'WW Spending Total'!$B19,'WW Spending Projected'!T$14:T$54)</f>
        <v>0</v>
      </c>
      <c r="U19" s="102">
        <f>SUMIF('WW Spending Actual'!$B$10:$B$50,'WW Spending Total'!$B19,'WW Spending Actual'!U$10:U$50)+SUMIF('WW Spending Projected'!$B$14:$B$54,'WW Spending Total'!$B19,'WW Spending Projected'!U$14:U$54)</f>
        <v>0</v>
      </c>
      <c r="V19" s="102">
        <f>SUMIF('WW Spending Actual'!$B$10:$B$50,'WW Spending Total'!$B19,'WW Spending Actual'!V$10:V$50)+SUMIF('WW Spending Projected'!$B$14:$B$54,'WW Spending Total'!$B19,'WW Spending Projected'!V$14:V$54)</f>
        <v>0</v>
      </c>
      <c r="W19" s="102">
        <f>SUMIF('WW Spending Actual'!$B$10:$B$50,'WW Spending Total'!$B19,'WW Spending Actual'!W$10:W$50)+SUMIF('WW Spending Projected'!$B$14:$B$54,'WW Spending Total'!$B19,'WW Spending Projected'!W$14:W$54)</f>
        <v>0</v>
      </c>
      <c r="X19" s="102">
        <f>SUMIF('WW Spending Actual'!$B$10:$B$50,'WW Spending Total'!$B19,'WW Spending Actual'!X$10:X$50)+SUMIF('WW Spending Projected'!$B$14:$B$54,'WW Spending Total'!$B19,'WW Spending Projected'!X$14:X$54)</f>
        <v>0</v>
      </c>
      <c r="Y19" s="102">
        <f>SUMIF('WW Spending Actual'!$B$10:$B$50,'WW Spending Total'!$B19,'WW Spending Actual'!Y$10:Y$50)+SUMIF('WW Spending Projected'!$B$14:$B$54,'WW Spending Total'!$B19,'WW Spending Projected'!Y$14:Y$54)</f>
        <v>0</v>
      </c>
      <c r="Z19" s="102">
        <f>SUMIF('WW Spending Actual'!$B$10:$B$50,'WW Spending Total'!$B19,'WW Spending Actual'!Z$10:Z$50)+SUMIF('WW Spending Projected'!$B$14:$B$54,'WW Spending Total'!$B19,'WW Spending Projected'!Z$14:Z$54)</f>
        <v>0</v>
      </c>
      <c r="AA19" s="102">
        <f>SUMIF('WW Spending Actual'!$B$10:$B$50,'WW Spending Total'!$B19,'WW Spending Actual'!AA$10:AA$50)+SUMIF('WW Spending Projected'!$B$14:$B$54,'WW Spending Total'!$B19,'WW Spending Projected'!AA$14:AA$54)</f>
        <v>0</v>
      </c>
      <c r="AB19" s="102">
        <f>SUMIF('WW Spending Actual'!$B$10:$B$50,'WW Spending Total'!$B19,'WW Spending Actual'!AB$10:AB$50)+SUMIF('WW Spending Projected'!$B$14:$B$54,'WW Spending Total'!$B19,'WW Spending Projected'!AB$14:AB$54)</f>
        <v>0</v>
      </c>
      <c r="AC19" s="102">
        <f>SUMIF('WW Spending Actual'!$B$10:$B$50,'WW Spending Total'!$B19,'WW Spending Actual'!AC$10:AC$50)+SUMIF('WW Spending Projected'!$B$14:$B$54,'WW Spending Total'!$B19,'WW Spending Projected'!AC$14:AC$54)</f>
        <v>0</v>
      </c>
      <c r="AD19" s="102">
        <f>SUMIF('WW Spending Actual'!$B$10:$B$50,'WW Spending Total'!$B19,'WW Spending Actual'!AD$10:AD$50)+SUMIF('WW Spending Projected'!$B$14:$B$54,'WW Spending Total'!$B19,'WW Spending Projected'!AD$14:AD$54)</f>
        <v>0</v>
      </c>
      <c r="AE19" s="102">
        <f>SUMIF('WW Spending Actual'!$B$10:$B$50,'WW Spending Total'!$B19,'WW Spending Actual'!AE$10:AE$50)+SUMIF('WW Spending Projected'!$B$14:$B$54,'WW Spending Total'!$B19,'WW Spending Projected'!AE$14:AE$54)</f>
        <v>0</v>
      </c>
      <c r="AF19" s="102">
        <f>SUMIF('WW Spending Actual'!$B$10:$B$50,'WW Spending Total'!$B19,'WW Spending Actual'!AF$10:AF$50)+SUMIF('WW Spending Projected'!$B$14:$B$54,'WW Spending Total'!$B19,'WW Spending Projected'!AF$14:AF$54)</f>
        <v>0</v>
      </c>
      <c r="AG19" s="103">
        <f>SUMIF('WW Spending Actual'!$B$10:$B$50,'WW Spending Total'!$B19,'WW Spending Actual'!AG$10:AG$50)+SUMIF('WW Spending Projected'!$B$14:$B$54,'WW Spending Total'!$B19,'WW Spending Projected'!AG$14:AG$54)</f>
        <v>0</v>
      </c>
    </row>
    <row r="20" spans="2:33" hidden="1" x14ac:dyDescent="0.2">
      <c r="B20" s="24" t="str">
        <f>IFERROR(VLOOKUP(C20,'MEG Def'!$A$21:$B$26,2),"")</f>
        <v/>
      </c>
      <c r="C20" s="56"/>
      <c r="D20" s="101">
        <f>SUMIF('WW Spending Actual'!$B$10:$B$50,'WW Spending Total'!$B20,'WW Spending Actual'!D$10:D$50)+SUMIF('WW Spending Projected'!$B$14:$B$54,'WW Spending Total'!$B20,'WW Spending Projected'!D$14:D$54)</f>
        <v>0</v>
      </c>
      <c r="E20" s="420">
        <f>SUMIF('WW Spending Actual'!$B$10:$B$50,'WW Spending Total'!$B20,'WW Spending Actual'!E$10:E$50)+SUMIF('WW Spending Projected'!$B$14:$B$54,'WW Spending Total'!$B20,'WW Spending Projected'!E$14:E$54)</f>
        <v>0</v>
      </c>
      <c r="F20" s="420">
        <f>SUMIF('WW Spending Actual'!$B$10:$B$50,'WW Spending Total'!$B20,'WW Spending Actual'!F$10:F$50)+SUMIF('WW Spending Projected'!$B$14:$B$54,'WW Spending Total'!$B20,'WW Spending Projected'!F$14:F$54)</f>
        <v>0</v>
      </c>
      <c r="G20" s="420">
        <f>SUMIF('WW Spending Actual'!$B$10:$B$50,'WW Spending Total'!$B20,'WW Spending Actual'!G$10:G$50)+SUMIF('WW Spending Projected'!$B$14:$B$54,'WW Spending Total'!$B20,'WW Spending Projected'!G$14:G$54)</f>
        <v>0</v>
      </c>
      <c r="H20" s="103">
        <f>SUMIF('WW Spending Actual'!$B$10:$B$50,'WW Spending Total'!$B20,'WW Spending Actual'!H$10:H$50)+SUMIF('WW Spending Projected'!$B$14:$B$54,'WW Spending Total'!$B20,'WW Spending Projected'!H$14:H$54)</f>
        <v>0</v>
      </c>
      <c r="I20" s="102">
        <f>SUMIF('WW Spending Actual'!$B$10:$B$50,'WW Spending Total'!$B20,'WW Spending Actual'!I$10:I$50)+SUMIF('WW Spending Projected'!$B$14:$B$54,'WW Spending Total'!$B20,'WW Spending Projected'!I$14:I$54)</f>
        <v>0</v>
      </c>
      <c r="J20" s="102">
        <f>SUMIF('WW Spending Actual'!$B$10:$B$50,'WW Spending Total'!$B20,'WW Spending Actual'!J$10:J$50)+SUMIF('WW Spending Projected'!$B$14:$B$54,'WW Spending Total'!$B20,'WW Spending Projected'!J$14:J$54)</f>
        <v>0</v>
      </c>
      <c r="K20" s="102">
        <f>SUMIF('WW Spending Actual'!$B$10:$B$50,'WW Spending Total'!$B20,'WW Spending Actual'!K$10:K$50)+SUMIF('WW Spending Projected'!$B$14:$B$54,'WW Spending Total'!$B20,'WW Spending Projected'!K$14:K$54)</f>
        <v>0</v>
      </c>
      <c r="L20" s="102">
        <f>SUMIF('WW Spending Actual'!$B$10:$B$50,'WW Spending Total'!$B20,'WW Spending Actual'!L$10:L$50)+SUMIF('WW Spending Projected'!$B$14:$B$54,'WW Spending Total'!$B20,'WW Spending Projected'!L$14:L$54)</f>
        <v>0</v>
      </c>
      <c r="M20" s="102">
        <f>SUMIF('WW Spending Actual'!$B$10:$B$50,'WW Spending Total'!$B20,'WW Spending Actual'!M$10:M$50)+SUMIF('WW Spending Projected'!$B$14:$B$54,'WW Spending Total'!$B20,'WW Spending Projected'!M$14:M$54)</f>
        <v>0</v>
      </c>
      <c r="N20" s="102">
        <f>SUMIF('WW Spending Actual'!$B$10:$B$50,'WW Spending Total'!$B20,'WW Spending Actual'!N$10:N$50)+SUMIF('WW Spending Projected'!$B$14:$B$54,'WW Spending Total'!$B20,'WW Spending Projected'!N$14:N$54)</f>
        <v>0</v>
      </c>
      <c r="O20" s="102">
        <f>SUMIF('WW Spending Actual'!$B$10:$B$50,'WW Spending Total'!$B20,'WW Spending Actual'!O$10:O$50)+SUMIF('WW Spending Projected'!$B$14:$B$54,'WW Spending Total'!$B20,'WW Spending Projected'!O$14:O$54)</f>
        <v>0</v>
      </c>
      <c r="P20" s="102">
        <f>SUMIF('WW Spending Actual'!$B$10:$B$50,'WW Spending Total'!$B20,'WW Spending Actual'!P$10:P$50)+SUMIF('WW Spending Projected'!$B$14:$B$54,'WW Spending Total'!$B20,'WW Spending Projected'!P$14:P$54)</f>
        <v>0</v>
      </c>
      <c r="Q20" s="102">
        <f>SUMIF('WW Spending Actual'!$B$10:$B$50,'WW Spending Total'!$B20,'WW Spending Actual'!Q$10:Q$50)+SUMIF('WW Spending Projected'!$B$14:$B$54,'WW Spending Total'!$B20,'WW Spending Projected'!Q$14:Q$54)</f>
        <v>0</v>
      </c>
      <c r="R20" s="102">
        <f>SUMIF('WW Spending Actual'!$B$10:$B$50,'WW Spending Total'!$B20,'WW Spending Actual'!R$10:R$50)+SUMIF('WW Spending Projected'!$B$14:$B$54,'WW Spending Total'!$B20,'WW Spending Projected'!R$14:R$54)</f>
        <v>0</v>
      </c>
      <c r="S20" s="102">
        <f>SUMIF('WW Spending Actual'!$B$10:$B$50,'WW Spending Total'!$B20,'WW Spending Actual'!S$10:S$50)+SUMIF('WW Spending Projected'!$B$14:$B$54,'WW Spending Total'!$B20,'WW Spending Projected'!S$14:S$54)</f>
        <v>0</v>
      </c>
      <c r="T20" s="102">
        <f>SUMIF('WW Spending Actual'!$B$10:$B$50,'WW Spending Total'!$B20,'WW Spending Actual'!T$10:T$50)+SUMIF('WW Spending Projected'!$B$14:$B$54,'WW Spending Total'!$B20,'WW Spending Projected'!T$14:T$54)</f>
        <v>0</v>
      </c>
      <c r="U20" s="102">
        <f>SUMIF('WW Spending Actual'!$B$10:$B$50,'WW Spending Total'!$B20,'WW Spending Actual'!U$10:U$50)+SUMIF('WW Spending Projected'!$B$14:$B$54,'WW Spending Total'!$B20,'WW Spending Projected'!U$14:U$54)</f>
        <v>0</v>
      </c>
      <c r="V20" s="102">
        <f>SUMIF('WW Spending Actual'!$B$10:$B$50,'WW Spending Total'!$B20,'WW Spending Actual'!V$10:V$50)+SUMIF('WW Spending Projected'!$B$14:$B$54,'WW Spending Total'!$B20,'WW Spending Projected'!V$14:V$54)</f>
        <v>0</v>
      </c>
      <c r="W20" s="102">
        <f>SUMIF('WW Spending Actual'!$B$10:$B$50,'WW Spending Total'!$B20,'WW Spending Actual'!W$10:W$50)+SUMIF('WW Spending Projected'!$B$14:$B$54,'WW Spending Total'!$B20,'WW Spending Projected'!W$14:W$54)</f>
        <v>0</v>
      </c>
      <c r="X20" s="102">
        <f>SUMIF('WW Spending Actual'!$B$10:$B$50,'WW Spending Total'!$B20,'WW Spending Actual'!X$10:X$50)+SUMIF('WW Spending Projected'!$B$14:$B$54,'WW Spending Total'!$B20,'WW Spending Projected'!X$14:X$54)</f>
        <v>0</v>
      </c>
      <c r="Y20" s="102">
        <f>SUMIF('WW Spending Actual'!$B$10:$B$50,'WW Spending Total'!$B20,'WW Spending Actual'!Y$10:Y$50)+SUMIF('WW Spending Projected'!$B$14:$B$54,'WW Spending Total'!$B20,'WW Spending Projected'!Y$14:Y$54)</f>
        <v>0</v>
      </c>
      <c r="Z20" s="102">
        <f>SUMIF('WW Spending Actual'!$B$10:$B$50,'WW Spending Total'!$B20,'WW Spending Actual'!Z$10:Z$50)+SUMIF('WW Spending Projected'!$B$14:$B$54,'WW Spending Total'!$B20,'WW Spending Projected'!Z$14:Z$54)</f>
        <v>0</v>
      </c>
      <c r="AA20" s="102">
        <f>SUMIF('WW Spending Actual'!$B$10:$B$50,'WW Spending Total'!$B20,'WW Spending Actual'!AA$10:AA$50)+SUMIF('WW Spending Projected'!$B$14:$B$54,'WW Spending Total'!$B20,'WW Spending Projected'!AA$14:AA$54)</f>
        <v>0</v>
      </c>
      <c r="AB20" s="102">
        <f>SUMIF('WW Spending Actual'!$B$10:$B$50,'WW Spending Total'!$B20,'WW Spending Actual'!AB$10:AB$50)+SUMIF('WW Spending Projected'!$B$14:$B$54,'WW Spending Total'!$B20,'WW Spending Projected'!AB$14:AB$54)</f>
        <v>0</v>
      </c>
      <c r="AC20" s="102">
        <f>SUMIF('WW Spending Actual'!$B$10:$B$50,'WW Spending Total'!$B20,'WW Spending Actual'!AC$10:AC$50)+SUMIF('WW Spending Projected'!$B$14:$B$54,'WW Spending Total'!$B20,'WW Spending Projected'!AC$14:AC$54)</f>
        <v>0</v>
      </c>
      <c r="AD20" s="102">
        <f>SUMIF('WW Spending Actual'!$B$10:$B$50,'WW Spending Total'!$B20,'WW Spending Actual'!AD$10:AD$50)+SUMIF('WW Spending Projected'!$B$14:$B$54,'WW Spending Total'!$B20,'WW Spending Projected'!AD$14:AD$54)</f>
        <v>0</v>
      </c>
      <c r="AE20" s="102">
        <f>SUMIF('WW Spending Actual'!$B$10:$B$50,'WW Spending Total'!$B20,'WW Spending Actual'!AE$10:AE$50)+SUMIF('WW Spending Projected'!$B$14:$B$54,'WW Spending Total'!$B20,'WW Spending Projected'!AE$14:AE$54)</f>
        <v>0</v>
      </c>
      <c r="AF20" s="102">
        <f>SUMIF('WW Spending Actual'!$B$10:$B$50,'WW Spending Total'!$B20,'WW Spending Actual'!AF$10:AF$50)+SUMIF('WW Spending Projected'!$B$14:$B$54,'WW Spending Total'!$B20,'WW Spending Projected'!AF$14:AF$54)</f>
        <v>0</v>
      </c>
      <c r="AG20" s="103">
        <f>SUMIF('WW Spending Actual'!$B$10:$B$50,'WW Spending Total'!$B20,'WW Spending Actual'!AG$10:AG$50)+SUMIF('WW Spending Projected'!$B$14:$B$54,'WW Spending Total'!$B20,'WW Spending Projected'!AG$14:AG$54)</f>
        <v>0</v>
      </c>
    </row>
    <row r="21" spans="2:33" hidden="1" x14ac:dyDescent="0.2">
      <c r="B21" s="24" t="str">
        <f>IFERROR(VLOOKUP(C21,'MEG Def'!$A$21:$B$26,2),"")</f>
        <v/>
      </c>
      <c r="C21" s="56"/>
      <c r="D21" s="101">
        <f>SUMIF('WW Spending Actual'!$B$10:$B$50,'WW Spending Total'!$B21,'WW Spending Actual'!D$10:D$50)+SUMIF('WW Spending Projected'!$B$14:$B$54,'WW Spending Total'!$B21,'WW Spending Projected'!D$14:D$54)</f>
        <v>0</v>
      </c>
      <c r="E21" s="420">
        <f>SUMIF('WW Spending Actual'!$B$10:$B$50,'WW Spending Total'!$B21,'WW Spending Actual'!E$10:E$50)+SUMIF('WW Spending Projected'!$B$14:$B$54,'WW Spending Total'!$B21,'WW Spending Projected'!E$14:E$54)</f>
        <v>0</v>
      </c>
      <c r="F21" s="420">
        <f>SUMIF('WW Spending Actual'!$B$10:$B$50,'WW Spending Total'!$B21,'WW Spending Actual'!F$10:F$50)+SUMIF('WW Spending Projected'!$B$14:$B$54,'WW Spending Total'!$B21,'WW Spending Projected'!F$14:F$54)</f>
        <v>0</v>
      </c>
      <c r="G21" s="420">
        <f>SUMIF('WW Spending Actual'!$B$10:$B$50,'WW Spending Total'!$B21,'WW Spending Actual'!G$10:G$50)+SUMIF('WW Spending Projected'!$B$14:$B$54,'WW Spending Total'!$B21,'WW Spending Projected'!G$14:G$54)</f>
        <v>0</v>
      </c>
      <c r="H21" s="103">
        <f>SUMIF('WW Spending Actual'!$B$10:$B$50,'WW Spending Total'!$B21,'WW Spending Actual'!H$10:H$50)+SUMIF('WW Spending Projected'!$B$14:$B$54,'WW Spending Total'!$B21,'WW Spending Projected'!H$14:H$54)</f>
        <v>0</v>
      </c>
      <c r="I21" s="102">
        <f>SUMIF('WW Spending Actual'!$B$10:$B$50,'WW Spending Total'!$B21,'WW Spending Actual'!I$10:I$50)+SUMIF('WW Spending Projected'!$B$14:$B$54,'WW Spending Total'!$B21,'WW Spending Projected'!I$14:I$54)</f>
        <v>0</v>
      </c>
      <c r="J21" s="102">
        <f>SUMIF('WW Spending Actual'!$B$10:$B$50,'WW Spending Total'!$B21,'WW Spending Actual'!J$10:J$50)+SUMIF('WW Spending Projected'!$B$14:$B$54,'WW Spending Total'!$B21,'WW Spending Projected'!J$14:J$54)</f>
        <v>0</v>
      </c>
      <c r="K21" s="102">
        <f>SUMIF('WW Spending Actual'!$B$10:$B$50,'WW Spending Total'!$B21,'WW Spending Actual'!K$10:K$50)+SUMIF('WW Spending Projected'!$B$14:$B$54,'WW Spending Total'!$B21,'WW Spending Projected'!K$14:K$54)</f>
        <v>0</v>
      </c>
      <c r="L21" s="102">
        <f>SUMIF('WW Spending Actual'!$B$10:$B$50,'WW Spending Total'!$B21,'WW Spending Actual'!L$10:L$50)+SUMIF('WW Spending Projected'!$B$14:$B$54,'WW Spending Total'!$B21,'WW Spending Projected'!L$14:L$54)</f>
        <v>0</v>
      </c>
      <c r="M21" s="102">
        <f>SUMIF('WW Spending Actual'!$B$10:$B$50,'WW Spending Total'!$B21,'WW Spending Actual'!M$10:M$50)+SUMIF('WW Spending Projected'!$B$14:$B$54,'WW Spending Total'!$B21,'WW Spending Projected'!M$14:M$54)</f>
        <v>0</v>
      </c>
      <c r="N21" s="102">
        <f>SUMIF('WW Spending Actual'!$B$10:$B$50,'WW Spending Total'!$B21,'WW Spending Actual'!N$10:N$50)+SUMIF('WW Spending Projected'!$B$14:$B$54,'WW Spending Total'!$B21,'WW Spending Projected'!N$14:N$54)</f>
        <v>0</v>
      </c>
      <c r="O21" s="102">
        <f>SUMIF('WW Spending Actual'!$B$10:$B$50,'WW Spending Total'!$B21,'WW Spending Actual'!O$10:O$50)+SUMIF('WW Spending Projected'!$B$14:$B$54,'WW Spending Total'!$B21,'WW Spending Projected'!O$14:O$54)</f>
        <v>0</v>
      </c>
      <c r="P21" s="102">
        <f>SUMIF('WW Spending Actual'!$B$10:$B$50,'WW Spending Total'!$B21,'WW Spending Actual'!P$10:P$50)+SUMIF('WW Spending Projected'!$B$14:$B$54,'WW Spending Total'!$B21,'WW Spending Projected'!P$14:P$54)</f>
        <v>0</v>
      </c>
      <c r="Q21" s="102">
        <f>SUMIF('WW Spending Actual'!$B$10:$B$50,'WW Spending Total'!$B21,'WW Spending Actual'!Q$10:Q$50)+SUMIF('WW Spending Projected'!$B$14:$B$54,'WW Spending Total'!$B21,'WW Spending Projected'!Q$14:Q$54)</f>
        <v>0</v>
      </c>
      <c r="R21" s="102">
        <f>SUMIF('WW Spending Actual'!$B$10:$B$50,'WW Spending Total'!$B21,'WW Spending Actual'!R$10:R$50)+SUMIF('WW Spending Projected'!$B$14:$B$54,'WW Spending Total'!$B21,'WW Spending Projected'!R$14:R$54)</f>
        <v>0</v>
      </c>
      <c r="S21" s="102">
        <f>SUMIF('WW Spending Actual'!$B$10:$B$50,'WW Spending Total'!$B21,'WW Spending Actual'!S$10:S$50)+SUMIF('WW Spending Projected'!$B$14:$B$54,'WW Spending Total'!$B21,'WW Spending Projected'!S$14:S$54)</f>
        <v>0</v>
      </c>
      <c r="T21" s="102">
        <f>SUMIF('WW Spending Actual'!$B$10:$B$50,'WW Spending Total'!$B21,'WW Spending Actual'!T$10:T$50)+SUMIF('WW Spending Projected'!$B$14:$B$54,'WW Spending Total'!$B21,'WW Spending Projected'!T$14:T$54)</f>
        <v>0</v>
      </c>
      <c r="U21" s="102">
        <f>SUMIF('WW Spending Actual'!$B$10:$B$50,'WW Spending Total'!$B21,'WW Spending Actual'!U$10:U$50)+SUMIF('WW Spending Projected'!$B$14:$B$54,'WW Spending Total'!$B21,'WW Spending Projected'!U$14:U$54)</f>
        <v>0</v>
      </c>
      <c r="V21" s="102">
        <f>SUMIF('WW Spending Actual'!$B$10:$B$50,'WW Spending Total'!$B21,'WW Spending Actual'!V$10:V$50)+SUMIF('WW Spending Projected'!$B$14:$B$54,'WW Spending Total'!$B21,'WW Spending Projected'!V$14:V$54)</f>
        <v>0</v>
      </c>
      <c r="W21" s="102">
        <f>SUMIF('WW Spending Actual'!$B$10:$B$50,'WW Spending Total'!$B21,'WW Spending Actual'!W$10:W$50)+SUMIF('WW Spending Projected'!$B$14:$B$54,'WW Spending Total'!$B21,'WW Spending Projected'!W$14:W$54)</f>
        <v>0</v>
      </c>
      <c r="X21" s="102">
        <f>SUMIF('WW Spending Actual'!$B$10:$B$50,'WW Spending Total'!$B21,'WW Spending Actual'!X$10:X$50)+SUMIF('WW Spending Projected'!$B$14:$B$54,'WW Spending Total'!$B21,'WW Spending Projected'!X$14:X$54)</f>
        <v>0</v>
      </c>
      <c r="Y21" s="102">
        <f>SUMIF('WW Spending Actual'!$B$10:$B$50,'WW Spending Total'!$B21,'WW Spending Actual'!Y$10:Y$50)+SUMIF('WW Spending Projected'!$B$14:$B$54,'WW Spending Total'!$B21,'WW Spending Projected'!Y$14:Y$54)</f>
        <v>0</v>
      </c>
      <c r="Z21" s="102">
        <f>SUMIF('WW Spending Actual'!$B$10:$B$50,'WW Spending Total'!$B21,'WW Spending Actual'!Z$10:Z$50)+SUMIF('WW Spending Projected'!$B$14:$B$54,'WW Spending Total'!$B21,'WW Spending Projected'!Z$14:Z$54)</f>
        <v>0</v>
      </c>
      <c r="AA21" s="102">
        <f>SUMIF('WW Spending Actual'!$B$10:$B$50,'WW Spending Total'!$B21,'WW Spending Actual'!AA$10:AA$50)+SUMIF('WW Spending Projected'!$B$14:$B$54,'WW Spending Total'!$B21,'WW Spending Projected'!AA$14:AA$54)</f>
        <v>0</v>
      </c>
      <c r="AB21" s="102">
        <f>SUMIF('WW Spending Actual'!$B$10:$B$50,'WW Spending Total'!$B21,'WW Spending Actual'!AB$10:AB$50)+SUMIF('WW Spending Projected'!$B$14:$B$54,'WW Spending Total'!$B21,'WW Spending Projected'!AB$14:AB$54)</f>
        <v>0</v>
      </c>
      <c r="AC21" s="102">
        <f>SUMIF('WW Spending Actual'!$B$10:$B$50,'WW Spending Total'!$B21,'WW Spending Actual'!AC$10:AC$50)+SUMIF('WW Spending Projected'!$B$14:$B$54,'WW Spending Total'!$B21,'WW Spending Projected'!AC$14:AC$54)</f>
        <v>0</v>
      </c>
      <c r="AD21" s="102">
        <f>SUMIF('WW Spending Actual'!$B$10:$B$50,'WW Spending Total'!$B21,'WW Spending Actual'!AD$10:AD$50)+SUMIF('WW Spending Projected'!$B$14:$B$54,'WW Spending Total'!$B21,'WW Spending Projected'!AD$14:AD$54)</f>
        <v>0</v>
      </c>
      <c r="AE21" s="102">
        <f>SUMIF('WW Spending Actual'!$B$10:$B$50,'WW Spending Total'!$B21,'WW Spending Actual'!AE$10:AE$50)+SUMIF('WW Spending Projected'!$B$14:$B$54,'WW Spending Total'!$B21,'WW Spending Projected'!AE$14:AE$54)</f>
        <v>0</v>
      </c>
      <c r="AF21" s="102">
        <f>SUMIF('WW Spending Actual'!$B$10:$B$50,'WW Spending Total'!$B21,'WW Spending Actual'!AF$10:AF$50)+SUMIF('WW Spending Projected'!$B$14:$B$54,'WW Spending Total'!$B21,'WW Spending Projected'!AF$14:AF$54)</f>
        <v>0</v>
      </c>
      <c r="AG21" s="103">
        <f>SUMIF('WW Spending Actual'!$B$10:$B$50,'WW Spending Total'!$B21,'WW Spending Actual'!AG$10:AG$50)+SUMIF('WW Spending Projected'!$B$14:$B$54,'WW Spending Total'!$B21,'WW Spending Projected'!AG$14:AG$54)</f>
        <v>0</v>
      </c>
    </row>
    <row r="22" spans="2:33" hidden="1" x14ac:dyDescent="0.2">
      <c r="B22" s="24"/>
      <c r="C22" s="57"/>
      <c r="D22" s="101">
        <f>SUMIF('WW Spending Actual'!$B$10:$B$50,'WW Spending Total'!$B22,'WW Spending Actual'!D$10:D$50)+SUMIF('WW Spending Projected'!$B$14:$B$54,'WW Spending Total'!$B22,'WW Spending Projected'!D$14:D$54)</f>
        <v>0</v>
      </c>
      <c r="E22" s="420">
        <f>SUMIF('WW Spending Actual'!$B$10:$B$50,'WW Spending Total'!$B22,'WW Spending Actual'!E$10:E$50)+SUMIF('WW Spending Projected'!$B$14:$B$54,'WW Spending Total'!$B22,'WW Spending Projected'!E$14:E$54)</f>
        <v>0</v>
      </c>
      <c r="F22" s="420">
        <f>SUMIF('WW Spending Actual'!$B$10:$B$50,'WW Spending Total'!$B22,'WW Spending Actual'!F$10:F$50)+SUMIF('WW Spending Projected'!$B$14:$B$54,'WW Spending Total'!$B22,'WW Spending Projected'!F$14:F$54)</f>
        <v>0</v>
      </c>
      <c r="G22" s="420">
        <f>SUMIF('WW Spending Actual'!$B$10:$B$50,'WW Spending Total'!$B22,'WW Spending Actual'!G$10:G$50)+SUMIF('WW Spending Projected'!$B$14:$B$54,'WW Spending Total'!$B22,'WW Spending Projected'!G$14:G$54)</f>
        <v>0</v>
      </c>
      <c r="H22" s="103">
        <f>SUMIF('WW Spending Actual'!$B$10:$B$50,'WW Spending Total'!$B22,'WW Spending Actual'!H$10:H$50)+SUMIF('WW Spending Projected'!$B$14:$B$54,'WW Spending Total'!$B22,'WW Spending Projected'!H$14:H$54)</f>
        <v>0</v>
      </c>
      <c r="I22" s="102">
        <f>SUMIF('WW Spending Actual'!$B$10:$B$50,'WW Spending Total'!$B22,'WW Spending Actual'!I$10:I$50)+SUMIF('WW Spending Projected'!$B$14:$B$54,'WW Spending Total'!$B22,'WW Spending Projected'!I$14:I$54)</f>
        <v>0</v>
      </c>
      <c r="J22" s="102">
        <f>SUMIF('WW Spending Actual'!$B$10:$B$50,'WW Spending Total'!$B22,'WW Spending Actual'!J$10:J$50)+SUMIF('WW Spending Projected'!$B$14:$B$54,'WW Spending Total'!$B22,'WW Spending Projected'!J$14:J$54)</f>
        <v>0</v>
      </c>
      <c r="K22" s="102">
        <f>SUMIF('WW Spending Actual'!$B$10:$B$50,'WW Spending Total'!$B22,'WW Spending Actual'!K$10:K$50)+SUMIF('WW Spending Projected'!$B$14:$B$54,'WW Spending Total'!$B22,'WW Spending Projected'!K$14:K$54)</f>
        <v>0</v>
      </c>
      <c r="L22" s="102">
        <f>SUMIF('WW Spending Actual'!$B$10:$B$50,'WW Spending Total'!$B22,'WW Spending Actual'!L$10:L$50)+SUMIF('WW Spending Projected'!$B$14:$B$54,'WW Spending Total'!$B22,'WW Spending Projected'!L$14:L$54)</f>
        <v>0</v>
      </c>
      <c r="M22" s="102">
        <f>SUMIF('WW Spending Actual'!$B$10:$B$50,'WW Spending Total'!$B22,'WW Spending Actual'!M$10:M$50)+SUMIF('WW Spending Projected'!$B$14:$B$54,'WW Spending Total'!$B22,'WW Spending Projected'!M$14:M$54)</f>
        <v>0</v>
      </c>
      <c r="N22" s="102">
        <f>SUMIF('WW Spending Actual'!$B$10:$B$50,'WW Spending Total'!$B22,'WW Spending Actual'!N$10:N$50)+SUMIF('WW Spending Projected'!$B$14:$B$54,'WW Spending Total'!$B22,'WW Spending Projected'!N$14:N$54)</f>
        <v>0</v>
      </c>
      <c r="O22" s="102">
        <f>SUMIF('WW Spending Actual'!$B$10:$B$50,'WW Spending Total'!$B22,'WW Spending Actual'!O$10:O$50)+SUMIF('WW Spending Projected'!$B$14:$B$54,'WW Spending Total'!$B22,'WW Spending Projected'!O$14:O$54)</f>
        <v>0</v>
      </c>
      <c r="P22" s="102">
        <f>SUMIF('WW Spending Actual'!$B$10:$B$50,'WW Spending Total'!$B22,'WW Spending Actual'!P$10:P$50)+SUMIF('WW Spending Projected'!$B$14:$B$54,'WW Spending Total'!$B22,'WW Spending Projected'!P$14:P$54)</f>
        <v>0</v>
      </c>
      <c r="Q22" s="102">
        <f>SUMIF('WW Spending Actual'!$B$10:$B$50,'WW Spending Total'!$B22,'WW Spending Actual'!Q$10:Q$50)+SUMIF('WW Spending Projected'!$B$14:$B$54,'WW Spending Total'!$B22,'WW Spending Projected'!Q$14:Q$54)</f>
        <v>0</v>
      </c>
      <c r="R22" s="102">
        <f>SUMIF('WW Spending Actual'!$B$10:$B$50,'WW Spending Total'!$B22,'WW Spending Actual'!R$10:R$50)+SUMIF('WW Spending Projected'!$B$14:$B$54,'WW Spending Total'!$B22,'WW Spending Projected'!R$14:R$54)</f>
        <v>0</v>
      </c>
      <c r="S22" s="102">
        <f>SUMIF('WW Spending Actual'!$B$10:$B$50,'WW Spending Total'!$B22,'WW Spending Actual'!S$10:S$50)+SUMIF('WW Spending Projected'!$B$14:$B$54,'WW Spending Total'!$B22,'WW Spending Projected'!S$14:S$54)</f>
        <v>0</v>
      </c>
      <c r="T22" s="102">
        <f>SUMIF('WW Spending Actual'!$B$10:$B$50,'WW Spending Total'!$B22,'WW Spending Actual'!T$10:T$50)+SUMIF('WW Spending Projected'!$B$14:$B$54,'WW Spending Total'!$B22,'WW Spending Projected'!T$14:T$54)</f>
        <v>0</v>
      </c>
      <c r="U22" s="102">
        <f>SUMIF('WW Spending Actual'!$B$10:$B$50,'WW Spending Total'!$B22,'WW Spending Actual'!U$10:U$50)+SUMIF('WW Spending Projected'!$B$14:$B$54,'WW Spending Total'!$B22,'WW Spending Projected'!U$14:U$54)</f>
        <v>0</v>
      </c>
      <c r="V22" s="102">
        <f>SUMIF('WW Spending Actual'!$B$10:$B$50,'WW Spending Total'!$B22,'WW Spending Actual'!V$10:V$50)+SUMIF('WW Spending Projected'!$B$14:$B$54,'WW Spending Total'!$B22,'WW Spending Projected'!V$14:V$54)</f>
        <v>0</v>
      </c>
      <c r="W22" s="102">
        <f>SUMIF('WW Spending Actual'!$B$10:$B$50,'WW Spending Total'!$B22,'WW Spending Actual'!W$10:W$50)+SUMIF('WW Spending Projected'!$B$14:$B$54,'WW Spending Total'!$B22,'WW Spending Projected'!W$14:W$54)</f>
        <v>0</v>
      </c>
      <c r="X22" s="102">
        <f>SUMIF('WW Spending Actual'!$B$10:$B$50,'WW Spending Total'!$B22,'WW Spending Actual'!X$10:X$50)+SUMIF('WW Spending Projected'!$B$14:$B$54,'WW Spending Total'!$B22,'WW Spending Projected'!X$14:X$54)</f>
        <v>0</v>
      </c>
      <c r="Y22" s="102">
        <f>SUMIF('WW Spending Actual'!$B$10:$B$50,'WW Spending Total'!$B22,'WW Spending Actual'!Y$10:Y$50)+SUMIF('WW Spending Projected'!$B$14:$B$54,'WW Spending Total'!$B22,'WW Spending Projected'!Y$14:Y$54)</f>
        <v>0</v>
      </c>
      <c r="Z22" s="102">
        <f>SUMIF('WW Spending Actual'!$B$10:$B$50,'WW Spending Total'!$B22,'WW Spending Actual'!Z$10:Z$50)+SUMIF('WW Spending Projected'!$B$14:$B$54,'WW Spending Total'!$B22,'WW Spending Projected'!Z$14:Z$54)</f>
        <v>0</v>
      </c>
      <c r="AA22" s="102">
        <f>SUMIF('WW Spending Actual'!$B$10:$B$50,'WW Spending Total'!$B22,'WW Spending Actual'!AA$10:AA$50)+SUMIF('WW Spending Projected'!$B$14:$B$54,'WW Spending Total'!$B22,'WW Spending Projected'!AA$14:AA$54)</f>
        <v>0</v>
      </c>
      <c r="AB22" s="102">
        <f>SUMIF('WW Spending Actual'!$B$10:$B$50,'WW Spending Total'!$B22,'WW Spending Actual'!AB$10:AB$50)+SUMIF('WW Spending Projected'!$B$14:$B$54,'WW Spending Total'!$B22,'WW Spending Projected'!AB$14:AB$54)</f>
        <v>0</v>
      </c>
      <c r="AC22" s="102">
        <f>SUMIF('WW Spending Actual'!$B$10:$B$50,'WW Spending Total'!$B22,'WW Spending Actual'!AC$10:AC$50)+SUMIF('WW Spending Projected'!$B$14:$B$54,'WW Spending Total'!$B22,'WW Spending Projected'!AC$14:AC$54)</f>
        <v>0</v>
      </c>
      <c r="AD22" s="102">
        <f>SUMIF('WW Spending Actual'!$B$10:$B$50,'WW Spending Total'!$B22,'WW Spending Actual'!AD$10:AD$50)+SUMIF('WW Spending Projected'!$B$14:$B$54,'WW Spending Total'!$B22,'WW Spending Projected'!AD$14:AD$54)</f>
        <v>0</v>
      </c>
      <c r="AE22" s="102">
        <f>SUMIF('WW Spending Actual'!$B$10:$B$50,'WW Spending Total'!$B22,'WW Spending Actual'!AE$10:AE$50)+SUMIF('WW Spending Projected'!$B$14:$B$54,'WW Spending Total'!$B22,'WW Spending Projected'!AE$14:AE$54)</f>
        <v>0</v>
      </c>
      <c r="AF22" s="102">
        <f>SUMIF('WW Spending Actual'!$B$10:$B$50,'WW Spending Total'!$B22,'WW Spending Actual'!AF$10:AF$50)+SUMIF('WW Spending Projected'!$B$14:$B$54,'WW Spending Total'!$B22,'WW Spending Projected'!AF$14:AF$54)</f>
        <v>0</v>
      </c>
      <c r="AG22" s="103">
        <f>SUMIF('WW Spending Actual'!$B$10:$B$50,'WW Spending Total'!$B22,'WW Spending Actual'!AG$10:AG$50)+SUMIF('WW Spending Projected'!$B$14:$B$54,'WW Spending Total'!$B22,'WW Spending Projected'!AG$14:AG$54)</f>
        <v>0</v>
      </c>
    </row>
    <row r="23" spans="2:33" hidden="1" x14ac:dyDescent="0.2">
      <c r="B23" s="29" t="s">
        <v>44</v>
      </c>
      <c r="C23" s="56"/>
      <c r="D23" s="101">
        <f>SUMIF('WW Spending Actual'!$B$10:$B$50,'WW Spending Total'!$B23,'WW Spending Actual'!D$10:D$50)+SUMIF('WW Spending Projected'!$B$14:$B$54,'WW Spending Total'!$B23,'WW Spending Projected'!D$14:D$54)</f>
        <v>0</v>
      </c>
      <c r="E23" s="420">
        <f>SUMIF('WW Spending Actual'!$B$10:$B$50,'WW Spending Total'!$B23,'WW Spending Actual'!E$10:E$50)+SUMIF('WW Spending Projected'!$B$14:$B$54,'WW Spending Total'!$B23,'WW Spending Projected'!E$14:E$54)</f>
        <v>0</v>
      </c>
      <c r="F23" s="420">
        <f>SUMIF('WW Spending Actual'!$B$10:$B$50,'WW Spending Total'!$B23,'WW Spending Actual'!F$10:F$50)+SUMIF('WW Spending Projected'!$B$14:$B$54,'WW Spending Total'!$B23,'WW Spending Projected'!F$14:F$54)</f>
        <v>0</v>
      </c>
      <c r="G23" s="420">
        <f>SUMIF('WW Spending Actual'!$B$10:$B$50,'WW Spending Total'!$B23,'WW Spending Actual'!G$10:G$50)+SUMIF('WW Spending Projected'!$B$14:$B$54,'WW Spending Total'!$B23,'WW Spending Projected'!G$14:G$54)</f>
        <v>0</v>
      </c>
      <c r="H23" s="103">
        <f>SUMIF('WW Spending Actual'!$B$10:$B$50,'WW Spending Total'!$B23,'WW Spending Actual'!H$10:H$50)+SUMIF('WW Spending Projected'!$B$14:$B$54,'WW Spending Total'!$B23,'WW Spending Projected'!H$14:H$54)</f>
        <v>0</v>
      </c>
      <c r="I23" s="102">
        <f>SUMIF('WW Spending Actual'!$B$10:$B$50,'WW Spending Total'!$B23,'WW Spending Actual'!I$10:I$50)+SUMIF('WW Spending Projected'!$B$14:$B$54,'WW Spending Total'!$B23,'WW Spending Projected'!I$14:I$54)</f>
        <v>0</v>
      </c>
      <c r="J23" s="102">
        <f>SUMIF('WW Spending Actual'!$B$10:$B$50,'WW Spending Total'!$B23,'WW Spending Actual'!J$10:J$50)+SUMIF('WW Spending Projected'!$B$14:$B$54,'WW Spending Total'!$B23,'WW Spending Projected'!J$14:J$54)</f>
        <v>0</v>
      </c>
      <c r="K23" s="102">
        <f>SUMIF('WW Spending Actual'!$B$10:$B$50,'WW Spending Total'!$B23,'WW Spending Actual'!K$10:K$50)+SUMIF('WW Spending Projected'!$B$14:$B$54,'WW Spending Total'!$B23,'WW Spending Projected'!K$14:K$54)</f>
        <v>0</v>
      </c>
      <c r="L23" s="102">
        <f>SUMIF('WW Spending Actual'!$B$10:$B$50,'WW Spending Total'!$B23,'WW Spending Actual'!L$10:L$50)+SUMIF('WW Spending Projected'!$B$14:$B$54,'WW Spending Total'!$B23,'WW Spending Projected'!L$14:L$54)</f>
        <v>0</v>
      </c>
      <c r="M23" s="102">
        <f>SUMIF('WW Spending Actual'!$B$10:$B$50,'WW Spending Total'!$B23,'WW Spending Actual'!M$10:M$50)+SUMIF('WW Spending Projected'!$B$14:$B$54,'WW Spending Total'!$B23,'WW Spending Projected'!M$14:M$54)</f>
        <v>0</v>
      </c>
      <c r="N23" s="102">
        <f>SUMIF('WW Spending Actual'!$B$10:$B$50,'WW Spending Total'!$B23,'WW Spending Actual'!N$10:N$50)+SUMIF('WW Spending Projected'!$B$14:$B$54,'WW Spending Total'!$B23,'WW Spending Projected'!N$14:N$54)</f>
        <v>0</v>
      </c>
      <c r="O23" s="102">
        <f>SUMIF('WW Spending Actual'!$B$10:$B$50,'WW Spending Total'!$B23,'WW Spending Actual'!O$10:O$50)+SUMIF('WW Spending Projected'!$B$14:$B$54,'WW Spending Total'!$B23,'WW Spending Projected'!O$14:O$54)</f>
        <v>0</v>
      </c>
      <c r="P23" s="102">
        <f>SUMIF('WW Spending Actual'!$B$10:$B$50,'WW Spending Total'!$B23,'WW Spending Actual'!P$10:P$50)+SUMIF('WW Spending Projected'!$B$14:$B$54,'WW Spending Total'!$B23,'WW Spending Projected'!P$14:P$54)</f>
        <v>0</v>
      </c>
      <c r="Q23" s="102">
        <f>SUMIF('WW Spending Actual'!$B$10:$B$50,'WW Spending Total'!$B23,'WW Spending Actual'!Q$10:Q$50)+SUMIF('WW Spending Projected'!$B$14:$B$54,'WW Spending Total'!$B23,'WW Spending Projected'!Q$14:Q$54)</f>
        <v>0</v>
      </c>
      <c r="R23" s="102">
        <f>SUMIF('WW Spending Actual'!$B$10:$B$50,'WW Spending Total'!$B23,'WW Spending Actual'!R$10:R$50)+SUMIF('WW Spending Projected'!$B$14:$B$54,'WW Spending Total'!$B23,'WW Spending Projected'!R$14:R$54)</f>
        <v>0</v>
      </c>
      <c r="S23" s="102">
        <f>SUMIF('WW Spending Actual'!$B$10:$B$50,'WW Spending Total'!$B23,'WW Spending Actual'!S$10:S$50)+SUMIF('WW Spending Projected'!$B$14:$B$54,'WW Spending Total'!$B23,'WW Spending Projected'!S$14:S$54)</f>
        <v>0</v>
      </c>
      <c r="T23" s="102">
        <f>SUMIF('WW Spending Actual'!$B$10:$B$50,'WW Spending Total'!$B23,'WW Spending Actual'!T$10:T$50)+SUMIF('WW Spending Projected'!$B$14:$B$54,'WW Spending Total'!$B23,'WW Spending Projected'!T$14:T$54)</f>
        <v>0</v>
      </c>
      <c r="U23" s="102">
        <f>SUMIF('WW Spending Actual'!$B$10:$B$50,'WW Spending Total'!$B23,'WW Spending Actual'!U$10:U$50)+SUMIF('WW Spending Projected'!$B$14:$B$54,'WW Spending Total'!$B23,'WW Spending Projected'!U$14:U$54)</f>
        <v>0</v>
      </c>
      <c r="V23" s="102">
        <f>SUMIF('WW Spending Actual'!$B$10:$B$50,'WW Spending Total'!$B23,'WW Spending Actual'!V$10:V$50)+SUMIF('WW Spending Projected'!$B$14:$B$54,'WW Spending Total'!$B23,'WW Spending Projected'!V$14:V$54)</f>
        <v>0</v>
      </c>
      <c r="W23" s="102">
        <f>SUMIF('WW Spending Actual'!$B$10:$B$50,'WW Spending Total'!$B23,'WW Spending Actual'!W$10:W$50)+SUMIF('WW Spending Projected'!$B$14:$B$54,'WW Spending Total'!$B23,'WW Spending Projected'!W$14:W$54)</f>
        <v>0</v>
      </c>
      <c r="X23" s="102">
        <f>SUMIF('WW Spending Actual'!$B$10:$B$50,'WW Spending Total'!$B23,'WW Spending Actual'!X$10:X$50)+SUMIF('WW Spending Projected'!$B$14:$B$54,'WW Spending Total'!$B23,'WW Spending Projected'!X$14:X$54)</f>
        <v>0</v>
      </c>
      <c r="Y23" s="102">
        <f>SUMIF('WW Spending Actual'!$B$10:$B$50,'WW Spending Total'!$B23,'WW Spending Actual'!Y$10:Y$50)+SUMIF('WW Spending Projected'!$B$14:$B$54,'WW Spending Total'!$B23,'WW Spending Projected'!Y$14:Y$54)</f>
        <v>0</v>
      </c>
      <c r="Z23" s="102">
        <f>SUMIF('WW Spending Actual'!$B$10:$B$50,'WW Spending Total'!$B23,'WW Spending Actual'!Z$10:Z$50)+SUMIF('WW Spending Projected'!$B$14:$B$54,'WW Spending Total'!$B23,'WW Spending Projected'!Z$14:Z$54)</f>
        <v>0</v>
      </c>
      <c r="AA23" s="102">
        <f>SUMIF('WW Spending Actual'!$B$10:$B$50,'WW Spending Total'!$B23,'WW Spending Actual'!AA$10:AA$50)+SUMIF('WW Spending Projected'!$B$14:$B$54,'WW Spending Total'!$B23,'WW Spending Projected'!AA$14:AA$54)</f>
        <v>0</v>
      </c>
      <c r="AB23" s="102">
        <f>SUMIF('WW Spending Actual'!$B$10:$B$50,'WW Spending Total'!$B23,'WW Spending Actual'!AB$10:AB$50)+SUMIF('WW Spending Projected'!$B$14:$B$54,'WW Spending Total'!$B23,'WW Spending Projected'!AB$14:AB$54)</f>
        <v>0</v>
      </c>
      <c r="AC23" s="102">
        <f>SUMIF('WW Spending Actual'!$B$10:$B$50,'WW Spending Total'!$B23,'WW Spending Actual'!AC$10:AC$50)+SUMIF('WW Spending Projected'!$B$14:$B$54,'WW Spending Total'!$B23,'WW Spending Projected'!AC$14:AC$54)</f>
        <v>0</v>
      </c>
      <c r="AD23" s="102">
        <f>SUMIF('WW Spending Actual'!$B$10:$B$50,'WW Spending Total'!$B23,'WW Spending Actual'!AD$10:AD$50)+SUMIF('WW Spending Projected'!$B$14:$B$54,'WW Spending Total'!$B23,'WW Spending Projected'!AD$14:AD$54)</f>
        <v>0</v>
      </c>
      <c r="AE23" s="102">
        <f>SUMIF('WW Spending Actual'!$B$10:$B$50,'WW Spending Total'!$B23,'WW Spending Actual'!AE$10:AE$50)+SUMIF('WW Spending Projected'!$B$14:$B$54,'WW Spending Total'!$B23,'WW Spending Projected'!AE$14:AE$54)</f>
        <v>0</v>
      </c>
      <c r="AF23" s="102">
        <f>SUMIF('WW Spending Actual'!$B$10:$B$50,'WW Spending Total'!$B23,'WW Spending Actual'!AF$10:AF$50)+SUMIF('WW Spending Projected'!$B$14:$B$54,'WW Spending Total'!$B23,'WW Spending Projected'!AF$14:AF$54)</f>
        <v>0</v>
      </c>
      <c r="AG23" s="103">
        <f>SUMIF('WW Spending Actual'!$B$10:$B$50,'WW Spending Total'!$B23,'WW Spending Actual'!AG$10:AG$50)+SUMIF('WW Spending Projected'!$B$14:$B$54,'WW Spending Total'!$B23,'WW Spending Projected'!AG$14:AG$54)</f>
        <v>0</v>
      </c>
    </row>
    <row r="24" spans="2:33" hidden="1" x14ac:dyDescent="0.2">
      <c r="B24" s="24" t="str">
        <f>IFERROR(VLOOKUP(C24,'MEG Def'!$A$7:$B$40,2),"")</f>
        <v/>
      </c>
      <c r="C24" s="57"/>
      <c r="D24" s="101">
        <f>SUMIF('WW Spending Actual'!$B$10:$B$50,'WW Spending Total'!$B24,'WW Spending Actual'!D$10:D$50)+SUMIF('WW Spending Projected'!$B$14:$B$54,'WW Spending Total'!$B24,'WW Spending Projected'!D$14:D$54)</f>
        <v>0</v>
      </c>
      <c r="E24" s="420">
        <f>SUMIF('WW Spending Actual'!$B$10:$B$50,'WW Spending Total'!$B24,'WW Spending Actual'!E$10:E$50)+SUMIF('WW Spending Projected'!$B$14:$B$54,'WW Spending Total'!$B24,'WW Spending Projected'!E$14:E$54)</f>
        <v>0</v>
      </c>
      <c r="F24" s="420">
        <f>SUMIF('WW Spending Actual'!$B$10:$B$50,'WW Spending Total'!$B24,'WW Spending Actual'!F$10:F$50)+SUMIF('WW Spending Projected'!$B$14:$B$54,'WW Spending Total'!$B24,'WW Spending Projected'!F$14:F$54)</f>
        <v>0</v>
      </c>
      <c r="G24" s="420">
        <f>SUMIF('WW Spending Actual'!$B$10:$B$50,'WW Spending Total'!$B24,'WW Spending Actual'!G$10:G$50)+SUMIF('WW Spending Projected'!$B$14:$B$54,'WW Spending Total'!$B24,'WW Spending Projected'!G$14:G$54)</f>
        <v>0</v>
      </c>
      <c r="H24" s="103">
        <f>SUMIF('WW Spending Actual'!$B$10:$B$50,'WW Spending Total'!$B24,'WW Spending Actual'!H$10:H$50)+SUMIF('WW Spending Projected'!$B$14:$B$54,'WW Spending Total'!$B24,'WW Spending Projected'!H$14:H$54)</f>
        <v>0</v>
      </c>
      <c r="I24" s="102">
        <f>SUMIF('WW Spending Actual'!$B$10:$B$50,'WW Spending Total'!$B24,'WW Spending Actual'!I$10:I$50)+SUMIF('WW Spending Projected'!$B$14:$B$54,'WW Spending Total'!$B24,'WW Spending Projected'!I$14:I$54)</f>
        <v>0</v>
      </c>
      <c r="J24" s="102">
        <f>SUMIF('WW Spending Actual'!$B$10:$B$50,'WW Spending Total'!$B24,'WW Spending Actual'!J$10:J$50)+SUMIF('WW Spending Projected'!$B$14:$B$54,'WW Spending Total'!$B24,'WW Spending Projected'!J$14:J$54)</f>
        <v>0</v>
      </c>
      <c r="K24" s="102">
        <f>SUMIF('WW Spending Actual'!$B$10:$B$50,'WW Spending Total'!$B24,'WW Spending Actual'!K$10:K$50)+SUMIF('WW Spending Projected'!$B$14:$B$54,'WW Spending Total'!$B24,'WW Spending Projected'!K$14:K$54)</f>
        <v>0</v>
      </c>
      <c r="L24" s="102">
        <f>SUMIF('WW Spending Actual'!$B$10:$B$50,'WW Spending Total'!$B24,'WW Spending Actual'!L$10:L$50)+SUMIF('WW Spending Projected'!$B$14:$B$54,'WW Spending Total'!$B24,'WW Spending Projected'!L$14:L$54)</f>
        <v>0</v>
      </c>
      <c r="M24" s="102">
        <f>SUMIF('WW Spending Actual'!$B$10:$B$50,'WW Spending Total'!$B24,'WW Spending Actual'!M$10:M$50)+SUMIF('WW Spending Projected'!$B$14:$B$54,'WW Spending Total'!$B24,'WW Spending Projected'!M$14:M$54)</f>
        <v>0</v>
      </c>
      <c r="N24" s="102">
        <f>SUMIF('WW Spending Actual'!$B$10:$B$50,'WW Spending Total'!$B24,'WW Spending Actual'!N$10:N$50)+SUMIF('WW Spending Projected'!$B$14:$B$54,'WW Spending Total'!$B24,'WW Spending Projected'!N$14:N$54)</f>
        <v>0</v>
      </c>
      <c r="O24" s="102">
        <f>SUMIF('WW Spending Actual'!$B$10:$B$50,'WW Spending Total'!$B24,'WW Spending Actual'!O$10:O$50)+SUMIF('WW Spending Projected'!$B$14:$B$54,'WW Spending Total'!$B24,'WW Spending Projected'!O$14:O$54)</f>
        <v>0</v>
      </c>
      <c r="P24" s="102">
        <f>SUMIF('WW Spending Actual'!$B$10:$B$50,'WW Spending Total'!$B24,'WW Spending Actual'!P$10:P$50)+SUMIF('WW Spending Projected'!$B$14:$B$54,'WW Spending Total'!$B24,'WW Spending Projected'!P$14:P$54)</f>
        <v>0</v>
      </c>
      <c r="Q24" s="102">
        <f>SUMIF('WW Spending Actual'!$B$10:$B$50,'WW Spending Total'!$B24,'WW Spending Actual'!Q$10:Q$50)+SUMIF('WW Spending Projected'!$B$14:$B$54,'WW Spending Total'!$B24,'WW Spending Projected'!Q$14:Q$54)</f>
        <v>0</v>
      </c>
      <c r="R24" s="102">
        <f>SUMIF('WW Spending Actual'!$B$10:$B$50,'WW Spending Total'!$B24,'WW Spending Actual'!R$10:R$50)+SUMIF('WW Spending Projected'!$B$14:$B$54,'WW Spending Total'!$B24,'WW Spending Projected'!R$14:R$54)</f>
        <v>0</v>
      </c>
      <c r="S24" s="102">
        <f>SUMIF('WW Spending Actual'!$B$10:$B$50,'WW Spending Total'!$B24,'WW Spending Actual'!S$10:S$50)+SUMIF('WW Spending Projected'!$B$14:$B$54,'WW Spending Total'!$B24,'WW Spending Projected'!S$14:S$54)</f>
        <v>0</v>
      </c>
      <c r="T24" s="102">
        <f>SUMIF('WW Spending Actual'!$B$10:$B$50,'WW Spending Total'!$B24,'WW Spending Actual'!T$10:T$50)+SUMIF('WW Spending Projected'!$B$14:$B$54,'WW Spending Total'!$B24,'WW Spending Projected'!T$14:T$54)</f>
        <v>0</v>
      </c>
      <c r="U24" s="102">
        <f>SUMIF('WW Spending Actual'!$B$10:$B$50,'WW Spending Total'!$B24,'WW Spending Actual'!U$10:U$50)+SUMIF('WW Spending Projected'!$B$14:$B$54,'WW Spending Total'!$B24,'WW Spending Projected'!U$14:U$54)</f>
        <v>0</v>
      </c>
      <c r="V24" s="102">
        <f>SUMIF('WW Spending Actual'!$B$10:$B$50,'WW Spending Total'!$B24,'WW Spending Actual'!V$10:V$50)+SUMIF('WW Spending Projected'!$B$14:$B$54,'WW Spending Total'!$B24,'WW Spending Projected'!V$14:V$54)</f>
        <v>0</v>
      </c>
      <c r="W24" s="102">
        <f>SUMIF('WW Spending Actual'!$B$10:$B$50,'WW Spending Total'!$B24,'WW Spending Actual'!W$10:W$50)+SUMIF('WW Spending Projected'!$B$14:$B$54,'WW Spending Total'!$B24,'WW Spending Projected'!W$14:W$54)</f>
        <v>0</v>
      </c>
      <c r="X24" s="102">
        <f>SUMIF('WW Spending Actual'!$B$10:$B$50,'WW Spending Total'!$B24,'WW Spending Actual'!X$10:X$50)+SUMIF('WW Spending Projected'!$B$14:$B$54,'WW Spending Total'!$B24,'WW Spending Projected'!X$14:X$54)</f>
        <v>0</v>
      </c>
      <c r="Y24" s="102">
        <f>SUMIF('WW Spending Actual'!$B$10:$B$50,'WW Spending Total'!$B24,'WW Spending Actual'!Y$10:Y$50)+SUMIF('WW Spending Projected'!$B$14:$B$54,'WW Spending Total'!$B24,'WW Spending Projected'!Y$14:Y$54)</f>
        <v>0</v>
      </c>
      <c r="Z24" s="102">
        <f>SUMIF('WW Spending Actual'!$B$10:$B$50,'WW Spending Total'!$B24,'WW Spending Actual'!Z$10:Z$50)+SUMIF('WW Spending Projected'!$B$14:$B$54,'WW Spending Total'!$B24,'WW Spending Projected'!Z$14:Z$54)</f>
        <v>0</v>
      </c>
      <c r="AA24" s="102">
        <f>SUMIF('WW Spending Actual'!$B$10:$B$50,'WW Spending Total'!$B24,'WW Spending Actual'!AA$10:AA$50)+SUMIF('WW Spending Projected'!$B$14:$B$54,'WW Spending Total'!$B24,'WW Spending Projected'!AA$14:AA$54)</f>
        <v>0</v>
      </c>
      <c r="AB24" s="102">
        <f>SUMIF('WW Spending Actual'!$B$10:$B$50,'WW Spending Total'!$B24,'WW Spending Actual'!AB$10:AB$50)+SUMIF('WW Spending Projected'!$B$14:$B$54,'WW Spending Total'!$B24,'WW Spending Projected'!AB$14:AB$54)</f>
        <v>0</v>
      </c>
      <c r="AC24" s="102">
        <f>SUMIF('WW Spending Actual'!$B$10:$B$50,'WW Spending Total'!$B24,'WW Spending Actual'!AC$10:AC$50)+SUMIF('WW Spending Projected'!$B$14:$B$54,'WW Spending Total'!$B24,'WW Spending Projected'!AC$14:AC$54)</f>
        <v>0</v>
      </c>
      <c r="AD24" s="102">
        <f>SUMIF('WW Spending Actual'!$B$10:$B$50,'WW Spending Total'!$B24,'WW Spending Actual'!AD$10:AD$50)+SUMIF('WW Spending Projected'!$B$14:$B$54,'WW Spending Total'!$B24,'WW Spending Projected'!AD$14:AD$54)</f>
        <v>0</v>
      </c>
      <c r="AE24" s="102">
        <f>SUMIF('WW Spending Actual'!$B$10:$B$50,'WW Spending Total'!$B24,'WW Spending Actual'!AE$10:AE$50)+SUMIF('WW Spending Projected'!$B$14:$B$54,'WW Spending Total'!$B24,'WW Spending Projected'!AE$14:AE$54)</f>
        <v>0</v>
      </c>
      <c r="AF24" s="102">
        <f>SUMIF('WW Spending Actual'!$B$10:$B$50,'WW Spending Total'!$B24,'WW Spending Actual'!AF$10:AF$50)+SUMIF('WW Spending Projected'!$B$14:$B$54,'WW Spending Total'!$B24,'WW Spending Projected'!AF$14:AF$54)</f>
        <v>0</v>
      </c>
      <c r="AG24" s="103">
        <f>SUMIF('WW Spending Actual'!$B$10:$B$50,'WW Spending Total'!$B24,'WW Spending Actual'!AG$10:AG$50)+SUMIF('WW Spending Projected'!$B$14:$B$54,'WW Spending Total'!$B24,'WW Spending Projected'!AG$14:AG$54)</f>
        <v>0</v>
      </c>
    </row>
    <row r="25" spans="2:33" hidden="1" x14ac:dyDescent="0.2">
      <c r="B25" s="24" t="str">
        <f>IFERROR(VLOOKUP(C25,'MEG Def'!$A$7:$B$40,2),"")</f>
        <v/>
      </c>
      <c r="C25" s="57"/>
      <c r="D25" s="101">
        <f>SUMIF('WW Spending Actual'!$B$10:$B$50,'WW Spending Total'!$B25,'WW Spending Actual'!D$10:D$50)+SUMIF('WW Spending Projected'!$B$14:$B$54,'WW Spending Total'!$B25,'WW Spending Projected'!D$14:D$54)</f>
        <v>0</v>
      </c>
      <c r="E25" s="420">
        <f>SUMIF('WW Spending Actual'!$B$10:$B$50,'WW Spending Total'!$B25,'WW Spending Actual'!E$10:E$50)+SUMIF('WW Spending Projected'!$B$14:$B$54,'WW Spending Total'!$B25,'WW Spending Projected'!E$14:E$54)</f>
        <v>0</v>
      </c>
      <c r="F25" s="420">
        <f>SUMIF('WW Spending Actual'!$B$10:$B$50,'WW Spending Total'!$B25,'WW Spending Actual'!F$10:F$50)+SUMIF('WW Spending Projected'!$B$14:$B$54,'WW Spending Total'!$B25,'WW Spending Projected'!F$14:F$54)</f>
        <v>0</v>
      </c>
      <c r="G25" s="420">
        <f>SUMIF('WW Spending Actual'!$B$10:$B$50,'WW Spending Total'!$B25,'WW Spending Actual'!G$10:G$50)+SUMIF('WW Spending Projected'!$B$14:$B$54,'WW Spending Total'!$B25,'WW Spending Projected'!G$14:G$54)</f>
        <v>0</v>
      </c>
      <c r="H25" s="103">
        <f>SUMIF('WW Spending Actual'!$B$10:$B$50,'WW Spending Total'!$B25,'WW Spending Actual'!H$10:H$50)+SUMIF('WW Spending Projected'!$B$14:$B$54,'WW Spending Total'!$B25,'WW Spending Projected'!H$14:H$54)</f>
        <v>0</v>
      </c>
      <c r="I25" s="102">
        <f>SUMIF('WW Spending Actual'!$B$10:$B$50,'WW Spending Total'!$B25,'WW Spending Actual'!I$10:I$50)+SUMIF('WW Spending Projected'!$B$14:$B$54,'WW Spending Total'!$B25,'WW Spending Projected'!I$14:I$54)</f>
        <v>0</v>
      </c>
      <c r="J25" s="102">
        <f>SUMIF('WW Spending Actual'!$B$10:$B$50,'WW Spending Total'!$B25,'WW Spending Actual'!J$10:J$50)+SUMIF('WW Spending Projected'!$B$14:$B$54,'WW Spending Total'!$B25,'WW Spending Projected'!J$14:J$54)</f>
        <v>0</v>
      </c>
      <c r="K25" s="102">
        <f>SUMIF('WW Spending Actual'!$B$10:$B$50,'WW Spending Total'!$B25,'WW Spending Actual'!K$10:K$50)+SUMIF('WW Spending Projected'!$B$14:$B$54,'WW Spending Total'!$B25,'WW Spending Projected'!K$14:K$54)</f>
        <v>0</v>
      </c>
      <c r="L25" s="102">
        <f>SUMIF('WW Spending Actual'!$B$10:$B$50,'WW Spending Total'!$B25,'WW Spending Actual'!L$10:L$50)+SUMIF('WW Spending Projected'!$B$14:$B$54,'WW Spending Total'!$B25,'WW Spending Projected'!L$14:L$54)</f>
        <v>0</v>
      </c>
      <c r="M25" s="102">
        <f>SUMIF('WW Spending Actual'!$B$10:$B$50,'WW Spending Total'!$B25,'WW Spending Actual'!M$10:M$50)+SUMIF('WW Spending Projected'!$B$14:$B$54,'WW Spending Total'!$B25,'WW Spending Projected'!M$14:M$54)</f>
        <v>0</v>
      </c>
      <c r="N25" s="102">
        <f>SUMIF('WW Spending Actual'!$B$10:$B$50,'WW Spending Total'!$B25,'WW Spending Actual'!N$10:N$50)+SUMIF('WW Spending Projected'!$B$14:$B$54,'WW Spending Total'!$B25,'WW Spending Projected'!N$14:N$54)</f>
        <v>0</v>
      </c>
      <c r="O25" s="102">
        <f>SUMIF('WW Spending Actual'!$B$10:$B$50,'WW Spending Total'!$B25,'WW Spending Actual'!O$10:O$50)+SUMIF('WW Spending Projected'!$B$14:$B$54,'WW Spending Total'!$B25,'WW Spending Projected'!O$14:O$54)</f>
        <v>0</v>
      </c>
      <c r="P25" s="102">
        <f>SUMIF('WW Spending Actual'!$B$10:$B$50,'WW Spending Total'!$B25,'WW Spending Actual'!P$10:P$50)+SUMIF('WW Spending Projected'!$B$14:$B$54,'WW Spending Total'!$B25,'WW Spending Projected'!P$14:P$54)</f>
        <v>0</v>
      </c>
      <c r="Q25" s="102">
        <f>SUMIF('WW Spending Actual'!$B$10:$B$50,'WW Spending Total'!$B25,'WW Spending Actual'!Q$10:Q$50)+SUMIF('WW Spending Projected'!$B$14:$B$54,'WW Spending Total'!$B25,'WW Spending Projected'!Q$14:Q$54)</f>
        <v>0</v>
      </c>
      <c r="R25" s="102">
        <f>SUMIF('WW Spending Actual'!$B$10:$B$50,'WW Spending Total'!$B25,'WW Spending Actual'!R$10:R$50)+SUMIF('WW Spending Projected'!$B$14:$B$54,'WW Spending Total'!$B25,'WW Spending Projected'!R$14:R$54)</f>
        <v>0</v>
      </c>
      <c r="S25" s="102">
        <f>SUMIF('WW Spending Actual'!$B$10:$B$50,'WW Spending Total'!$B25,'WW Spending Actual'!S$10:S$50)+SUMIF('WW Spending Projected'!$B$14:$B$54,'WW Spending Total'!$B25,'WW Spending Projected'!S$14:S$54)</f>
        <v>0</v>
      </c>
      <c r="T25" s="102">
        <f>SUMIF('WW Spending Actual'!$B$10:$B$50,'WW Spending Total'!$B25,'WW Spending Actual'!T$10:T$50)+SUMIF('WW Spending Projected'!$B$14:$B$54,'WW Spending Total'!$B25,'WW Spending Projected'!T$14:T$54)</f>
        <v>0</v>
      </c>
      <c r="U25" s="102">
        <f>SUMIF('WW Spending Actual'!$B$10:$B$50,'WW Spending Total'!$B25,'WW Spending Actual'!U$10:U$50)+SUMIF('WW Spending Projected'!$B$14:$B$54,'WW Spending Total'!$B25,'WW Spending Projected'!U$14:U$54)</f>
        <v>0</v>
      </c>
      <c r="V25" s="102">
        <f>SUMIF('WW Spending Actual'!$B$10:$B$50,'WW Spending Total'!$B25,'WW Spending Actual'!V$10:V$50)+SUMIF('WW Spending Projected'!$B$14:$B$54,'WW Spending Total'!$B25,'WW Spending Projected'!V$14:V$54)</f>
        <v>0</v>
      </c>
      <c r="W25" s="102">
        <f>SUMIF('WW Spending Actual'!$B$10:$B$50,'WW Spending Total'!$B25,'WW Spending Actual'!W$10:W$50)+SUMIF('WW Spending Projected'!$B$14:$B$54,'WW Spending Total'!$B25,'WW Spending Projected'!W$14:W$54)</f>
        <v>0</v>
      </c>
      <c r="X25" s="102">
        <f>SUMIF('WW Spending Actual'!$B$10:$B$50,'WW Spending Total'!$B25,'WW Spending Actual'!X$10:X$50)+SUMIF('WW Spending Projected'!$B$14:$B$54,'WW Spending Total'!$B25,'WW Spending Projected'!X$14:X$54)</f>
        <v>0</v>
      </c>
      <c r="Y25" s="102">
        <f>SUMIF('WW Spending Actual'!$B$10:$B$50,'WW Spending Total'!$B25,'WW Spending Actual'!Y$10:Y$50)+SUMIF('WW Spending Projected'!$B$14:$B$54,'WW Spending Total'!$B25,'WW Spending Projected'!Y$14:Y$54)</f>
        <v>0</v>
      </c>
      <c r="Z25" s="102">
        <f>SUMIF('WW Spending Actual'!$B$10:$B$50,'WW Spending Total'!$B25,'WW Spending Actual'!Z$10:Z$50)+SUMIF('WW Spending Projected'!$B$14:$B$54,'WW Spending Total'!$B25,'WW Spending Projected'!Z$14:Z$54)</f>
        <v>0</v>
      </c>
      <c r="AA25" s="102">
        <f>SUMIF('WW Spending Actual'!$B$10:$B$50,'WW Spending Total'!$B25,'WW Spending Actual'!AA$10:AA$50)+SUMIF('WW Spending Projected'!$B$14:$B$54,'WW Spending Total'!$B25,'WW Spending Projected'!AA$14:AA$54)</f>
        <v>0</v>
      </c>
      <c r="AB25" s="102">
        <f>SUMIF('WW Spending Actual'!$B$10:$B$50,'WW Spending Total'!$B25,'WW Spending Actual'!AB$10:AB$50)+SUMIF('WW Spending Projected'!$B$14:$B$54,'WW Spending Total'!$B25,'WW Spending Projected'!AB$14:AB$54)</f>
        <v>0</v>
      </c>
      <c r="AC25" s="102">
        <f>SUMIF('WW Spending Actual'!$B$10:$B$50,'WW Spending Total'!$B25,'WW Spending Actual'!AC$10:AC$50)+SUMIF('WW Spending Projected'!$B$14:$B$54,'WW Spending Total'!$B25,'WW Spending Projected'!AC$14:AC$54)</f>
        <v>0</v>
      </c>
      <c r="AD25" s="102">
        <f>SUMIF('WW Spending Actual'!$B$10:$B$50,'WW Spending Total'!$B25,'WW Spending Actual'!AD$10:AD$50)+SUMIF('WW Spending Projected'!$B$14:$B$54,'WW Spending Total'!$B25,'WW Spending Projected'!AD$14:AD$54)</f>
        <v>0</v>
      </c>
      <c r="AE25" s="102">
        <f>SUMIF('WW Spending Actual'!$B$10:$B$50,'WW Spending Total'!$B25,'WW Spending Actual'!AE$10:AE$50)+SUMIF('WW Spending Projected'!$B$14:$B$54,'WW Spending Total'!$B25,'WW Spending Projected'!AE$14:AE$54)</f>
        <v>0</v>
      </c>
      <c r="AF25" s="102">
        <f>SUMIF('WW Spending Actual'!$B$10:$B$50,'WW Spending Total'!$B25,'WW Spending Actual'!AF$10:AF$50)+SUMIF('WW Spending Projected'!$B$14:$B$54,'WW Spending Total'!$B25,'WW Spending Projected'!AF$14:AF$54)</f>
        <v>0</v>
      </c>
      <c r="AG25" s="103">
        <f>SUMIF('WW Spending Actual'!$B$10:$B$50,'WW Spending Total'!$B25,'WW Spending Actual'!AG$10:AG$50)+SUMIF('WW Spending Projected'!$B$14:$B$54,'WW Spending Total'!$B25,'WW Spending Projected'!AG$14:AG$54)</f>
        <v>0</v>
      </c>
    </row>
    <row r="26" spans="2:33" hidden="1" x14ac:dyDescent="0.2">
      <c r="B26" s="24" t="str">
        <f>IFERROR(VLOOKUP(C26,'MEG Def'!$A$7:$B$40,2),"")</f>
        <v/>
      </c>
      <c r="C26" s="57"/>
      <c r="D26" s="101">
        <f>SUMIF('WW Spending Actual'!$B$10:$B$50,'WW Spending Total'!$B26,'WW Spending Actual'!D$10:D$50)+SUMIF('WW Spending Projected'!$B$14:$B$54,'WW Spending Total'!$B26,'WW Spending Projected'!D$14:D$54)</f>
        <v>0</v>
      </c>
      <c r="E26" s="420">
        <f>SUMIF('WW Spending Actual'!$B$10:$B$50,'WW Spending Total'!$B26,'WW Spending Actual'!E$10:E$50)+SUMIF('WW Spending Projected'!$B$14:$B$54,'WW Spending Total'!$B26,'WW Spending Projected'!E$14:E$54)</f>
        <v>0</v>
      </c>
      <c r="F26" s="420">
        <f>SUMIF('WW Spending Actual'!$B$10:$B$50,'WW Spending Total'!$B26,'WW Spending Actual'!F$10:F$50)+SUMIF('WW Spending Projected'!$B$14:$B$54,'WW Spending Total'!$B26,'WW Spending Projected'!F$14:F$54)</f>
        <v>0</v>
      </c>
      <c r="G26" s="420">
        <f>SUMIF('WW Spending Actual'!$B$10:$B$50,'WW Spending Total'!$B26,'WW Spending Actual'!G$10:G$50)+SUMIF('WW Spending Projected'!$B$14:$B$54,'WW Spending Total'!$B26,'WW Spending Projected'!G$14:G$54)</f>
        <v>0</v>
      </c>
      <c r="H26" s="103">
        <f>SUMIF('WW Spending Actual'!$B$10:$B$50,'WW Spending Total'!$B26,'WW Spending Actual'!H$10:H$50)+SUMIF('WW Spending Projected'!$B$14:$B$54,'WW Spending Total'!$B26,'WW Spending Projected'!H$14:H$54)</f>
        <v>0</v>
      </c>
      <c r="I26" s="102">
        <f>SUMIF('WW Spending Actual'!$B$10:$B$50,'WW Spending Total'!$B26,'WW Spending Actual'!I$10:I$50)+SUMIF('WW Spending Projected'!$B$14:$B$54,'WW Spending Total'!$B26,'WW Spending Projected'!I$14:I$54)</f>
        <v>0</v>
      </c>
      <c r="J26" s="102">
        <f>SUMIF('WW Spending Actual'!$B$10:$B$50,'WW Spending Total'!$B26,'WW Spending Actual'!J$10:J$50)+SUMIF('WW Spending Projected'!$B$14:$B$54,'WW Spending Total'!$B26,'WW Spending Projected'!J$14:J$54)</f>
        <v>0</v>
      </c>
      <c r="K26" s="102">
        <f>SUMIF('WW Spending Actual'!$B$10:$B$50,'WW Spending Total'!$B26,'WW Spending Actual'!K$10:K$50)+SUMIF('WW Spending Projected'!$B$14:$B$54,'WW Spending Total'!$B26,'WW Spending Projected'!K$14:K$54)</f>
        <v>0</v>
      </c>
      <c r="L26" s="102">
        <f>SUMIF('WW Spending Actual'!$B$10:$B$50,'WW Spending Total'!$B26,'WW Spending Actual'!L$10:L$50)+SUMIF('WW Spending Projected'!$B$14:$B$54,'WW Spending Total'!$B26,'WW Spending Projected'!L$14:L$54)</f>
        <v>0</v>
      </c>
      <c r="M26" s="102">
        <f>SUMIF('WW Spending Actual'!$B$10:$B$50,'WW Spending Total'!$B26,'WW Spending Actual'!M$10:M$50)+SUMIF('WW Spending Projected'!$B$14:$B$54,'WW Spending Total'!$B26,'WW Spending Projected'!M$14:M$54)</f>
        <v>0</v>
      </c>
      <c r="N26" s="102">
        <f>SUMIF('WW Spending Actual'!$B$10:$B$50,'WW Spending Total'!$B26,'WW Spending Actual'!N$10:N$50)+SUMIF('WW Spending Projected'!$B$14:$B$54,'WW Spending Total'!$B26,'WW Spending Projected'!N$14:N$54)</f>
        <v>0</v>
      </c>
      <c r="O26" s="102">
        <f>SUMIF('WW Spending Actual'!$B$10:$B$50,'WW Spending Total'!$B26,'WW Spending Actual'!O$10:O$50)+SUMIF('WW Spending Projected'!$B$14:$B$54,'WW Spending Total'!$B26,'WW Spending Projected'!O$14:O$54)</f>
        <v>0</v>
      </c>
      <c r="P26" s="102">
        <f>SUMIF('WW Spending Actual'!$B$10:$B$50,'WW Spending Total'!$B26,'WW Spending Actual'!P$10:P$50)+SUMIF('WW Spending Projected'!$B$14:$B$54,'WW Spending Total'!$B26,'WW Spending Projected'!P$14:P$54)</f>
        <v>0</v>
      </c>
      <c r="Q26" s="102">
        <f>SUMIF('WW Spending Actual'!$B$10:$B$50,'WW Spending Total'!$B26,'WW Spending Actual'!Q$10:Q$50)+SUMIF('WW Spending Projected'!$B$14:$B$54,'WW Spending Total'!$B26,'WW Spending Projected'!Q$14:Q$54)</f>
        <v>0</v>
      </c>
      <c r="R26" s="102">
        <f>SUMIF('WW Spending Actual'!$B$10:$B$50,'WW Spending Total'!$B26,'WW Spending Actual'!R$10:R$50)+SUMIF('WW Spending Projected'!$B$14:$B$54,'WW Spending Total'!$B26,'WW Spending Projected'!R$14:R$54)</f>
        <v>0</v>
      </c>
      <c r="S26" s="102">
        <f>SUMIF('WW Spending Actual'!$B$10:$B$50,'WW Spending Total'!$B26,'WW Spending Actual'!S$10:S$50)+SUMIF('WW Spending Projected'!$B$14:$B$54,'WW Spending Total'!$B26,'WW Spending Projected'!S$14:S$54)</f>
        <v>0</v>
      </c>
      <c r="T26" s="102">
        <f>SUMIF('WW Spending Actual'!$B$10:$B$50,'WW Spending Total'!$B26,'WW Spending Actual'!T$10:T$50)+SUMIF('WW Spending Projected'!$B$14:$B$54,'WW Spending Total'!$B26,'WW Spending Projected'!T$14:T$54)</f>
        <v>0</v>
      </c>
      <c r="U26" s="102">
        <f>SUMIF('WW Spending Actual'!$B$10:$B$50,'WW Spending Total'!$B26,'WW Spending Actual'!U$10:U$50)+SUMIF('WW Spending Projected'!$B$14:$B$54,'WW Spending Total'!$B26,'WW Spending Projected'!U$14:U$54)</f>
        <v>0</v>
      </c>
      <c r="V26" s="102">
        <f>SUMIF('WW Spending Actual'!$B$10:$B$50,'WW Spending Total'!$B26,'WW Spending Actual'!V$10:V$50)+SUMIF('WW Spending Projected'!$B$14:$B$54,'WW Spending Total'!$B26,'WW Spending Projected'!V$14:V$54)</f>
        <v>0</v>
      </c>
      <c r="W26" s="102">
        <f>SUMIF('WW Spending Actual'!$B$10:$B$50,'WW Spending Total'!$B26,'WW Spending Actual'!W$10:W$50)+SUMIF('WW Spending Projected'!$B$14:$B$54,'WW Spending Total'!$B26,'WW Spending Projected'!W$14:W$54)</f>
        <v>0</v>
      </c>
      <c r="X26" s="102">
        <f>SUMIF('WW Spending Actual'!$B$10:$B$50,'WW Spending Total'!$B26,'WW Spending Actual'!X$10:X$50)+SUMIF('WW Spending Projected'!$B$14:$B$54,'WW Spending Total'!$B26,'WW Spending Projected'!X$14:X$54)</f>
        <v>0</v>
      </c>
      <c r="Y26" s="102">
        <f>SUMIF('WW Spending Actual'!$B$10:$B$50,'WW Spending Total'!$B26,'WW Spending Actual'!Y$10:Y$50)+SUMIF('WW Spending Projected'!$B$14:$B$54,'WW Spending Total'!$B26,'WW Spending Projected'!Y$14:Y$54)</f>
        <v>0</v>
      </c>
      <c r="Z26" s="102">
        <f>SUMIF('WW Spending Actual'!$B$10:$B$50,'WW Spending Total'!$B26,'WW Spending Actual'!Z$10:Z$50)+SUMIF('WW Spending Projected'!$B$14:$B$54,'WW Spending Total'!$B26,'WW Spending Projected'!Z$14:Z$54)</f>
        <v>0</v>
      </c>
      <c r="AA26" s="102">
        <f>SUMIF('WW Spending Actual'!$B$10:$B$50,'WW Spending Total'!$B26,'WW Spending Actual'!AA$10:AA$50)+SUMIF('WW Spending Projected'!$B$14:$B$54,'WW Spending Total'!$B26,'WW Spending Projected'!AA$14:AA$54)</f>
        <v>0</v>
      </c>
      <c r="AB26" s="102">
        <f>SUMIF('WW Spending Actual'!$B$10:$B$50,'WW Spending Total'!$B26,'WW Spending Actual'!AB$10:AB$50)+SUMIF('WW Spending Projected'!$B$14:$B$54,'WW Spending Total'!$B26,'WW Spending Projected'!AB$14:AB$54)</f>
        <v>0</v>
      </c>
      <c r="AC26" s="102">
        <f>SUMIF('WW Spending Actual'!$B$10:$B$50,'WW Spending Total'!$B26,'WW Spending Actual'!AC$10:AC$50)+SUMIF('WW Spending Projected'!$B$14:$B$54,'WW Spending Total'!$B26,'WW Spending Projected'!AC$14:AC$54)</f>
        <v>0</v>
      </c>
      <c r="AD26" s="102">
        <f>SUMIF('WW Spending Actual'!$B$10:$B$50,'WW Spending Total'!$B26,'WW Spending Actual'!AD$10:AD$50)+SUMIF('WW Spending Projected'!$B$14:$B$54,'WW Spending Total'!$B26,'WW Spending Projected'!AD$14:AD$54)</f>
        <v>0</v>
      </c>
      <c r="AE26" s="102">
        <f>SUMIF('WW Spending Actual'!$B$10:$B$50,'WW Spending Total'!$B26,'WW Spending Actual'!AE$10:AE$50)+SUMIF('WW Spending Projected'!$B$14:$B$54,'WW Spending Total'!$B26,'WW Spending Projected'!AE$14:AE$54)</f>
        <v>0</v>
      </c>
      <c r="AF26" s="102">
        <f>SUMIF('WW Spending Actual'!$B$10:$B$50,'WW Spending Total'!$B26,'WW Spending Actual'!AF$10:AF$50)+SUMIF('WW Spending Projected'!$B$14:$B$54,'WW Spending Total'!$B26,'WW Spending Projected'!AF$14:AF$54)</f>
        <v>0</v>
      </c>
      <c r="AG26" s="103">
        <f>SUMIF('WW Spending Actual'!$B$10:$B$50,'WW Spending Total'!$B26,'WW Spending Actual'!AG$10:AG$50)+SUMIF('WW Spending Projected'!$B$14:$B$54,'WW Spending Total'!$B26,'WW Spending Projected'!AG$14:AG$54)</f>
        <v>0</v>
      </c>
    </row>
    <row r="27" spans="2:33" hidden="1" x14ac:dyDescent="0.2">
      <c r="B27" s="24" t="str">
        <f>IFERROR(VLOOKUP(C27,'MEG Def'!$A$7:$B$40,2),"")</f>
        <v/>
      </c>
      <c r="C27" s="56"/>
      <c r="D27" s="101">
        <f>SUMIF('WW Spending Actual'!$B$10:$B$50,'WW Spending Total'!$B27,'WW Spending Actual'!D$10:D$50)+SUMIF('WW Spending Projected'!$B$14:$B$54,'WW Spending Total'!$B27,'WW Spending Projected'!D$14:D$54)</f>
        <v>0</v>
      </c>
      <c r="E27" s="420">
        <f>SUMIF('WW Spending Actual'!$B$10:$B$50,'WW Spending Total'!$B27,'WW Spending Actual'!E$10:E$50)+SUMIF('WW Spending Projected'!$B$14:$B$54,'WW Spending Total'!$B27,'WW Spending Projected'!E$14:E$54)</f>
        <v>0</v>
      </c>
      <c r="F27" s="420">
        <f>SUMIF('WW Spending Actual'!$B$10:$B$50,'WW Spending Total'!$B27,'WW Spending Actual'!F$10:F$50)+SUMIF('WW Spending Projected'!$B$14:$B$54,'WW Spending Total'!$B27,'WW Spending Projected'!F$14:F$54)</f>
        <v>0</v>
      </c>
      <c r="G27" s="420">
        <f>SUMIF('WW Spending Actual'!$B$10:$B$50,'WW Spending Total'!$B27,'WW Spending Actual'!G$10:G$50)+SUMIF('WW Spending Projected'!$B$14:$B$54,'WW Spending Total'!$B27,'WW Spending Projected'!G$14:G$54)</f>
        <v>0</v>
      </c>
      <c r="H27" s="103">
        <f>SUMIF('WW Spending Actual'!$B$10:$B$50,'WW Spending Total'!$B27,'WW Spending Actual'!H$10:H$50)+SUMIF('WW Spending Projected'!$B$14:$B$54,'WW Spending Total'!$B27,'WW Spending Projected'!H$14:H$54)</f>
        <v>0</v>
      </c>
      <c r="I27" s="102">
        <f>SUMIF('WW Spending Actual'!$B$10:$B$50,'WW Spending Total'!$B27,'WW Spending Actual'!I$10:I$50)+SUMIF('WW Spending Projected'!$B$14:$B$54,'WW Spending Total'!$B27,'WW Spending Projected'!I$14:I$54)</f>
        <v>0</v>
      </c>
      <c r="J27" s="102">
        <f>SUMIF('WW Spending Actual'!$B$10:$B$50,'WW Spending Total'!$B27,'WW Spending Actual'!J$10:J$50)+SUMIF('WW Spending Projected'!$B$14:$B$54,'WW Spending Total'!$B27,'WW Spending Projected'!J$14:J$54)</f>
        <v>0</v>
      </c>
      <c r="K27" s="102">
        <f>SUMIF('WW Spending Actual'!$B$10:$B$50,'WW Spending Total'!$B27,'WW Spending Actual'!K$10:K$50)+SUMIF('WW Spending Projected'!$B$14:$B$54,'WW Spending Total'!$B27,'WW Spending Projected'!K$14:K$54)</f>
        <v>0</v>
      </c>
      <c r="L27" s="102">
        <f>SUMIF('WW Spending Actual'!$B$10:$B$50,'WW Spending Total'!$B27,'WW Spending Actual'!L$10:L$50)+SUMIF('WW Spending Projected'!$B$14:$B$54,'WW Spending Total'!$B27,'WW Spending Projected'!L$14:L$54)</f>
        <v>0</v>
      </c>
      <c r="M27" s="102">
        <f>SUMIF('WW Spending Actual'!$B$10:$B$50,'WW Spending Total'!$B27,'WW Spending Actual'!M$10:M$50)+SUMIF('WW Spending Projected'!$B$14:$B$54,'WW Spending Total'!$B27,'WW Spending Projected'!M$14:M$54)</f>
        <v>0</v>
      </c>
      <c r="N27" s="102">
        <f>SUMIF('WW Spending Actual'!$B$10:$B$50,'WW Spending Total'!$B27,'WW Spending Actual'!N$10:N$50)+SUMIF('WW Spending Projected'!$B$14:$B$54,'WW Spending Total'!$B27,'WW Spending Projected'!N$14:N$54)</f>
        <v>0</v>
      </c>
      <c r="O27" s="102">
        <f>SUMIF('WW Spending Actual'!$B$10:$B$50,'WW Spending Total'!$B27,'WW Spending Actual'!O$10:O$50)+SUMIF('WW Spending Projected'!$B$14:$B$54,'WW Spending Total'!$B27,'WW Spending Projected'!O$14:O$54)</f>
        <v>0</v>
      </c>
      <c r="P27" s="102">
        <f>SUMIF('WW Spending Actual'!$B$10:$B$50,'WW Spending Total'!$B27,'WW Spending Actual'!P$10:P$50)+SUMIF('WW Spending Projected'!$B$14:$B$54,'WW Spending Total'!$B27,'WW Spending Projected'!P$14:P$54)</f>
        <v>0</v>
      </c>
      <c r="Q27" s="102">
        <f>SUMIF('WW Spending Actual'!$B$10:$B$50,'WW Spending Total'!$B27,'WW Spending Actual'!Q$10:Q$50)+SUMIF('WW Spending Projected'!$B$14:$B$54,'WW Spending Total'!$B27,'WW Spending Projected'!Q$14:Q$54)</f>
        <v>0</v>
      </c>
      <c r="R27" s="102">
        <f>SUMIF('WW Spending Actual'!$B$10:$B$50,'WW Spending Total'!$B27,'WW Spending Actual'!R$10:R$50)+SUMIF('WW Spending Projected'!$B$14:$B$54,'WW Spending Total'!$B27,'WW Spending Projected'!R$14:R$54)</f>
        <v>0</v>
      </c>
      <c r="S27" s="102">
        <f>SUMIF('WW Spending Actual'!$B$10:$B$50,'WW Spending Total'!$B27,'WW Spending Actual'!S$10:S$50)+SUMIF('WW Spending Projected'!$B$14:$B$54,'WW Spending Total'!$B27,'WW Spending Projected'!S$14:S$54)</f>
        <v>0</v>
      </c>
      <c r="T27" s="102">
        <f>SUMIF('WW Spending Actual'!$B$10:$B$50,'WW Spending Total'!$B27,'WW Spending Actual'!T$10:T$50)+SUMIF('WW Spending Projected'!$B$14:$B$54,'WW Spending Total'!$B27,'WW Spending Projected'!T$14:T$54)</f>
        <v>0</v>
      </c>
      <c r="U27" s="102">
        <f>SUMIF('WW Spending Actual'!$B$10:$B$50,'WW Spending Total'!$B27,'WW Spending Actual'!U$10:U$50)+SUMIF('WW Spending Projected'!$B$14:$B$54,'WW Spending Total'!$B27,'WW Spending Projected'!U$14:U$54)</f>
        <v>0</v>
      </c>
      <c r="V27" s="102">
        <f>SUMIF('WW Spending Actual'!$B$10:$B$50,'WW Spending Total'!$B27,'WW Spending Actual'!V$10:V$50)+SUMIF('WW Spending Projected'!$B$14:$B$54,'WW Spending Total'!$B27,'WW Spending Projected'!V$14:V$54)</f>
        <v>0</v>
      </c>
      <c r="W27" s="102">
        <f>SUMIF('WW Spending Actual'!$B$10:$B$50,'WW Spending Total'!$B27,'WW Spending Actual'!W$10:W$50)+SUMIF('WW Spending Projected'!$B$14:$B$54,'WW Spending Total'!$B27,'WW Spending Projected'!W$14:W$54)</f>
        <v>0</v>
      </c>
      <c r="X27" s="102">
        <f>SUMIF('WW Spending Actual'!$B$10:$B$50,'WW Spending Total'!$B27,'WW Spending Actual'!X$10:X$50)+SUMIF('WW Spending Projected'!$B$14:$B$54,'WW Spending Total'!$B27,'WW Spending Projected'!X$14:X$54)</f>
        <v>0</v>
      </c>
      <c r="Y27" s="102">
        <f>SUMIF('WW Spending Actual'!$B$10:$B$50,'WW Spending Total'!$B27,'WW Spending Actual'!Y$10:Y$50)+SUMIF('WW Spending Projected'!$B$14:$B$54,'WW Spending Total'!$B27,'WW Spending Projected'!Y$14:Y$54)</f>
        <v>0</v>
      </c>
      <c r="Z27" s="102">
        <f>SUMIF('WW Spending Actual'!$B$10:$B$50,'WW Spending Total'!$B27,'WW Spending Actual'!Z$10:Z$50)+SUMIF('WW Spending Projected'!$B$14:$B$54,'WW Spending Total'!$B27,'WW Spending Projected'!Z$14:Z$54)</f>
        <v>0</v>
      </c>
      <c r="AA27" s="102">
        <f>SUMIF('WW Spending Actual'!$B$10:$B$50,'WW Spending Total'!$B27,'WW Spending Actual'!AA$10:AA$50)+SUMIF('WW Spending Projected'!$B$14:$B$54,'WW Spending Total'!$B27,'WW Spending Projected'!AA$14:AA$54)</f>
        <v>0</v>
      </c>
      <c r="AB27" s="102">
        <f>SUMIF('WW Spending Actual'!$B$10:$B$50,'WW Spending Total'!$B27,'WW Spending Actual'!AB$10:AB$50)+SUMIF('WW Spending Projected'!$B$14:$B$54,'WW Spending Total'!$B27,'WW Spending Projected'!AB$14:AB$54)</f>
        <v>0</v>
      </c>
      <c r="AC27" s="102">
        <f>SUMIF('WW Spending Actual'!$B$10:$B$50,'WW Spending Total'!$B27,'WW Spending Actual'!AC$10:AC$50)+SUMIF('WW Spending Projected'!$B$14:$B$54,'WW Spending Total'!$B27,'WW Spending Projected'!AC$14:AC$54)</f>
        <v>0</v>
      </c>
      <c r="AD27" s="102">
        <f>SUMIF('WW Spending Actual'!$B$10:$B$50,'WW Spending Total'!$B27,'WW Spending Actual'!AD$10:AD$50)+SUMIF('WW Spending Projected'!$B$14:$B$54,'WW Spending Total'!$B27,'WW Spending Projected'!AD$14:AD$54)</f>
        <v>0</v>
      </c>
      <c r="AE27" s="102">
        <f>SUMIF('WW Spending Actual'!$B$10:$B$50,'WW Spending Total'!$B27,'WW Spending Actual'!AE$10:AE$50)+SUMIF('WW Spending Projected'!$B$14:$B$54,'WW Spending Total'!$B27,'WW Spending Projected'!AE$14:AE$54)</f>
        <v>0</v>
      </c>
      <c r="AF27" s="102">
        <f>SUMIF('WW Spending Actual'!$B$10:$B$50,'WW Spending Total'!$B27,'WW Spending Actual'!AF$10:AF$50)+SUMIF('WW Spending Projected'!$B$14:$B$54,'WW Spending Total'!$B27,'WW Spending Projected'!AF$14:AF$54)</f>
        <v>0</v>
      </c>
      <c r="AG27" s="103">
        <f>SUMIF('WW Spending Actual'!$B$10:$B$50,'WW Spending Total'!$B27,'WW Spending Actual'!AG$10:AG$50)+SUMIF('WW Spending Projected'!$B$14:$B$54,'WW Spending Total'!$B27,'WW Spending Projected'!AG$14:AG$54)</f>
        <v>0</v>
      </c>
    </row>
    <row r="28" spans="2:33" hidden="1" x14ac:dyDescent="0.2">
      <c r="B28" s="24" t="str">
        <f>IFERROR(VLOOKUP(C28,'MEG Def'!$A$7:$B$40,2),"")</f>
        <v/>
      </c>
      <c r="C28" s="56"/>
      <c r="D28" s="101">
        <f>SUMIF('WW Spending Actual'!$B$10:$B$50,'WW Spending Total'!$B28,'WW Spending Actual'!D$10:D$50)+SUMIF('WW Spending Projected'!$B$14:$B$54,'WW Spending Total'!$B28,'WW Spending Projected'!D$14:D$54)</f>
        <v>0</v>
      </c>
      <c r="E28" s="420">
        <f>SUMIF('WW Spending Actual'!$B$10:$B$50,'WW Spending Total'!$B28,'WW Spending Actual'!E$10:E$50)+SUMIF('WW Spending Projected'!$B$14:$B$54,'WW Spending Total'!$B28,'WW Spending Projected'!E$14:E$54)</f>
        <v>0</v>
      </c>
      <c r="F28" s="420">
        <f>SUMIF('WW Spending Actual'!$B$10:$B$50,'WW Spending Total'!$B28,'WW Spending Actual'!F$10:F$50)+SUMIF('WW Spending Projected'!$B$14:$B$54,'WW Spending Total'!$B28,'WW Spending Projected'!F$14:F$54)</f>
        <v>0</v>
      </c>
      <c r="G28" s="420">
        <f>SUMIF('WW Spending Actual'!$B$10:$B$50,'WW Spending Total'!$B28,'WW Spending Actual'!G$10:G$50)+SUMIF('WW Spending Projected'!$B$14:$B$54,'WW Spending Total'!$B28,'WW Spending Projected'!G$14:G$54)</f>
        <v>0</v>
      </c>
      <c r="H28" s="103">
        <f>SUMIF('WW Spending Actual'!$B$10:$B$50,'WW Spending Total'!$B28,'WW Spending Actual'!H$10:H$50)+SUMIF('WW Spending Projected'!$B$14:$B$54,'WW Spending Total'!$B28,'WW Spending Projected'!H$14:H$54)</f>
        <v>0</v>
      </c>
      <c r="I28" s="102">
        <f>SUMIF('WW Spending Actual'!$B$10:$B$50,'WW Spending Total'!$B28,'WW Spending Actual'!I$10:I$50)+SUMIF('WW Spending Projected'!$B$14:$B$54,'WW Spending Total'!$B28,'WW Spending Projected'!I$14:I$54)</f>
        <v>0</v>
      </c>
      <c r="J28" s="102">
        <f>SUMIF('WW Spending Actual'!$B$10:$B$50,'WW Spending Total'!$B28,'WW Spending Actual'!J$10:J$50)+SUMIF('WW Spending Projected'!$B$14:$B$54,'WW Spending Total'!$B28,'WW Spending Projected'!J$14:J$54)</f>
        <v>0</v>
      </c>
      <c r="K28" s="102">
        <f>SUMIF('WW Spending Actual'!$B$10:$B$50,'WW Spending Total'!$B28,'WW Spending Actual'!K$10:K$50)+SUMIF('WW Spending Projected'!$B$14:$B$54,'WW Spending Total'!$B28,'WW Spending Projected'!K$14:K$54)</f>
        <v>0</v>
      </c>
      <c r="L28" s="102">
        <f>SUMIF('WW Spending Actual'!$B$10:$B$50,'WW Spending Total'!$B28,'WW Spending Actual'!L$10:L$50)+SUMIF('WW Spending Projected'!$B$14:$B$54,'WW Spending Total'!$B28,'WW Spending Projected'!L$14:L$54)</f>
        <v>0</v>
      </c>
      <c r="M28" s="102">
        <f>SUMIF('WW Spending Actual'!$B$10:$B$50,'WW Spending Total'!$B28,'WW Spending Actual'!M$10:M$50)+SUMIF('WW Spending Projected'!$B$14:$B$54,'WW Spending Total'!$B28,'WW Spending Projected'!M$14:M$54)</f>
        <v>0</v>
      </c>
      <c r="N28" s="102">
        <f>SUMIF('WW Spending Actual'!$B$10:$B$50,'WW Spending Total'!$B28,'WW Spending Actual'!N$10:N$50)+SUMIF('WW Spending Projected'!$B$14:$B$54,'WW Spending Total'!$B28,'WW Spending Projected'!N$14:N$54)</f>
        <v>0</v>
      </c>
      <c r="O28" s="102">
        <f>SUMIF('WW Spending Actual'!$B$10:$B$50,'WW Spending Total'!$B28,'WW Spending Actual'!O$10:O$50)+SUMIF('WW Spending Projected'!$B$14:$B$54,'WW Spending Total'!$B28,'WW Spending Projected'!O$14:O$54)</f>
        <v>0</v>
      </c>
      <c r="P28" s="102">
        <f>SUMIF('WW Spending Actual'!$B$10:$B$50,'WW Spending Total'!$B28,'WW Spending Actual'!P$10:P$50)+SUMIF('WW Spending Projected'!$B$14:$B$54,'WW Spending Total'!$B28,'WW Spending Projected'!P$14:P$54)</f>
        <v>0</v>
      </c>
      <c r="Q28" s="102">
        <f>SUMIF('WW Spending Actual'!$B$10:$B$50,'WW Spending Total'!$B28,'WW Spending Actual'!Q$10:Q$50)+SUMIF('WW Spending Projected'!$B$14:$B$54,'WW Spending Total'!$B28,'WW Spending Projected'!Q$14:Q$54)</f>
        <v>0</v>
      </c>
      <c r="R28" s="102">
        <f>SUMIF('WW Spending Actual'!$B$10:$B$50,'WW Spending Total'!$B28,'WW Spending Actual'!R$10:R$50)+SUMIF('WW Spending Projected'!$B$14:$B$54,'WW Spending Total'!$B28,'WW Spending Projected'!R$14:R$54)</f>
        <v>0</v>
      </c>
      <c r="S28" s="102">
        <f>SUMIF('WW Spending Actual'!$B$10:$B$50,'WW Spending Total'!$B28,'WW Spending Actual'!S$10:S$50)+SUMIF('WW Spending Projected'!$B$14:$B$54,'WW Spending Total'!$B28,'WW Spending Projected'!S$14:S$54)</f>
        <v>0</v>
      </c>
      <c r="T28" s="102">
        <f>SUMIF('WW Spending Actual'!$B$10:$B$50,'WW Spending Total'!$B28,'WW Spending Actual'!T$10:T$50)+SUMIF('WW Spending Projected'!$B$14:$B$54,'WW Spending Total'!$B28,'WW Spending Projected'!T$14:T$54)</f>
        <v>0</v>
      </c>
      <c r="U28" s="102">
        <f>SUMIF('WW Spending Actual'!$B$10:$B$50,'WW Spending Total'!$B28,'WW Spending Actual'!U$10:U$50)+SUMIF('WW Spending Projected'!$B$14:$B$54,'WW Spending Total'!$B28,'WW Spending Projected'!U$14:U$54)</f>
        <v>0</v>
      </c>
      <c r="V28" s="102">
        <f>SUMIF('WW Spending Actual'!$B$10:$B$50,'WW Spending Total'!$B28,'WW Spending Actual'!V$10:V$50)+SUMIF('WW Spending Projected'!$B$14:$B$54,'WW Spending Total'!$B28,'WW Spending Projected'!V$14:V$54)</f>
        <v>0</v>
      </c>
      <c r="W28" s="102">
        <f>SUMIF('WW Spending Actual'!$B$10:$B$50,'WW Spending Total'!$B28,'WW Spending Actual'!W$10:W$50)+SUMIF('WW Spending Projected'!$B$14:$B$54,'WW Spending Total'!$B28,'WW Spending Projected'!W$14:W$54)</f>
        <v>0</v>
      </c>
      <c r="X28" s="102">
        <f>SUMIF('WW Spending Actual'!$B$10:$B$50,'WW Spending Total'!$B28,'WW Spending Actual'!X$10:X$50)+SUMIF('WW Spending Projected'!$B$14:$B$54,'WW Spending Total'!$B28,'WW Spending Projected'!X$14:X$54)</f>
        <v>0</v>
      </c>
      <c r="Y28" s="102">
        <f>SUMIF('WW Spending Actual'!$B$10:$B$50,'WW Spending Total'!$B28,'WW Spending Actual'!Y$10:Y$50)+SUMIF('WW Spending Projected'!$B$14:$B$54,'WW Spending Total'!$B28,'WW Spending Projected'!Y$14:Y$54)</f>
        <v>0</v>
      </c>
      <c r="Z28" s="102">
        <f>SUMIF('WW Spending Actual'!$B$10:$B$50,'WW Spending Total'!$B28,'WW Spending Actual'!Z$10:Z$50)+SUMIF('WW Spending Projected'!$B$14:$B$54,'WW Spending Total'!$B28,'WW Spending Projected'!Z$14:Z$54)</f>
        <v>0</v>
      </c>
      <c r="AA28" s="102">
        <f>SUMIF('WW Spending Actual'!$B$10:$B$50,'WW Spending Total'!$B28,'WW Spending Actual'!AA$10:AA$50)+SUMIF('WW Spending Projected'!$B$14:$B$54,'WW Spending Total'!$B28,'WW Spending Projected'!AA$14:AA$54)</f>
        <v>0</v>
      </c>
      <c r="AB28" s="102">
        <f>SUMIF('WW Spending Actual'!$B$10:$B$50,'WW Spending Total'!$B28,'WW Spending Actual'!AB$10:AB$50)+SUMIF('WW Spending Projected'!$B$14:$B$54,'WW Spending Total'!$B28,'WW Spending Projected'!AB$14:AB$54)</f>
        <v>0</v>
      </c>
      <c r="AC28" s="102">
        <f>SUMIF('WW Spending Actual'!$B$10:$B$50,'WW Spending Total'!$B28,'WW Spending Actual'!AC$10:AC$50)+SUMIF('WW Spending Projected'!$B$14:$B$54,'WW Spending Total'!$B28,'WW Spending Projected'!AC$14:AC$54)</f>
        <v>0</v>
      </c>
      <c r="AD28" s="102">
        <f>SUMIF('WW Spending Actual'!$B$10:$B$50,'WW Spending Total'!$B28,'WW Spending Actual'!AD$10:AD$50)+SUMIF('WW Spending Projected'!$B$14:$B$54,'WW Spending Total'!$B28,'WW Spending Projected'!AD$14:AD$54)</f>
        <v>0</v>
      </c>
      <c r="AE28" s="102">
        <f>SUMIF('WW Spending Actual'!$B$10:$B$50,'WW Spending Total'!$B28,'WW Spending Actual'!AE$10:AE$50)+SUMIF('WW Spending Projected'!$B$14:$B$54,'WW Spending Total'!$B28,'WW Spending Projected'!AE$14:AE$54)</f>
        <v>0</v>
      </c>
      <c r="AF28" s="102">
        <f>SUMIF('WW Spending Actual'!$B$10:$B$50,'WW Spending Total'!$B28,'WW Spending Actual'!AF$10:AF$50)+SUMIF('WW Spending Projected'!$B$14:$B$54,'WW Spending Total'!$B28,'WW Spending Projected'!AF$14:AF$54)</f>
        <v>0</v>
      </c>
      <c r="AG28" s="103">
        <f>SUMIF('WW Spending Actual'!$B$10:$B$50,'WW Spending Total'!$B28,'WW Spending Actual'!AG$10:AG$50)+SUMIF('WW Spending Projected'!$B$14:$B$54,'WW Spending Total'!$B28,'WW Spending Projected'!AG$14:AG$54)</f>
        <v>0</v>
      </c>
    </row>
    <row r="29" spans="2:33" x14ac:dyDescent="0.2">
      <c r="B29" s="24"/>
      <c r="C29" s="57"/>
      <c r="D29" s="101">
        <f>SUMIF('WW Spending Actual'!$B$10:$B$50,'WW Spending Total'!$B29,'WW Spending Actual'!D$10:D$50)+SUMIF('WW Spending Projected'!$B$14:$B$54,'WW Spending Total'!$B29,'WW Spending Projected'!D$14:D$54)</f>
        <v>0</v>
      </c>
      <c r="E29" s="420">
        <f>SUMIF('WW Spending Actual'!$B$10:$B$50,'WW Spending Total'!$B29,'WW Spending Actual'!E$10:E$50)+SUMIF('WW Spending Projected'!$B$14:$B$54,'WW Spending Total'!$B29,'WW Spending Projected'!E$14:E$54)</f>
        <v>0</v>
      </c>
      <c r="F29" s="420">
        <f>SUMIF('WW Spending Actual'!$B$10:$B$50,'WW Spending Total'!$B29,'WW Spending Actual'!F$10:F$50)+SUMIF('WW Spending Projected'!$B$14:$B$54,'WW Spending Total'!$B29,'WW Spending Projected'!F$14:F$54)</f>
        <v>0</v>
      </c>
      <c r="G29" s="420">
        <f>SUMIF('WW Spending Actual'!$B$10:$B$50,'WW Spending Total'!$B29,'WW Spending Actual'!G$10:G$50)+SUMIF('WW Spending Projected'!$B$14:$B$54,'WW Spending Total'!$B29,'WW Spending Projected'!G$14:G$54)</f>
        <v>0</v>
      </c>
      <c r="H29" s="103">
        <f>SUMIF('WW Spending Actual'!$B$10:$B$50,'WW Spending Total'!$B29,'WW Spending Actual'!H$10:H$50)+SUMIF('WW Spending Projected'!$B$14:$B$54,'WW Spending Total'!$B29,'WW Spending Projected'!H$14:H$54)</f>
        <v>0</v>
      </c>
      <c r="I29" s="102">
        <f>SUMIF('WW Spending Actual'!$B$10:$B$50,'WW Spending Total'!$B29,'WW Spending Actual'!I$10:I$50)+SUMIF('WW Spending Projected'!$B$14:$B$54,'WW Spending Total'!$B29,'WW Spending Projected'!I$14:I$54)</f>
        <v>0</v>
      </c>
      <c r="J29" s="102">
        <f>SUMIF('WW Spending Actual'!$B$10:$B$50,'WW Spending Total'!$B29,'WW Spending Actual'!J$10:J$50)+SUMIF('WW Spending Projected'!$B$14:$B$54,'WW Spending Total'!$B29,'WW Spending Projected'!J$14:J$54)</f>
        <v>0</v>
      </c>
      <c r="K29" s="102">
        <f>SUMIF('WW Spending Actual'!$B$10:$B$50,'WW Spending Total'!$B29,'WW Spending Actual'!K$10:K$50)+SUMIF('WW Spending Projected'!$B$14:$B$54,'WW Spending Total'!$B29,'WW Spending Projected'!K$14:K$54)</f>
        <v>0</v>
      </c>
      <c r="L29" s="102">
        <f>SUMIF('WW Spending Actual'!$B$10:$B$50,'WW Spending Total'!$B29,'WW Spending Actual'!L$10:L$50)+SUMIF('WW Spending Projected'!$B$14:$B$54,'WW Spending Total'!$B29,'WW Spending Projected'!L$14:L$54)</f>
        <v>0</v>
      </c>
      <c r="M29" s="102">
        <f>SUMIF('WW Spending Actual'!$B$10:$B$50,'WW Spending Total'!$B29,'WW Spending Actual'!M$10:M$50)+SUMIF('WW Spending Projected'!$B$14:$B$54,'WW Spending Total'!$B29,'WW Spending Projected'!M$14:M$54)</f>
        <v>0</v>
      </c>
      <c r="N29" s="102">
        <f>SUMIF('WW Spending Actual'!$B$10:$B$50,'WW Spending Total'!$B29,'WW Spending Actual'!N$10:N$50)+SUMIF('WW Spending Projected'!$B$14:$B$54,'WW Spending Total'!$B29,'WW Spending Projected'!N$14:N$54)</f>
        <v>0</v>
      </c>
      <c r="O29" s="102">
        <f>SUMIF('WW Spending Actual'!$B$10:$B$50,'WW Spending Total'!$B29,'WW Spending Actual'!O$10:O$50)+SUMIF('WW Spending Projected'!$B$14:$B$54,'WW Spending Total'!$B29,'WW Spending Projected'!O$14:O$54)</f>
        <v>0</v>
      </c>
      <c r="P29" s="102">
        <f>SUMIF('WW Spending Actual'!$B$10:$B$50,'WW Spending Total'!$B29,'WW Spending Actual'!P$10:P$50)+SUMIF('WW Spending Projected'!$B$14:$B$54,'WW Spending Total'!$B29,'WW Spending Projected'!P$14:P$54)</f>
        <v>0</v>
      </c>
      <c r="Q29" s="102">
        <f>SUMIF('WW Spending Actual'!$B$10:$B$50,'WW Spending Total'!$B29,'WW Spending Actual'!Q$10:Q$50)+SUMIF('WW Spending Projected'!$B$14:$B$54,'WW Spending Total'!$B29,'WW Spending Projected'!Q$14:Q$54)</f>
        <v>0</v>
      </c>
      <c r="R29" s="102">
        <f>SUMIF('WW Spending Actual'!$B$10:$B$50,'WW Spending Total'!$B29,'WW Spending Actual'!R$10:R$50)+SUMIF('WW Spending Projected'!$B$14:$B$54,'WW Spending Total'!$B29,'WW Spending Projected'!R$14:R$54)</f>
        <v>0</v>
      </c>
      <c r="S29" s="102">
        <f>SUMIF('WW Spending Actual'!$B$10:$B$50,'WW Spending Total'!$B29,'WW Spending Actual'!S$10:S$50)+SUMIF('WW Spending Projected'!$B$14:$B$54,'WW Spending Total'!$B29,'WW Spending Projected'!S$14:S$54)</f>
        <v>0</v>
      </c>
      <c r="T29" s="102">
        <f>SUMIF('WW Spending Actual'!$B$10:$B$50,'WW Spending Total'!$B29,'WW Spending Actual'!T$10:T$50)+SUMIF('WW Spending Projected'!$B$14:$B$54,'WW Spending Total'!$B29,'WW Spending Projected'!T$14:T$54)</f>
        <v>0</v>
      </c>
      <c r="U29" s="102">
        <f>SUMIF('WW Spending Actual'!$B$10:$B$50,'WW Spending Total'!$B29,'WW Spending Actual'!U$10:U$50)+SUMIF('WW Spending Projected'!$B$14:$B$54,'WW Spending Total'!$B29,'WW Spending Projected'!U$14:U$54)</f>
        <v>0</v>
      </c>
      <c r="V29" s="102">
        <f>SUMIF('WW Spending Actual'!$B$10:$B$50,'WW Spending Total'!$B29,'WW Spending Actual'!V$10:V$50)+SUMIF('WW Spending Projected'!$B$14:$B$54,'WW Spending Total'!$B29,'WW Spending Projected'!V$14:V$54)</f>
        <v>0</v>
      </c>
      <c r="W29" s="102">
        <f>SUMIF('WW Spending Actual'!$B$10:$B$50,'WW Spending Total'!$B29,'WW Spending Actual'!W$10:W$50)+SUMIF('WW Spending Projected'!$B$14:$B$54,'WW Spending Total'!$B29,'WW Spending Projected'!W$14:W$54)</f>
        <v>0</v>
      </c>
      <c r="X29" s="102">
        <f>SUMIF('WW Spending Actual'!$B$10:$B$50,'WW Spending Total'!$B29,'WW Spending Actual'!X$10:X$50)+SUMIF('WW Spending Projected'!$B$14:$B$54,'WW Spending Total'!$B29,'WW Spending Projected'!X$14:X$54)</f>
        <v>0</v>
      </c>
      <c r="Y29" s="102">
        <f>SUMIF('WW Spending Actual'!$B$10:$B$50,'WW Spending Total'!$B29,'WW Spending Actual'!Y$10:Y$50)+SUMIF('WW Spending Projected'!$B$14:$B$54,'WW Spending Total'!$B29,'WW Spending Projected'!Y$14:Y$54)</f>
        <v>0</v>
      </c>
      <c r="Z29" s="102">
        <f>SUMIF('WW Spending Actual'!$B$10:$B$50,'WW Spending Total'!$B29,'WW Spending Actual'!Z$10:Z$50)+SUMIF('WW Spending Projected'!$B$14:$B$54,'WW Spending Total'!$B29,'WW Spending Projected'!Z$14:Z$54)</f>
        <v>0</v>
      </c>
      <c r="AA29" s="102">
        <f>SUMIF('WW Spending Actual'!$B$10:$B$50,'WW Spending Total'!$B29,'WW Spending Actual'!AA$10:AA$50)+SUMIF('WW Spending Projected'!$B$14:$B$54,'WW Spending Total'!$B29,'WW Spending Projected'!AA$14:AA$54)</f>
        <v>0</v>
      </c>
      <c r="AB29" s="102">
        <f>SUMIF('WW Spending Actual'!$B$10:$B$50,'WW Spending Total'!$B29,'WW Spending Actual'!AB$10:AB$50)+SUMIF('WW Spending Projected'!$B$14:$B$54,'WW Spending Total'!$B29,'WW Spending Projected'!AB$14:AB$54)</f>
        <v>0</v>
      </c>
      <c r="AC29" s="102">
        <f>SUMIF('WW Spending Actual'!$B$10:$B$50,'WW Spending Total'!$B29,'WW Spending Actual'!AC$10:AC$50)+SUMIF('WW Spending Projected'!$B$14:$B$54,'WW Spending Total'!$B29,'WW Spending Projected'!AC$14:AC$54)</f>
        <v>0</v>
      </c>
      <c r="AD29" s="102">
        <f>SUMIF('WW Spending Actual'!$B$10:$B$50,'WW Spending Total'!$B29,'WW Spending Actual'!AD$10:AD$50)+SUMIF('WW Spending Projected'!$B$14:$B$54,'WW Spending Total'!$B29,'WW Spending Projected'!AD$14:AD$54)</f>
        <v>0</v>
      </c>
      <c r="AE29" s="102">
        <f>SUMIF('WW Spending Actual'!$B$10:$B$50,'WW Spending Total'!$B29,'WW Spending Actual'!AE$10:AE$50)+SUMIF('WW Spending Projected'!$B$14:$B$54,'WW Spending Total'!$B29,'WW Spending Projected'!AE$14:AE$54)</f>
        <v>0</v>
      </c>
      <c r="AF29" s="102">
        <f>SUMIF('WW Spending Actual'!$B$10:$B$50,'WW Spending Total'!$B29,'WW Spending Actual'!AF$10:AF$50)+SUMIF('WW Spending Projected'!$B$14:$B$54,'WW Spending Total'!$B29,'WW Spending Projected'!AF$14:AF$54)</f>
        <v>0</v>
      </c>
      <c r="AG29" s="103">
        <f>SUMIF('WW Spending Actual'!$B$10:$B$50,'WW Spending Total'!$B29,'WW Spending Actual'!AG$10:AG$50)+SUMIF('WW Spending Projected'!$B$14:$B$54,'WW Spending Total'!$B29,'WW Spending Projected'!AG$14:AG$54)</f>
        <v>0</v>
      </c>
    </row>
    <row r="30" spans="2:33" x14ac:dyDescent="0.2">
      <c r="B30" s="6" t="s">
        <v>43</v>
      </c>
      <c r="C30" s="57"/>
      <c r="D30" s="101">
        <f>SUMIF('WW Spending Actual'!$B$10:$B$50,'WW Spending Total'!$B30,'WW Spending Actual'!D$10:D$50)+SUMIF('WW Spending Projected'!$B$14:$B$54,'WW Spending Total'!$B30,'WW Spending Projected'!D$14:D$54)</f>
        <v>0</v>
      </c>
      <c r="E30" s="420">
        <f>SUMIF('WW Spending Actual'!$B$10:$B$50,'WW Spending Total'!$B30,'WW Spending Actual'!E$10:E$50)+SUMIF('WW Spending Projected'!$B$14:$B$54,'WW Spending Total'!$B30,'WW Spending Projected'!E$14:E$54)</f>
        <v>0</v>
      </c>
      <c r="F30" s="420">
        <f>SUMIF('WW Spending Actual'!$B$10:$B$50,'WW Spending Total'!$B30,'WW Spending Actual'!F$10:F$50)+SUMIF('WW Spending Projected'!$B$14:$B$54,'WW Spending Total'!$B30,'WW Spending Projected'!F$14:F$54)</f>
        <v>0</v>
      </c>
      <c r="G30" s="420">
        <f>SUMIF('WW Spending Actual'!$B$10:$B$50,'WW Spending Total'!$B30,'WW Spending Actual'!G$10:G$50)+SUMIF('WW Spending Projected'!$B$14:$B$54,'WW Spending Total'!$B30,'WW Spending Projected'!G$14:G$54)</f>
        <v>0</v>
      </c>
      <c r="H30" s="103">
        <f>SUMIF('WW Spending Actual'!$B$10:$B$50,'WW Spending Total'!$B30,'WW Spending Actual'!H$10:H$50)+SUMIF('WW Spending Projected'!$B$14:$B$54,'WW Spending Total'!$B30,'WW Spending Projected'!H$14:H$54)</f>
        <v>0</v>
      </c>
      <c r="I30" s="102">
        <f>SUMIF('WW Spending Actual'!$B$10:$B$50,'WW Spending Total'!$B30,'WW Spending Actual'!I$10:I$50)+SUMIF('WW Spending Projected'!$B$14:$B$54,'WW Spending Total'!$B30,'WW Spending Projected'!I$14:I$54)</f>
        <v>0</v>
      </c>
      <c r="J30" s="102">
        <f>SUMIF('WW Spending Actual'!$B$10:$B$50,'WW Spending Total'!$B30,'WW Spending Actual'!J$10:J$50)+SUMIF('WW Spending Projected'!$B$14:$B$54,'WW Spending Total'!$B30,'WW Spending Projected'!J$14:J$54)</f>
        <v>0</v>
      </c>
      <c r="K30" s="102">
        <f>SUMIF('WW Spending Actual'!$B$10:$B$50,'WW Spending Total'!$B30,'WW Spending Actual'!K$10:K$50)+SUMIF('WW Spending Projected'!$B$14:$B$54,'WW Spending Total'!$B30,'WW Spending Projected'!K$14:K$54)</f>
        <v>0</v>
      </c>
      <c r="L30" s="102">
        <f>SUMIF('WW Spending Actual'!$B$10:$B$50,'WW Spending Total'!$B30,'WW Spending Actual'!L$10:L$50)+SUMIF('WW Spending Projected'!$B$14:$B$54,'WW Spending Total'!$B30,'WW Spending Projected'!L$14:L$54)</f>
        <v>0</v>
      </c>
      <c r="M30" s="102">
        <f>SUMIF('WW Spending Actual'!$B$10:$B$50,'WW Spending Total'!$B30,'WW Spending Actual'!M$10:M$50)+SUMIF('WW Spending Projected'!$B$14:$B$54,'WW Spending Total'!$B30,'WW Spending Projected'!M$14:M$54)</f>
        <v>0</v>
      </c>
      <c r="N30" s="102">
        <f>SUMIF('WW Spending Actual'!$B$10:$B$50,'WW Spending Total'!$B30,'WW Spending Actual'!N$10:N$50)+SUMIF('WW Spending Projected'!$B$14:$B$54,'WW Spending Total'!$B30,'WW Spending Projected'!N$14:N$54)</f>
        <v>0</v>
      </c>
      <c r="O30" s="102">
        <f>SUMIF('WW Spending Actual'!$B$10:$B$50,'WW Spending Total'!$B30,'WW Spending Actual'!O$10:O$50)+SUMIF('WW Spending Projected'!$B$14:$B$54,'WW Spending Total'!$B30,'WW Spending Projected'!O$14:O$54)</f>
        <v>0</v>
      </c>
      <c r="P30" s="102">
        <f>SUMIF('WW Spending Actual'!$B$10:$B$50,'WW Spending Total'!$B30,'WW Spending Actual'!P$10:P$50)+SUMIF('WW Spending Projected'!$B$14:$B$54,'WW Spending Total'!$B30,'WW Spending Projected'!P$14:P$54)</f>
        <v>0</v>
      </c>
      <c r="Q30" s="102">
        <f>SUMIF('WW Spending Actual'!$B$10:$B$50,'WW Spending Total'!$B30,'WW Spending Actual'!Q$10:Q$50)+SUMIF('WW Spending Projected'!$B$14:$B$54,'WW Spending Total'!$B30,'WW Spending Projected'!Q$14:Q$54)</f>
        <v>0</v>
      </c>
      <c r="R30" s="102">
        <f>SUMIF('WW Spending Actual'!$B$10:$B$50,'WW Spending Total'!$B30,'WW Spending Actual'!R$10:R$50)+SUMIF('WW Spending Projected'!$B$14:$B$54,'WW Spending Total'!$B30,'WW Spending Projected'!R$14:R$54)</f>
        <v>0</v>
      </c>
      <c r="S30" s="102">
        <f>SUMIF('WW Spending Actual'!$B$10:$B$50,'WW Spending Total'!$B30,'WW Spending Actual'!S$10:S$50)+SUMIF('WW Spending Projected'!$B$14:$B$54,'WW Spending Total'!$B30,'WW Spending Projected'!S$14:S$54)</f>
        <v>0</v>
      </c>
      <c r="T30" s="102">
        <f>SUMIF('WW Spending Actual'!$B$10:$B$50,'WW Spending Total'!$B30,'WW Spending Actual'!T$10:T$50)+SUMIF('WW Spending Projected'!$B$14:$B$54,'WW Spending Total'!$B30,'WW Spending Projected'!T$14:T$54)</f>
        <v>0</v>
      </c>
      <c r="U30" s="102">
        <f>SUMIF('WW Spending Actual'!$B$10:$B$50,'WW Spending Total'!$B30,'WW Spending Actual'!U$10:U$50)+SUMIF('WW Spending Projected'!$B$14:$B$54,'WW Spending Total'!$B30,'WW Spending Projected'!U$14:U$54)</f>
        <v>0</v>
      </c>
      <c r="V30" s="102">
        <f>SUMIF('WW Spending Actual'!$B$10:$B$50,'WW Spending Total'!$B30,'WW Spending Actual'!V$10:V$50)+SUMIF('WW Spending Projected'!$B$14:$B$54,'WW Spending Total'!$B30,'WW Spending Projected'!V$14:V$54)</f>
        <v>0</v>
      </c>
      <c r="W30" s="102">
        <f>SUMIF('WW Spending Actual'!$B$10:$B$50,'WW Spending Total'!$B30,'WW Spending Actual'!W$10:W$50)+SUMIF('WW Spending Projected'!$B$14:$B$54,'WW Spending Total'!$B30,'WW Spending Projected'!W$14:W$54)</f>
        <v>0</v>
      </c>
      <c r="X30" s="102">
        <f>SUMIF('WW Spending Actual'!$B$10:$B$50,'WW Spending Total'!$B30,'WW Spending Actual'!X$10:X$50)+SUMIF('WW Spending Projected'!$B$14:$B$54,'WW Spending Total'!$B30,'WW Spending Projected'!X$14:X$54)</f>
        <v>0</v>
      </c>
      <c r="Y30" s="102">
        <f>SUMIF('WW Spending Actual'!$B$10:$B$50,'WW Spending Total'!$B30,'WW Spending Actual'!Y$10:Y$50)+SUMIF('WW Spending Projected'!$B$14:$B$54,'WW Spending Total'!$B30,'WW Spending Projected'!Y$14:Y$54)</f>
        <v>0</v>
      </c>
      <c r="Z30" s="102">
        <f>SUMIF('WW Spending Actual'!$B$10:$B$50,'WW Spending Total'!$B30,'WW Spending Actual'!Z$10:Z$50)+SUMIF('WW Spending Projected'!$B$14:$B$54,'WW Spending Total'!$B30,'WW Spending Projected'!Z$14:Z$54)</f>
        <v>0</v>
      </c>
      <c r="AA30" s="102">
        <f>SUMIF('WW Spending Actual'!$B$10:$B$50,'WW Spending Total'!$B30,'WW Spending Actual'!AA$10:AA$50)+SUMIF('WW Spending Projected'!$B$14:$B$54,'WW Spending Total'!$B30,'WW Spending Projected'!AA$14:AA$54)</f>
        <v>0</v>
      </c>
      <c r="AB30" s="102">
        <f>SUMIF('WW Spending Actual'!$B$10:$B$50,'WW Spending Total'!$B30,'WW Spending Actual'!AB$10:AB$50)+SUMIF('WW Spending Projected'!$B$14:$B$54,'WW Spending Total'!$B30,'WW Spending Projected'!AB$14:AB$54)</f>
        <v>0</v>
      </c>
      <c r="AC30" s="102">
        <f>SUMIF('WW Spending Actual'!$B$10:$B$50,'WW Spending Total'!$B30,'WW Spending Actual'!AC$10:AC$50)+SUMIF('WW Spending Projected'!$B$14:$B$54,'WW Spending Total'!$B30,'WW Spending Projected'!AC$14:AC$54)</f>
        <v>0</v>
      </c>
      <c r="AD30" s="102">
        <f>SUMIF('WW Spending Actual'!$B$10:$B$50,'WW Spending Total'!$B30,'WW Spending Actual'!AD$10:AD$50)+SUMIF('WW Spending Projected'!$B$14:$B$54,'WW Spending Total'!$B30,'WW Spending Projected'!AD$14:AD$54)</f>
        <v>0</v>
      </c>
      <c r="AE30" s="102">
        <f>SUMIF('WW Spending Actual'!$B$10:$B$50,'WW Spending Total'!$B30,'WW Spending Actual'!AE$10:AE$50)+SUMIF('WW Spending Projected'!$B$14:$B$54,'WW Spending Total'!$B30,'WW Spending Projected'!AE$14:AE$54)</f>
        <v>0</v>
      </c>
      <c r="AF30" s="102">
        <f>SUMIF('WW Spending Actual'!$B$10:$B$50,'WW Spending Total'!$B30,'WW Spending Actual'!AF$10:AF$50)+SUMIF('WW Spending Projected'!$B$14:$B$54,'WW Spending Total'!$B30,'WW Spending Projected'!AF$14:AF$54)</f>
        <v>0</v>
      </c>
      <c r="AG30" s="103">
        <f>SUMIF('WW Spending Actual'!$B$10:$B$50,'WW Spending Total'!$B30,'WW Spending Actual'!AG$10:AG$50)+SUMIF('WW Spending Projected'!$B$14:$B$54,'WW Spending Total'!$B30,'WW Spending Projected'!AG$14:AG$54)</f>
        <v>0</v>
      </c>
    </row>
    <row r="31" spans="2:33" x14ac:dyDescent="0.2">
      <c r="B31" s="24" t="str">
        <f>IFERROR(VLOOKUP(C31,'MEG Def'!$A$42:$B$45,2),"")</f>
        <v xml:space="preserve">SUD IMD TANF </v>
      </c>
      <c r="C31" s="57">
        <v>1</v>
      </c>
      <c r="D31" s="101">
        <f>SUMIF('WW Spending Actual'!$B$10:$B$50,'WW Spending Total'!$B31,'WW Spending Actual'!D$10:D$50)+SUMIF('WW Spending Projected'!$B$14:$B$54,'WW Spending Total'!$B31,'WW Spending Projected'!D$14:D$54)</f>
        <v>3589286</v>
      </c>
      <c r="E31" s="420">
        <f>SUMIF('WW Spending Actual'!$B$10:$B$50,'WW Spending Total'!$B31,'WW Spending Actual'!E$10:E$50)+SUMIF('WW Spending Projected'!$B$14:$B$54,'WW Spending Total'!$B31,'WW Spending Projected'!E$14:E$54)</f>
        <v>5241358.8500000006</v>
      </c>
      <c r="F31" s="420">
        <f>SUMIF('WW Spending Actual'!$B$10:$B$50,'WW Spending Total'!$B31,'WW Spending Actual'!F$10:F$50)+SUMIF('WW Spending Projected'!$B$14:$B$54,'WW Spending Total'!$B31,'WW Spending Projected'!F$14:F$54)</f>
        <v>5630142.0299999993</v>
      </c>
      <c r="G31" s="420">
        <f>SUMIF('WW Spending Actual'!$B$10:$B$50,'WW Spending Total'!$B31,'WW Spending Actual'!G$10:G$50)+SUMIF('WW Spending Projected'!$B$14:$B$54,'WW Spending Total'!$B31,'WW Spending Projected'!G$14:G$54)</f>
        <v>6048298.0800000001</v>
      </c>
      <c r="H31" s="103">
        <f>SUMIF('WW Spending Actual'!$B$10:$B$50,'WW Spending Total'!$B31,'WW Spending Actual'!H$10:H$50)+SUMIF('WW Spending Projected'!$B$14:$B$54,'WW Spending Total'!$B31,'WW Spending Projected'!H$14:H$54)</f>
        <v>1740973.48</v>
      </c>
      <c r="I31" s="102">
        <f>SUMIF('WW Spending Actual'!$B$10:$B$50,'WW Spending Total'!$B31,'WW Spending Actual'!I$10:I$50)+SUMIF('WW Spending Projected'!$B$14:$B$54,'WW Spending Total'!$B31,'WW Spending Projected'!I$14:I$54)</f>
        <v>0</v>
      </c>
      <c r="J31" s="102">
        <f>SUMIF('WW Spending Actual'!$B$10:$B$50,'WW Spending Total'!$B31,'WW Spending Actual'!J$10:J$50)+SUMIF('WW Spending Projected'!$B$14:$B$54,'WW Spending Total'!$B31,'WW Spending Projected'!J$14:J$54)</f>
        <v>0</v>
      </c>
      <c r="K31" s="102">
        <f>SUMIF('WW Spending Actual'!$B$10:$B$50,'WW Spending Total'!$B31,'WW Spending Actual'!K$10:K$50)+SUMIF('WW Spending Projected'!$B$14:$B$54,'WW Spending Total'!$B31,'WW Spending Projected'!K$14:K$54)</f>
        <v>0</v>
      </c>
      <c r="L31" s="102">
        <f>SUMIF('WW Spending Actual'!$B$10:$B$50,'WW Spending Total'!$B31,'WW Spending Actual'!L$10:L$50)+SUMIF('WW Spending Projected'!$B$14:$B$54,'WW Spending Total'!$B31,'WW Spending Projected'!L$14:L$54)</f>
        <v>0</v>
      </c>
      <c r="M31" s="102">
        <f>SUMIF('WW Spending Actual'!$B$10:$B$50,'WW Spending Total'!$B31,'WW Spending Actual'!M$10:M$50)+SUMIF('WW Spending Projected'!$B$14:$B$54,'WW Spending Total'!$B31,'WW Spending Projected'!M$14:M$54)</f>
        <v>0</v>
      </c>
      <c r="N31" s="102">
        <f>SUMIF('WW Spending Actual'!$B$10:$B$50,'WW Spending Total'!$B31,'WW Spending Actual'!N$10:N$50)+SUMIF('WW Spending Projected'!$B$14:$B$54,'WW Spending Total'!$B31,'WW Spending Projected'!N$14:N$54)</f>
        <v>0</v>
      </c>
      <c r="O31" s="102">
        <f>SUMIF('WW Spending Actual'!$B$10:$B$50,'WW Spending Total'!$B31,'WW Spending Actual'!O$10:O$50)+SUMIF('WW Spending Projected'!$B$14:$B$54,'WW Spending Total'!$B31,'WW Spending Projected'!O$14:O$54)</f>
        <v>0</v>
      </c>
      <c r="P31" s="102">
        <f>SUMIF('WW Spending Actual'!$B$10:$B$50,'WW Spending Total'!$B31,'WW Spending Actual'!P$10:P$50)+SUMIF('WW Spending Projected'!$B$14:$B$54,'WW Spending Total'!$B31,'WW Spending Projected'!P$14:P$54)</f>
        <v>0</v>
      </c>
      <c r="Q31" s="102">
        <f>SUMIF('WW Spending Actual'!$B$10:$B$50,'WW Spending Total'!$B31,'WW Spending Actual'!Q$10:Q$50)+SUMIF('WW Spending Projected'!$B$14:$B$54,'WW Spending Total'!$B31,'WW Spending Projected'!Q$14:Q$54)</f>
        <v>0</v>
      </c>
      <c r="R31" s="102">
        <f>SUMIF('WW Spending Actual'!$B$10:$B$50,'WW Spending Total'!$B31,'WW Spending Actual'!R$10:R$50)+SUMIF('WW Spending Projected'!$B$14:$B$54,'WW Spending Total'!$B31,'WW Spending Projected'!R$14:R$54)</f>
        <v>0</v>
      </c>
      <c r="S31" s="102">
        <f>SUMIF('WW Spending Actual'!$B$10:$B$50,'WW Spending Total'!$B31,'WW Spending Actual'!S$10:S$50)+SUMIF('WW Spending Projected'!$B$14:$B$54,'WW Spending Total'!$B31,'WW Spending Projected'!S$14:S$54)</f>
        <v>0</v>
      </c>
      <c r="T31" s="102">
        <f>SUMIF('WW Spending Actual'!$B$10:$B$50,'WW Spending Total'!$B31,'WW Spending Actual'!T$10:T$50)+SUMIF('WW Spending Projected'!$B$14:$B$54,'WW Spending Total'!$B31,'WW Spending Projected'!T$14:T$54)</f>
        <v>0</v>
      </c>
      <c r="U31" s="102">
        <f>SUMIF('WW Spending Actual'!$B$10:$B$50,'WW Spending Total'!$B31,'WW Spending Actual'!U$10:U$50)+SUMIF('WW Spending Projected'!$B$14:$B$54,'WW Spending Total'!$B31,'WW Spending Projected'!U$14:U$54)</f>
        <v>0</v>
      </c>
      <c r="V31" s="102">
        <f>SUMIF('WW Spending Actual'!$B$10:$B$50,'WW Spending Total'!$B31,'WW Spending Actual'!V$10:V$50)+SUMIF('WW Spending Projected'!$B$14:$B$54,'WW Spending Total'!$B31,'WW Spending Projected'!V$14:V$54)</f>
        <v>0</v>
      </c>
      <c r="W31" s="102">
        <f>SUMIF('WW Spending Actual'!$B$10:$B$50,'WW Spending Total'!$B31,'WW Spending Actual'!W$10:W$50)+SUMIF('WW Spending Projected'!$B$14:$B$54,'WW Spending Total'!$B31,'WW Spending Projected'!W$14:W$54)</f>
        <v>0</v>
      </c>
      <c r="X31" s="102">
        <f>SUMIF('WW Spending Actual'!$B$10:$B$50,'WW Spending Total'!$B31,'WW Spending Actual'!X$10:X$50)+SUMIF('WW Spending Projected'!$B$14:$B$54,'WW Spending Total'!$B31,'WW Spending Projected'!X$14:X$54)</f>
        <v>0</v>
      </c>
      <c r="Y31" s="102">
        <f>SUMIF('WW Spending Actual'!$B$10:$B$50,'WW Spending Total'!$B31,'WW Spending Actual'!Y$10:Y$50)+SUMIF('WW Spending Projected'!$B$14:$B$54,'WW Spending Total'!$B31,'WW Spending Projected'!Y$14:Y$54)</f>
        <v>0</v>
      </c>
      <c r="Z31" s="102">
        <f>SUMIF('WW Spending Actual'!$B$10:$B$50,'WW Spending Total'!$B31,'WW Spending Actual'!Z$10:Z$50)+SUMIF('WW Spending Projected'!$B$14:$B$54,'WW Spending Total'!$B31,'WW Spending Projected'!Z$14:Z$54)</f>
        <v>0</v>
      </c>
      <c r="AA31" s="102">
        <f>SUMIF('WW Spending Actual'!$B$10:$B$50,'WW Spending Total'!$B31,'WW Spending Actual'!AA$10:AA$50)+SUMIF('WW Spending Projected'!$B$14:$B$54,'WW Spending Total'!$B31,'WW Spending Projected'!AA$14:AA$54)</f>
        <v>0</v>
      </c>
      <c r="AB31" s="102">
        <f>SUMIF('WW Spending Actual'!$B$10:$B$50,'WW Spending Total'!$B31,'WW Spending Actual'!AB$10:AB$50)+SUMIF('WW Spending Projected'!$B$14:$B$54,'WW Spending Total'!$B31,'WW Spending Projected'!AB$14:AB$54)</f>
        <v>0</v>
      </c>
      <c r="AC31" s="102">
        <f>SUMIF('WW Spending Actual'!$B$10:$B$50,'WW Spending Total'!$B31,'WW Spending Actual'!AC$10:AC$50)+SUMIF('WW Spending Projected'!$B$14:$B$54,'WW Spending Total'!$B31,'WW Spending Projected'!AC$14:AC$54)</f>
        <v>0</v>
      </c>
      <c r="AD31" s="102">
        <f>SUMIF('WW Spending Actual'!$B$10:$B$50,'WW Spending Total'!$B31,'WW Spending Actual'!AD$10:AD$50)+SUMIF('WW Spending Projected'!$B$14:$B$54,'WW Spending Total'!$B31,'WW Spending Projected'!AD$14:AD$54)</f>
        <v>0</v>
      </c>
      <c r="AE31" s="102">
        <f>SUMIF('WW Spending Actual'!$B$10:$B$50,'WW Spending Total'!$B31,'WW Spending Actual'!AE$10:AE$50)+SUMIF('WW Spending Projected'!$B$14:$B$54,'WW Spending Total'!$B31,'WW Spending Projected'!AE$14:AE$54)</f>
        <v>0</v>
      </c>
      <c r="AF31" s="102">
        <f>SUMIF('WW Spending Actual'!$B$10:$B$50,'WW Spending Total'!$B31,'WW Spending Actual'!AF$10:AF$50)+SUMIF('WW Spending Projected'!$B$14:$B$54,'WW Spending Total'!$B31,'WW Spending Projected'!AF$14:AF$54)</f>
        <v>0</v>
      </c>
      <c r="AG31" s="103">
        <f>SUMIF('WW Spending Actual'!$B$10:$B$50,'WW Spending Total'!$B31,'WW Spending Actual'!AG$10:AG$50)+SUMIF('WW Spending Projected'!$B$14:$B$54,'WW Spending Total'!$B31,'WW Spending Projected'!AG$14:AG$54)</f>
        <v>0</v>
      </c>
    </row>
    <row r="32" spans="2:33" x14ac:dyDescent="0.2">
      <c r="B32" s="24" t="str">
        <f>IFERROR(VLOOKUP(C32,'MEG Def'!$A$42:$B$45,2),"")</f>
        <v>SUD IMD SSI Duals</v>
      </c>
      <c r="C32" s="57">
        <v>2</v>
      </c>
      <c r="D32" s="101">
        <f>SUMIF('WW Spending Actual'!$B$10:$B$50,'WW Spending Total'!$B32,'WW Spending Actual'!D$10:D$50)+SUMIF('WW Spending Projected'!$B$14:$B$54,'WW Spending Total'!$B32,'WW Spending Projected'!D$14:D$54)</f>
        <v>449625</v>
      </c>
      <c r="E32" s="420">
        <f>SUMIF('WW Spending Actual'!$B$10:$B$50,'WW Spending Total'!$B32,'WW Spending Actual'!E$10:E$50)+SUMIF('WW Spending Projected'!$B$14:$B$54,'WW Spending Total'!$B32,'WW Spending Projected'!E$14:E$54)</f>
        <v>972331.49999999988</v>
      </c>
      <c r="F32" s="420">
        <f>SUMIF('WW Spending Actual'!$B$10:$B$50,'WW Spending Total'!$B32,'WW Spending Actual'!F$10:F$50)+SUMIF('WW Spending Projected'!$B$14:$B$54,'WW Spending Total'!$B32,'WW Spending Projected'!F$14:F$54)</f>
        <v>855936.48</v>
      </c>
      <c r="G32" s="420">
        <f>SUMIF('WW Spending Actual'!$B$10:$B$50,'WW Spending Total'!$B32,'WW Spending Actual'!G$10:G$50)+SUMIF('WW Spending Projected'!$B$14:$B$54,'WW Spending Total'!$B32,'WW Spending Projected'!G$14:G$54)</f>
        <v>1121967.99</v>
      </c>
      <c r="H32" s="103">
        <f>SUMIF('WW Spending Actual'!$B$10:$B$50,'WW Spending Total'!$B32,'WW Spending Actual'!H$10:H$50)+SUMIF('WW Spending Projected'!$B$14:$B$54,'WW Spending Total'!$B32,'WW Spending Projected'!H$14:H$54)</f>
        <v>301190.06</v>
      </c>
      <c r="I32" s="102">
        <f>SUMIF('WW Spending Actual'!$B$10:$B$50,'WW Spending Total'!$B32,'WW Spending Actual'!I$10:I$50)+SUMIF('WW Spending Projected'!$B$14:$B$54,'WW Spending Total'!$B32,'WW Spending Projected'!I$14:I$54)</f>
        <v>0</v>
      </c>
      <c r="J32" s="102">
        <f>SUMIF('WW Spending Actual'!$B$10:$B$50,'WW Spending Total'!$B32,'WW Spending Actual'!J$10:J$50)+SUMIF('WW Spending Projected'!$B$14:$B$54,'WW Spending Total'!$B32,'WW Spending Projected'!J$14:J$54)</f>
        <v>0</v>
      </c>
      <c r="K32" s="102">
        <f>SUMIF('WW Spending Actual'!$B$10:$B$50,'WW Spending Total'!$B32,'WW Spending Actual'!K$10:K$50)+SUMIF('WW Spending Projected'!$B$14:$B$54,'WW Spending Total'!$B32,'WW Spending Projected'!K$14:K$54)</f>
        <v>0</v>
      </c>
      <c r="L32" s="102">
        <f>SUMIF('WW Spending Actual'!$B$10:$B$50,'WW Spending Total'!$B32,'WW Spending Actual'!L$10:L$50)+SUMIF('WW Spending Projected'!$B$14:$B$54,'WW Spending Total'!$B32,'WW Spending Projected'!L$14:L$54)</f>
        <v>0</v>
      </c>
      <c r="M32" s="102">
        <f>SUMIF('WW Spending Actual'!$B$10:$B$50,'WW Spending Total'!$B32,'WW Spending Actual'!M$10:M$50)+SUMIF('WW Spending Projected'!$B$14:$B$54,'WW Spending Total'!$B32,'WW Spending Projected'!M$14:M$54)</f>
        <v>0</v>
      </c>
      <c r="N32" s="102">
        <f>SUMIF('WW Spending Actual'!$B$10:$B$50,'WW Spending Total'!$B32,'WW Spending Actual'!N$10:N$50)+SUMIF('WW Spending Projected'!$B$14:$B$54,'WW Spending Total'!$B32,'WW Spending Projected'!N$14:N$54)</f>
        <v>0</v>
      </c>
      <c r="O32" s="102">
        <f>SUMIF('WW Spending Actual'!$B$10:$B$50,'WW Spending Total'!$B32,'WW Spending Actual'!O$10:O$50)+SUMIF('WW Spending Projected'!$B$14:$B$54,'WW Spending Total'!$B32,'WW Spending Projected'!O$14:O$54)</f>
        <v>0</v>
      </c>
      <c r="P32" s="102">
        <f>SUMIF('WW Spending Actual'!$B$10:$B$50,'WW Spending Total'!$B32,'WW Spending Actual'!P$10:P$50)+SUMIF('WW Spending Projected'!$B$14:$B$54,'WW Spending Total'!$B32,'WW Spending Projected'!P$14:P$54)</f>
        <v>0</v>
      </c>
      <c r="Q32" s="102">
        <f>SUMIF('WW Spending Actual'!$B$10:$B$50,'WW Spending Total'!$B32,'WW Spending Actual'!Q$10:Q$50)+SUMIF('WW Spending Projected'!$B$14:$B$54,'WW Spending Total'!$B32,'WW Spending Projected'!Q$14:Q$54)</f>
        <v>0</v>
      </c>
      <c r="R32" s="102">
        <f>SUMIF('WW Spending Actual'!$B$10:$B$50,'WW Spending Total'!$B32,'WW Spending Actual'!R$10:R$50)+SUMIF('WW Spending Projected'!$B$14:$B$54,'WW Spending Total'!$B32,'WW Spending Projected'!R$14:R$54)</f>
        <v>0</v>
      </c>
      <c r="S32" s="102">
        <f>SUMIF('WW Spending Actual'!$B$10:$B$50,'WW Spending Total'!$B32,'WW Spending Actual'!S$10:S$50)+SUMIF('WW Spending Projected'!$B$14:$B$54,'WW Spending Total'!$B32,'WW Spending Projected'!S$14:S$54)</f>
        <v>0</v>
      </c>
      <c r="T32" s="102">
        <f>SUMIF('WW Spending Actual'!$B$10:$B$50,'WW Spending Total'!$B32,'WW Spending Actual'!T$10:T$50)+SUMIF('WW Spending Projected'!$B$14:$B$54,'WW Spending Total'!$B32,'WW Spending Projected'!T$14:T$54)</f>
        <v>0</v>
      </c>
      <c r="U32" s="102">
        <f>SUMIF('WW Spending Actual'!$B$10:$B$50,'WW Spending Total'!$B32,'WW Spending Actual'!U$10:U$50)+SUMIF('WW Spending Projected'!$B$14:$B$54,'WW Spending Total'!$B32,'WW Spending Projected'!U$14:U$54)</f>
        <v>0</v>
      </c>
      <c r="V32" s="102">
        <f>SUMIF('WW Spending Actual'!$B$10:$B$50,'WW Spending Total'!$B32,'WW Spending Actual'!V$10:V$50)+SUMIF('WW Spending Projected'!$B$14:$B$54,'WW Spending Total'!$B32,'WW Spending Projected'!V$14:V$54)</f>
        <v>0</v>
      </c>
      <c r="W32" s="102">
        <f>SUMIF('WW Spending Actual'!$B$10:$B$50,'WW Spending Total'!$B32,'WW Spending Actual'!W$10:W$50)+SUMIF('WW Spending Projected'!$B$14:$B$54,'WW Spending Total'!$B32,'WW Spending Projected'!W$14:W$54)</f>
        <v>0</v>
      </c>
      <c r="X32" s="102">
        <f>SUMIF('WW Spending Actual'!$B$10:$B$50,'WW Spending Total'!$B32,'WW Spending Actual'!X$10:X$50)+SUMIF('WW Spending Projected'!$B$14:$B$54,'WW Spending Total'!$B32,'WW Spending Projected'!X$14:X$54)</f>
        <v>0</v>
      </c>
      <c r="Y32" s="102">
        <f>SUMIF('WW Spending Actual'!$B$10:$B$50,'WW Spending Total'!$B32,'WW Spending Actual'!Y$10:Y$50)+SUMIF('WW Spending Projected'!$B$14:$B$54,'WW Spending Total'!$B32,'WW Spending Projected'!Y$14:Y$54)</f>
        <v>0</v>
      </c>
      <c r="Z32" s="102">
        <f>SUMIF('WW Spending Actual'!$B$10:$B$50,'WW Spending Total'!$B32,'WW Spending Actual'!Z$10:Z$50)+SUMIF('WW Spending Projected'!$B$14:$B$54,'WW Spending Total'!$B32,'WW Spending Projected'!Z$14:Z$54)</f>
        <v>0</v>
      </c>
      <c r="AA32" s="102">
        <f>SUMIF('WW Spending Actual'!$B$10:$B$50,'WW Spending Total'!$B32,'WW Spending Actual'!AA$10:AA$50)+SUMIF('WW Spending Projected'!$B$14:$B$54,'WW Spending Total'!$B32,'WW Spending Projected'!AA$14:AA$54)</f>
        <v>0</v>
      </c>
      <c r="AB32" s="102">
        <f>SUMIF('WW Spending Actual'!$B$10:$B$50,'WW Spending Total'!$B32,'WW Spending Actual'!AB$10:AB$50)+SUMIF('WW Spending Projected'!$B$14:$B$54,'WW Spending Total'!$B32,'WW Spending Projected'!AB$14:AB$54)</f>
        <v>0</v>
      </c>
      <c r="AC32" s="102">
        <f>SUMIF('WW Spending Actual'!$B$10:$B$50,'WW Spending Total'!$B32,'WW Spending Actual'!AC$10:AC$50)+SUMIF('WW Spending Projected'!$B$14:$B$54,'WW Spending Total'!$B32,'WW Spending Projected'!AC$14:AC$54)</f>
        <v>0</v>
      </c>
      <c r="AD32" s="102">
        <f>SUMIF('WW Spending Actual'!$B$10:$B$50,'WW Spending Total'!$B32,'WW Spending Actual'!AD$10:AD$50)+SUMIF('WW Spending Projected'!$B$14:$B$54,'WW Spending Total'!$B32,'WW Spending Projected'!AD$14:AD$54)</f>
        <v>0</v>
      </c>
      <c r="AE32" s="102">
        <f>SUMIF('WW Spending Actual'!$B$10:$B$50,'WW Spending Total'!$B32,'WW Spending Actual'!AE$10:AE$50)+SUMIF('WW Spending Projected'!$B$14:$B$54,'WW Spending Total'!$B32,'WW Spending Projected'!AE$14:AE$54)</f>
        <v>0</v>
      </c>
      <c r="AF32" s="102">
        <f>SUMIF('WW Spending Actual'!$B$10:$B$50,'WW Spending Total'!$B32,'WW Spending Actual'!AF$10:AF$50)+SUMIF('WW Spending Projected'!$B$14:$B$54,'WW Spending Total'!$B32,'WW Spending Projected'!AF$14:AF$54)</f>
        <v>0</v>
      </c>
      <c r="AG32" s="103">
        <f>SUMIF('WW Spending Actual'!$B$10:$B$50,'WW Spending Total'!$B32,'WW Spending Actual'!AG$10:AG$50)+SUMIF('WW Spending Projected'!$B$14:$B$54,'WW Spending Total'!$B32,'WW Spending Projected'!AG$14:AG$54)</f>
        <v>0</v>
      </c>
    </row>
    <row r="33" spans="2:33" x14ac:dyDescent="0.2">
      <c r="B33" s="24" t="str">
        <f>IFERROR(VLOOKUP(C33,'MEG Def'!$A$42:$B$45,2),"")</f>
        <v xml:space="preserve">SUD IMD SSI NON-Duals </v>
      </c>
      <c r="C33" s="57">
        <v>3</v>
      </c>
      <c r="D33" s="101">
        <f>SUMIF('WW Spending Actual'!$B$10:$B$50,'WW Spending Total'!$B33,'WW Spending Actual'!D$10:D$50)+SUMIF('WW Spending Projected'!$B$14:$B$54,'WW Spending Total'!$B33,'WW Spending Projected'!D$14:D$54)</f>
        <v>14415898</v>
      </c>
      <c r="E33" s="420">
        <f>SUMIF('WW Spending Actual'!$B$10:$B$50,'WW Spending Total'!$B33,'WW Spending Actual'!E$10:E$50)+SUMIF('WW Spending Projected'!$B$14:$B$54,'WW Spending Total'!$B33,'WW Spending Projected'!E$14:E$54)</f>
        <v>15681809.810000001</v>
      </c>
      <c r="F33" s="420">
        <f>SUMIF('WW Spending Actual'!$B$10:$B$50,'WW Spending Total'!$B33,'WW Spending Actual'!F$10:F$50)+SUMIF('WW Spending Projected'!$B$14:$B$54,'WW Spending Total'!$B33,'WW Spending Projected'!F$14:F$54)</f>
        <v>16843595.229999997</v>
      </c>
      <c r="G33" s="420">
        <f>SUMIF('WW Spending Actual'!$B$10:$B$50,'WW Spending Total'!$B33,'WW Spending Actual'!G$10:G$50)+SUMIF('WW Spending Projected'!$B$14:$B$54,'WW Spending Total'!$B33,'WW Spending Projected'!G$14:G$54)</f>
        <v>18094702.23</v>
      </c>
      <c r="H33" s="103">
        <f>SUMIF('WW Spending Actual'!$B$10:$B$50,'WW Spending Total'!$B33,'WW Spending Actual'!H$10:H$50)+SUMIF('WW Spending Projected'!$B$14:$B$54,'WW Spending Total'!$B33,'WW Spending Projected'!H$14:H$54)</f>
        <v>4858624.8</v>
      </c>
      <c r="I33" s="102">
        <f>SUMIF('WW Spending Actual'!$B$10:$B$50,'WW Spending Total'!$B33,'WW Spending Actual'!I$10:I$50)+SUMIF('WW Spending Projected'!$B$14:$B$54,'WW Spending Total'!$B33,'WW Spending Projected'!I$14:I$54)</f>
        <v>0</v>
      </c>
      <c r="J33" s="102">
        <f>SUMIF('WW Spending Actual'!$B$10:$B$50,'WW Spending Total'!$B33,'WW Spending Actual'!J$10:J$50)+SUMIF('WW Spending Projected'!$B$14:$B$54,'WW Spending Total'!$B33,'WW Spending Projected'!J$14:J$54)</f>
        <v>0</v>
      </c>
      <c r="K33" s="102">
        <f>SUMIF('WW Spending Actual'!$B$10:$B$50,'WW Spending Total'!$B33,'WW Spending Actual'!K$10:K$50)+SUMIF('WW Spending Projected'!$B$14:$B$54,'WW Spending Total'!$B33,'WW Spending Projected'!K$14:K$54)</f>
        <v>0</v>
      </c>
      <c r="L33" s="102">
        <f>SUMIF('WW Spending Actual'!$B$10:$B$50,'WW Spending Total'!$B33,'WW Spending Actual'!L$10:L$50)+SUMIF('WW Spending Projected'!$B$14:$B$54,'WW Spending Total'!$B33,'WW Spending Projected'!L$14:L$54)</f>
        <v>0</v>
      </c>
      <c r="M33" s="102">
        <f>SUMIF('WW Spending Actual'!$B$10:$B$50,'WW Spending Total'!$B33,'WW Spending Actual'!M$10:M$50)+SUMIF('WW Spending Projected'!$B$14:$B$54,'WW Spending Total'!$B33,'WW Spending Projected'!M$14:M$54)</f>
        <v>0</v>
      </c>
      <c r="N33" s="102">
        <f>SUMIF('WW Spending Actual'!$B$10:$B$50,'WW Spending Total'!$B33,'WW Spending Actual'!N$10:N$50)+SUMIF('WW Spending Projected'!$B$14:$B$54,'WW Spending Total'!$B33,'WW Spending Projected'!N$14:N$54)</f>
        <v>0</v>
      </c>
      <c r="O33" s="102">
        <f>SUMIF('WW Spending Actual'!$B$10:$B$50,'WW Spending Total'!$B33,'WW Spending Actual'!O$10:O$50)+SUMIF('WW Spending Projected'!$B$14:$B$54,'WW Spending Total'!$B33,'WW Spending Projected'!O$14:O$54)</f>
        <v>0</v>
      </c>
      <c r="P33" s="102">
        <f>SUMIF('WW Spending Actual'!$B$10:$B$50,'WW Spending Total'!$B33,'WW Spending Actual'!P$10:P$50)+SUMIF('WW Spending Projected'!$B$14:$B$54,'WW Spending Total'!$B33,'WW Spending Projected'!P$14:P$54)</f>
        <v>0</v>
      </c>
      <c r="Q33" s="102">
        <f>SUMIF('WW Spending Actual'!$B$10:$B$50,'WW Spending Total'!$B33,'WW Spending Actual'!Q$10:Q$50)+SUMIF('WW Spending Projected'!$B$14:$B$54,'WW Spending Total'!$B33,'WW Spending Projected'!Q$14:Q$54)</f>
        <v>0</v>
      </c>
      <c r="R33" s="102">
        <f>SUMIF('WW Spending Actual'!$B$10:$B$50,'WW Spending Total'!$B33,'WW Spending Actual'!R$10:R$50)+SUMIF('WW Spending Projected'!$B$14:$B$54,'WW Spending Total'!$B33,'WW Spending Projected'!R$14:R$54)</f>
        <v>0</v>
      </c>
      <c r="S33" s="102">
        <f>SUMIF('WW Spending Actual'!$B$10:$B$50,'WW Spending Total'!$B33,'WW Spending Actual'!S$10:S$50)+SUMIF('WW Spending Projected'!$B$14:$B$54,'WW Spending Total'!$B33,'WW Spending Projected'!S$14:S$54)</f>
        <v>0</v>
      </c>
      <c r="T33" s="102">
        <f>SUMIF('WW Spending Actual'!$B$10:$B$50,'WW Spending Total'!$B33,'WW Spending Actual'!T$10:T$50)+SUMIF('WW Spending Projected'!$B$14:$B$54,'WW Spending Total'!$B33,'WW Spending Projected'!T$14:T$54)</f>
        <v>0</v>
      </c>
      <c r="U33" s="102">
        <f>SUMIF('WW Spending Actual'!$B$10:$B$50,'WW Spending Total'!$B33,'WW Spending Actual'!U$10:U$50)+SUMIF('WW Spending Projected'!$B$14:$B$54,'WW Spending Total'!$B33,'WW Spending Projected'!U$14:U$54)</f>
        <v>0</v>
      </c>
      <c r="V33" s="102">
        <f>SUMIF('WW Spending Actual'!$B$10:$B$50,'WW Spending Total'!$B33,'WW Spending Actual'!V$10:V$50)+SUMIF('WW Spending Projected'!$B$14:$B$54,'WW Spending Total'!$B33,'WW Spending Projected'!V$14:V$54)</f>
        <v>0</v>
      </c>
      <c r="W33" s="102">
        <f>SUMIF('WW Spending Actual'!$B$10:$B$50,'WW Spending Total'!$B33,'WW Spending Actual'!W$10:W$50)+SUMIF('WW Spending Projected'!$B$14:$B$54,'WW Spending Total'!$B33,'WW Spending Projected'!W$14:W$54)</f>
        <v>0</v>
      </c>
      <c r="X33" s="102">
        <f>SUMIF('WW Spending Actual'!$B$10:$B$50,'WW Spending Total'!$B33,'WW Spending Actual'!X$10:X$50)+SUMIF('WW Spending Projected'!$B$14:$B$54,'WW Spending Total'!$B33,'WW Spending Projected'!X$14:X$54)</f>
        <v>0</v>
      </c>
      <c r="Y33" s="102">
        <f>SUMIF('WW Spending Actual'!$B$10:$B$50,'WW Spending Total'!$B33,'WW Spending Actual'!Y$10:Y$50)+SUMIF('WW Spending Projected'!$B$14:$B$54,'WW Spending Total'!$B33,'WW Spending Projected'!Y$14:Y$54)</f>
        <v>0</v>
      </c>
      <c r="Z33" s="102">
        <f>SUMIF('WW Spending Actual'!$B$10:$B$50,'WW Spending Total'!$B33,'WW Spending Actual'!Z$10:Z$50)+SUMIF('WW Spending Projected'!$B$14:$B$54,'WW Spending Total'!$B33,'WW Spending Projected'!Z$14:Z$54)</f>
        <v>0</v>
      </c>
      <c r="AA33" s="102">
        <f>SUMIF('WW Spending Actual'!$B$10:$B$50,'WW Spending Total'!$B33,'WW Spending Actual'!AA$10:AA$50)+SUMIF('WW Spending Projected'!$B$14:$B$54,'WW Spending Total'!$B33,'WW Spending Projected'!AA$14:AA$54)</f>
        <v>0</v>
      </c>
      <c r="AB33" s="102">
        <f>SUMIF('WW Spending Actual'!$B$10:$B$50,'WW Spending Total'!$B33,'WW Spending Actual'!AB$10:AB$50)+SUMIF('WW Spending Projected'!$B$14:$B$54,'WW Spending Total'!$B33,'WW Spending Projected'!AB$14:AB$54)</f>
        <v>0</v>
      </c>
      <c r="AC33" s="102">
        <f>SUMIF('WW Spending Actual'!$B$10:$B$50,'WW Spending Total'!$B33,'WW Spending Actual'!AC$10:AC$50)+SUMIF('WW Spending Projected'!$B$14:$B$54,'WW Spending Total'!$B33,'WW Spending Projected'!AC$14:AC$54)</f>
        <v>0</v>
      </c>
      <c r="AD33" s="102">
        <f>SUMIF('WW Spending Actual'!$B$10:$B$50,'WW Spending Total'!$B33,'WW Spending Actual'!AD$10:AD$50)+SUMIF('WW Spending Projected'!$B$14:$B$54,'WW Spending Total'!$B33,'WW Spending Projected'!AD$14:AD$54)</f>
        <v>0</v>
      </c>
      <c r="AE33" s="102">
        <f>SUMIF('WW Spending Actual'!$B$10:$B$50,'WW Spending Total'!$B33,'WW Spending Actual'!AE$10:AE$50)+SUMIF('WW Spending Projected'!$B$14:$B$54,'WW Spending Total'!$B33,'WW Spending Projected'!AE$14:AE$54)</f>
        <v>0</v>
      </c>
      <c r="AF33" s="102">
        <f>SUMIF('WW Spending Actual'!$B$10:$B$50,'WW Spending Total'!$B33,'WW Spending Actual'!AF$10:AF$50)+SUMIF('WW Spending Projected'!$B$14:$B$54,'WW Spending Total'!$B33,'WW Spending Projected'!AF$14:AF$54)</f>
        <v>0</v>
      </c>
      <c r="AG33" s="103">
        <f>SUMIF('WW Spending Actual'!$B$10:$B$50,'WW Spending Total'!$B33,'WW Spending Actual'!AG$10:AG$50)+SUMIF('WW Spending Projected'!$B$14:$B$54,'WW Spending Total'!$B33,'WW Spending Projected'!AG$14:AG$54)</f>
        <v>0</v>
      </c>
    </row>
    <row r="34" spans="2:33" x14ac:dyDescent="0.2">
      <c r="B34" s="24" t="str">
        <f>IFERROR(VLOOKUP(C34,'MEG Def'!$A$42:$B$45,2),"")</f>
        <v xml:space="preserve">SUD IMD HCE 
</v>
      </c>
      <c r="C34" s="56">
        <v>4</v>
      </c>
      <c r="D34" s="101">
        <f>SUMIF('WW Spending Actual'!$B$10:$B$50,'WW Spending Total'!$B34,'WW Spending Actual'!D$10:D$50)+SUMIF('WW Spending Projected'!$B$14:$B$54,'WW Spending Total'!$B34,'WW Spending Projected'!D$14:D$54)</f>
        <v>31417540</v>
      </c>
      <c r="E34" s="420">
        <f>SUMIF('WW Spending Actual'!$B$10:$B$50,'WW Spending Total'!$B34,'WW Spending Actual'!E$10:E$50)+SUMIF('WW Spending Projected'!$B$14:$B$54,'WW Spending Total'!$B34,'WW Spending Projected'!E$14:E$54)</f>
        <v>50824715.579999998</v>
      </c>
      <c r="F34" s="420">
        <f>SUMIF('WW Spending Actual'!$B$10:$B$50,'WW Spending Total'!$B34,'WW Spending Actual'!F$10:F$50)+SUMIF('WW Spending Projected'!$B$14:$B$54,'WW Spending Total'!$B34,'WW Spending Projected'!F$14:F$54)</f>
        <v>54595318.740000002</v>
      </c>
      <c r="G34" s="420">
        <f>SUMIF('WW Spending Actual'!$B$10:$B$50,'WW Spending Total'!$B34,'WW Spending Actual'!G$10:G$50)+SUMIF('WW Spending Projected'!$B$14:$B$54,'WW Spending Total'!$B34,'WW Spending Projected'!G$14:G$54)</f>
        <v>58645791.5</v>
      </c>
      <c r="H34" s="103">
        <f>SUMIF('WW Spending Actual'!$B$10:$B$50,'WW Spending Total'!$B34,'WW Spending Actual'!H$10:H$50)+SUMIF('WW Spending Projected'!$B$14:$B$54,'WW Spending Total'!$B34,'WW Spending Projected'!H$14:H$54)</f>
        <v>15749517.299999999</v>
      </c>
      <c r="I34" s="102">
        <f>SUMIF('WW Spending Actual'!$B$10:$B$50,'WW Spending Total'!$B34,'WW Spending Actual'!I$10:I$50)+SUMIF('WW Spending Projected'!$B$14:$B$54,'WW Spending Total'!$B34,'WW Spending Projected'!I$14:I$54)</f>
        <v>0</v>
      </c>
      <c r="J34" s="102">
        <f>SUMIF('WW Spending Actual'!$B$10:$B$50,'WW Spending Total'!$B34,'WW Spending Actual'!J$10:J$50)+SUMIF('WW Spending Projected'!$B$14:$B$54,'WW Spending Total'!$B34,'WW Spending Projected'!J$14:J$54)</f>
        <v>0</v>
      </c>
      <c r="K34" s="102">
        <f>SUMIF('WW Spending Actual'!$B$10:$B$50,'WW Spending Total'!$B34,'WW Spending Actual'!K$10:K$50)+SUMIF('WW Spending Projected'!$B$14:$B$54,'WW Spending Total'!$B34,'WW Spending Projected'!K$14:K$54)</f>
        <v>0</v>
      </c>
      <c r="L34" s="102">
        <f>SUMIF('WW Spending Actual'!$B$10:$B$50,'WW Spending Total'!$B34,'WW Spending Actual'!L$10:L$50)+SUMIF('WW Spending Projected'!$B$14:$B$54,'WW Spending Total'!$B34,'WW Spending Projected'!L$14:L$54)</f>
        <v>0</v>
      </c>
      <c r="M34" s="102">
        <f>SUMIF('WW Spending Actual'!$B$10:$B$50,'WW Spending Total'!$B34,'WW Spending Actual'!M$10:M$50)+SUMIF('WW Spending Projected'!$B$14:$B$54,'WW Spending Total'!$B34,'WW Spending Projected'!M$14:M$54)</f>
        <v>0</v>
      </c>
      <c r="N34" s="102">
        <f>SUMIF('WW Spending Actual'!$B$10:$B$50,'WW Spending Total'!$B34,'WW Spending Actual'!N$10:N$50)+SUMIF('WW Spending Projected'!$B$14:$B$54,'WW Spending Total'!$B34,'WW Spending Projected'!N$14:N$54)</f>
        <v>0</v>
      </c>
      <c r="O34" s="102">
        <f>SUMIF('WW Spending Actual'!$B$10:$B$50,'WW Spending Total'!$B34,'WW Spending Actual'!O$10:O$50)+SUMIF('WW Spending Projected'!$B$14:$B$54,'WW Spending Total'!$B34,'WW Spending Projected'!O$14:O$54)</f>
        <v>0</v>
      </c>
      <c r="P34" s="102">
        <f>SUMIF('WW Spending Actual'!$B$10:$B$50,'WW Spending Total'!$B34,'WW Spending Actual'!P$10:P$50)+SUMIF('WW Spending Projected'!$B$14:$B$54,'WW Spending Total'!$B34,'WW Spending Projected'!P$14:P$54)</f>
        <v>0</v>
      </c>
      <c r="Q34" s="102">
        <f>SUMIF('WW Spending Actual'!$B$10:$B$50,'WW Spending Total'!$B34,'WW Spending Actual'!Q$10:Q$50)+SUMIF('WW Spending Projected'!$B$14:$B$54,'WW Spending Total'!$B34,'WW Spending Projected'!Q$14:Q$54)</f>
        <v>0</v>
      </c>
      <c r="R34" s="102">
        <f>SUMIF('WW Spending Actual'!$B$10:$B$50,'WW Spending Total'!$B34,'WW Spending Actual'!R$10:R$50)+SUMIF('WW Spending Projected'!$B$14:$B$54,'WW Spending Total'!$B34,'WW Spending Projected'!R$14:R$54)</f>
        <v>0</v>
      </c>
      <c r="S34" s="102">
        <f>SUMIF('WW Spending Actual'!$B$10:$B$50,'WW Spending Total'!$B34,'WW Spending Actual'!S$10:S$50)+SUMIF('WW Spending Projected'!$B$14:$B$54,'WW Spending Total'!$B34,'WW Spending Projected'!S$14:S$54)</f>
        <v>0</v>
      </c>
      <c r="T34" s="102">
        <f>SUMIF('WW Spending Actual'!$B$10:$B$50,'WW Spending Total'!$B34,'WW Spending Actual'!T$10:T$50)+SUMIF('WW Spending Projected'!$B$14:$B$54,'WW Spending Total'!$B34,'WW Spending Projected'!T$14:T$54)</f>
        <v>0</v>
      </c>
      <c r="U34" s="102">
        <f>SUMIF('WW Spending Actual'!$B$10:$B$50,'WW Spending Total'!$B34,'WW Spending Actual'!U$10:U$50)+SUMIF('WW Spending Projected'!$B$14:$B$54,'WW Spending Total'!$B34,'WW Spending Projected'!U$14:U$54)</f>
        <v>0</v>
      </c>
      <c r="V34" s="102">
        <f>SUMIF('WW Spending Actual'!$B$10:$B$50,'WW Spending Total'!$B34,'WW Spending Actual'!V$10:V$50)+SUMIF('WW Spending Projected'!$B$14:$B$54,'WW Spending Total'!$B34,'WW Spending Projected'!V$14:V$54)</f>
        <v>0</v>
      </c>
      <c r="W34" s="102">
        <f>SUMIF('WW Spending Actual'!$B$10:$B$50,'WW Spending Total'!$B34,'WW Spending Actual'!W$10:W$50)+SUMIF('WW Spending Projected'!$B$14:$B$54,'WW Spending Total'!$B34,'WW Spending Projected'!W$14:W$54)</f>
        <v>0</v>
      </c>
      <c r="X34" s="102">
        <f>SUMIF('WW Spending Actual'!$B$10:$B$50,'WW Spending Total'!$B34,'WW Spending Actual'!X$10:X$50)+SUMIF('WW Spending Projected'!$B$14:$B$54,'WW Spending Total'!$B34,'WW Spending Projected'!X$14:X$54)</f>
        <v>0</v>
      </c>
      <c r="Y34" s="102">
        <f>SUMIF('WW Spending Actual'!$B$10:$B$50,'WW Spending Total'!$B34,'WW Spending Actual'!Y$10:Y$50)+SUMIF('WW Spending Projected'!$B$14:$B$54,'WW Spending Total'!$B34,'WW Spending Projected'!Y$14:Y$54)</f>
        <v>0</v>
      </c>
      <c r="Z34" s="102">
        <f>SUMIF('WW Spending Actual'!$B$10:$B$50,'WW Spending Total'!$B34,'WW Spending Actual'!Z$10:Z$50)+SUMIF('WW Spending Projected'!$B$14:$B$54,'WW Spending Total'!$B34,'WW Spending Projected'!Z$14:Z$54)</f>
        <v>0</v>
      </c>
      <c r="AA34" s="102">
        <f>SUMIF('WW Spending Actual'!$B$10:$B$50,'WW Spending Total'!$B34,'WW Spending Actual'!AA$10:AA$50)+SUMIF('WW Spending Projected'!$B$14:$B$54,'WW Spending Total'!$B34,'WW Spending Projected'!AA$14:AA$54)</f>
        <v>0</v>
      </c>
      <c r="AB34" s="102">
        <f>SUMIF('WW Spending Actual'!$B$10:$B$50,'WW Spending Total'!$B34,'WW Spending Actual'!AB$10:AB$50)+SUMIF('WW Spending Projected'!$B$14:$B$54,'WW Spending Total'!$B34,'WW Spending Projected'!AB$14:AB$54)</f>
        <v>0</v>
      </c>
      <c r="AC34" s="102">
        <f>SUMIF('WW Spending Actual'!$B$10:$B$50,'WW Spending Total'!$B34,'WW Spending Actual'!AC$10:AC$50)+SUMIF('WW Spending Projected'!$B$14:$B$54,'WW Spending Total'!$B34,'WW Spending Projected'!AC$14:AC$54)</f>
        <v>0</v>
      </c>
      <c r="AD34" s="102">
        <f>SUMIF('WW Spending Actual'!$B$10:$B$50,'WW Spending Total'!$B34,'WW Spending Actual'!AD$10:AD$50)+SUMIF('WW Spending Projected'!$B$14:$B$54,'WW Spending Total'!$B34,'WW Spending Projected'!AD$14:AD$54)</f>
        <v>0</v>
      </c>
      <c r="AE34" s="102">
        <f>SUMIF('WW Spending Actual'!$B$10:$B$50,'WW Spending Total'!$B34,'WW Spending Actual'!AE$10:AE$50)+SUMIF('WW Spending Projected'!$B$14:$B$54,'WW Spending Total'!$B34,'WW Spending Projected'!AE$14:AE$54)</f>
        <v>0</v>
      </c>
      <c r="AF34" s="102">
        <f>SUMIF('WW Spending Actual'!$B$10:$B$50,'WW Spending Total'!$B34,'WW Spending Actual'!AF$10:AF$50)+SUMIF('WW Spending Projected'!$B$14:$B$54,'WW Spending Total'!$B34,'WW Spending Projected'!AF$14:AF$54)</f>
        <v>0</v>
      </c>
      <c r="AG34" s="103">
        <f>SUMIF('WW Spending Actual'!$B$10:$B$50,'WW Spending Total'!$B34,'WW Spending Actual'!AG$10:AG$50)+SUMIF('WW Spending Projected'!$B$14:$B$54,'WW Spending Total'!$B34,'WW Spending Projected'!AG$14:AG$54)</f>
        <v>0</v>
      </c>
    </row>
    <row r="35" spans="2:33" hidden="1" x14ac:dyDescent="0.2">
      <c r="B35" s="24"/>
      <c r="C35" s="56"/>
      <c r="D35" s="101"/>
      <c r="E35" s="420"/>
      <c r="F35" s="420"/>
      <c r="G35" s="420"/>
      <c r="H35" s="103"/>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row>
    <row r="36" spans="2:33" hidden="1" x14ac:dyDescent="0.2">
      <c r="B36" s="6" t="s">
        <v>42</v>
      </c>
      <c r="C36" s="57"/>
      <c r="D36" s="101">
        <f>SUMIF('WW Spending Actual'!$B$10:$B$50,'WW Spending Total'!$B36,'WW Spending Actual'!D$10:D$50)+SUMIF('WW Spending Projected'!$B$14:$B$54,'WW Spending Total'!$B36,'WW Spending Projected'!D$14:D$54)</f>
        <v>0</v>
      </c>
      <c r="E36" s="420">
        <f>SUMIF('WW Spending Actual'!$B$10:$B$50,'WW Spending Total'!$B36,'WW Spending Actual'!E$10:E$50)+SUMIF('WW Spending Projected'!$B$14:$B$54,'WW Spending Total'!$B36,'WW Spending Projected'!E$14:E$54)</f>
        <v>0</v>
      </c>
      <c r="F36" s="420">
        <f>SUMIF('WW Spending Actual'!$B$10:$B$50,'WW Spending Total'!$B36,'WW Spending Actual'!F$10:F$50)+SUMIF('WW Spending Projected'!$B$14:$B$54,'WW Spending Total'!$B36,'WW Spending Projected'!F$14:F$54)</f>
        <v>0</v>
      </c>
      <c r="G36" s="420">
        <f>SUMIF('WW Spending Actual'!$B$10:$B$50,'WW Spending Total'!$B36,'WW Spending Actual'!G$10:G$50)+SUMIF('WW Spending Projected'!$B$14:$B$54,'WW Spending Total'!$B36,'WW Spending Projected'!G$14:G$54)</f>
        <v>0</v>
      </c>
      <c r="H36" s="103">
        <f>SUMIF('WW Spending Actual'!$B$10:$B$50,'WW Spending Total'!$B36,'WW Spending Actual'!H$10:H$50)+SUMIF('WW Spending Projected'!$B$14:$B$54,'WW Spending Total'!$B36,'WW Spending Projected'!H$14:H$54)</f>
        <v>0</v>
      </c>
      <c r="I36" s="102">
        <f>SUMIF('WW Spending Actual'!$B$10:$B$50,'WW Spending Total'!$B36,'WW Spending Actual'!I$10:I$50)+SUMIF('WW Spending Projected'!$B$14:$B$54,'WW Spending Total'!$B36,'WW Spending Projected'!I$14:I$54)</f>
        <v>0</v>
      </c>
      <c r="J36" s="102">
        <f>SUMIF('WW Spending Actual'!$B$10:$B$50,'WW Spending Total'!$B36,'WW Spending Actual'!J$10:J$50)+SUMIF('WW Spending Projected'!$B$14:$B$54,'WW Spending Total'!$B36,'WW Spending Projected'!J$14:J$54)</f>
        <v>0</v>
      </c>
      <c r="K36" s="102">
        <f>SUMIF('WW Spending Actual'!$B$10:$B$50,'WW Spending Total'!$B36,'WW Spending Actual'!K$10:K$50)+SUMIF('WW Spending Projected'!$B$14:$B$54,'WW Spending Total'!$B36,'WW Spending Projected'!K$14:K$54)</f>
        <v>0</v>
      </c>
      <c r="L36" s="102">
        <f>SUMIF('WW Spending Actual'!$B$10:$B$50,'WW Spending Total'!$B36,'WW Spending Actual'!L$10:L$50)+SUMIF('WW Spending Projected'!$B$14:$B$54,'WW Spending Total'!$B36,'WW Spending Projected'!L$14:L$54)</f>
        <v>0</v>
      </c>
      <c r="M36" s="102">
        <f>SUMIF('WW Spending Actual'!$B$10:$B$50,'WW Spending Total'!$B36,'WW Spending Actual'!M$10:M$50)+SUMIF('WW Spending Projected'!$B$14:$B$54,'WW Spending Total'!$B36,'WW Spending Projected'!M$14:M$54)</f>
        <v>0</v>
      </c>
      <c r="N36" s="102">
        <f>SUMIF('WW Spending Actual'!$B$10:$B$50,'WW Spending Total'!$B36,'WW Spending Actual'!N$10:N$50)+SUMIF('WW Spending Projected'!$B$14:$B$54,'WW Spending Total'!$B36,'WW Spending Projected'!N$14:N$54)</f>
        <v>0</v>
      </c>
      <c r="O36" s="102">
        <f>SUMIF('WW Spending Actual'!$B$10:$B$50,'WW Spending Total'!$B36,'WW Spending Actual'!O$10:O$50)+SUMIF('WW Spending Projected'!$B$14:$B$54,'WW Spending Total'!$B36,'WW Spending Projected'!O$14:O$54)</f>
        <v>0</v>
      </c>
      <c r="P36" s="102">
        <f>SUMIF('WW Spending Actual'!$B$10:$B$50,'WW Spending Total'!$B36,'WW Spending Actual'!P$10:P$50)+SUMIF('WW Spending Projected'!$B$14:$B$54,'WW Spending Total'!$B36,'WW Spending Projected'!P$14:P$54)</f>
        <v>0</v>
      </c>
      <c r="Q36" s="102">
        <f>SUMIF('WW Spending Actual'!$B$10:$B$50,'WW Spending Total'!$B36,'WW Spending Actual'!Q$10:Q$50)+SUMIF('WW Spending Projected'!$B$14:$B$54,'WW Spending Total'!$B36,'WW Spending Projected'!Q$14:Q$54)</f>
        <v>0</v>
      </c>
      <c r="R36" s="102">
        <f>SUMIF('WW Spending Actual'!$B$10:$B$50,'WW Spending Total'!$B36,'WW Spending Actual'!R$10:R$50)+SUMIF('WW Spending Projected'!$B$14:$B$54,'WW Spending Total'!$B36,'WW Spending Projected'!R$14:R$54)</f>
        <v>0</v>
      </c>
      <c r="S36" s="102">
        <f>SUMIF('WW Spending Actual'!$B$10:$B$50,'WW Spending Total'!$B36,'WW Spending Actual'!S$10:S$50)+SUMIF('WW Spending Projected'!$B$14:$B$54,'WW Spending Total'!$B36,'WW Spending Projected'!S$14:S$54)</f>
        <v>0</v>
      </c>
      <c r="T36" s="102">
        <f>SUMIF('WW Spending Actual'!$B$10:$B$50,'WW Spending Total'!$B36,'WW Spending Actual'!T$10:T$50)+SUMIF('WW Spending Projected'!$B$14:$B$54,'WW Spending Total'!$B36,'WW Spending Projected'!T$14:T$54)</f>
        <v>0</v>
      </c>
      <c r="U36" s="102">
        <f>SUMIF('WW Spending Actual'!$B$10:$B$50,'WW Spending Total'!$B36,'WW Spending Actual'!U$10:U$50)+SUMIF('WW Spending Projected'!$B$14:$B$54,'WW Spending Total'!$B36,'WW Spending Projected'!U$14:U$54)</f>
        <v>0</v>
      </c>
      <c r="V36" s="102">
        <f>SUMIF('WW Spending Actual'!$B$10:$B$50,'WW Spending Total'!$B36,'WW Spending Actual'!V$10:V$50)+SUMIF('WW Spending Projected'!$B$14:$B$54,'WW Spending Total'!$B36,'WW Spending Projected'!V$14:V$54)</f>
        <v>0</v>
      </c>
      <c r="W36" s="102">
        <f>SUMIF('WW Spending Actual'!$B$10:$B$50,'WW Spending Total'!$B36,'WW Spending Actual'!W$10:W$50)+SUMIF('WW Spending Projected'!$B$14:$B$54,'WW Spending Total'!$B36,'WW Spending Projected'!W$14:W$54)</f>
        <v>0</v>
      </c>
      <c r="X36" s="102">
        <f>SUMIF('WW Spending Actual'!$B$10:$B$50,'WW Spending Total'!$B36,'WW Spending Actual'!X$10:X$50)+SUMIF('WW Spending Projected'!$B$14:$B$54,'WW Spending Total'!$B36,'WW Spending Projected'!X$14:X$54)</f>
        <v>0</v>
      </c>
      <c r="Y36" s="102">
        <f>SUMIF('WW Spending Actual'!$B$10:$B$50,'WW Spending Total'!$B36,'WW Spending Actual'!Y$10:Y$50)+SUMIF('WW Spending Projected'!$B$14:$B$54,'WW Spending Total'!$B36,'WW Spending Projected'!Y$14:Y$54)</f>
        <v>0</v>
      </c>
      <c r="Z36" s="102">
        <f>SUMIF('WW Spending Actual'!$B$10:$B$50,'WW Spending Total'!$B36,'WW Spending Actual'!Z$10:Z$50)+SUMIF('WW Spending Projected'!$B$14:$B$54,'WW Spending Total'!$B36,'WW Spending Projected'!Z$14:Z$54)</f>
        <v>0</v>
      </c>
      <c r="AA36" s="102">
        <f>SUMIF('WW Spending Actual'!$B$10:$B$50,'WW Spending Total'!$B36,'WW Spending Actual'!AA$10:AA$50)+SUMIF('WW Spending Projected'!$B$14:$B$54,'WW Spending Total'!$B36,'WW Spending Projected'!AA$14:AA$54)</f>
        <v>0</v>
      </c>
      <c r="AB36" s="102">
        <f>SUMIF('WW Spending Actual'!$B$10:$B$50,'WW Spending Total'!$B36,'WW Spending Actual'!AB$10:AB$50)+SUMIF('WW Spending Projected'!$B$14:$B$54,'WW Spending Total'!$B36,'WW Spending Projected'!AB$14:AB$54)</f>
        <v>0</v>
      </c>
      <c r="AC36" s="102">
        <f>SUMIF('WW Spending Actual'!$B$10:$B$50,'WW Spending Total'!$B36,'WW Spending Actual'!AC$10:AC$50)+SUMIF('WW Spending Projected'!$B$14:$B$54,'WW Spending Total'!$B36,'WW Spending Projected'!AC$14:AC$54)</f>
        <v>0</v>
      </c>
      <c r="AD36" s="102">
        <f>SUMIF('WW Spending Actual'!$B$10:$B$50,'WW Spending Total'!$B36,'WW Spending Actual'!AD$10:AD$50)+SUMIF('WW Spending Projected'!$B$14:$B$54,'WW Spending Total'!$B36,'WW Spending Projected'!AD$14:AD$54)</f>
        <v>0</v>
      </c>
      <c r="AE36" s="102">
        <f>SUMIF('WW Spending Actual'!$B$10:$B$50,'WW Spending Total'!$B36,'WW Spending Actual'!AE$10:AE$50)+SUMIF('WW Spending Projected'!$B$14:$B$54,'WW Spending Total'!$B36,'WW Spending Projected'!AE$14:AE$54)</f>
        <v>0</v>
      </c>
      <c r="AF36" s="102">
        <f>SUMIF('WW Spending Actual'!$B$10:$B$50,'WW Spending Total'!$B36,'WW Spending Actual'!AF$10:AF$50)+SUMIF('WW Spending Projected'!$B$14:$B$54,'WW Spending Total'!$B36,'WW Spending Projected'!AF$14:AF$54)</f>
        <v>0</v>
      </c>
      <c r="AG36" s="103">
        <f>SUMIF('WW Spending Actual'!$B$10:$B$50,'WW Spending Total'!$B36,'WW Spending Actual'!AG$10:AG$50)+SUMIF('WW Spending Projected'!$B$14:$B$54,'WW Spending Total'!$B36,'WW Spending Projected'!AG$14:AG$54)</f>
        <v>0</v>
      </c>
    </row>
    <row r="37" spans="2:33" hidden="1" x14ac:dyDescent="0.2">
      <c r="B37" s="22" t="str">
        <f>IFERROR(VLOOKUP(C37,'MEG Def'!$A$48:$B$51,2),"")</f>
        <v/>
      </c>
      <c r="C37" s="57"/>
      <c r="D37" s="101">
        <f>SUMIF('WW Spending Actual'!$B$10:$B$50,'WW Spending Total'!$B37,'WW Spending Actual'!D$10:D$50)+SUMIF('WW Spending Projected'!$B$14:$B$54,'WW Spending Total'!$B37,'WW Spending Projected'!D$14:D$54)</f>
        <v>0</v>
      </c>
      <c r="E37" s="420">
        <f>SUMIF('WW Spending Actual'!$B$10:$B$50,'WW Spending Total'!$B37,'WW Spending Actual'!E$10:E$50)+SUMIF('WW Spending Projected'!$B$14:$B$54,'WW Spending Total'!$B37,'WW Spending Projected'!E$14:E$54)</f>
        <v>0</v>
      </c>
      <c r="F37" s="420">
        <f>SUMIF('WW Spending Actual'!$B$10:$B$50,'WW Spending Total'!$B37,'WW Spending Actual'!F$10:F$50)+SUMIF('WW Spending Projected'!$B$14:$B$54,'WW Spending Total'!$B37,'WW Spending Projected'!F$14:F$54)</f>
        <v>0</v>
      </c>
      <c r="G37" s="420">
        <f>SUMIF('WW Spending Actual'!$B$10:$B$50,'WW Spending Total'!$B37,'WW Spending Actual'!G$10:G$50)+SUMIF('WW Spending Projected'!$B$14:$B$54,'WW Spending Total'!$B37,'WW Spending Projected'!G$14:G$54)</f>
        <v>0</v>
      </c>
      <c r="H37" s="103">
        <f>SUMIF('WW Spending Actual'!$B$10:$B$50,'WW Spending Total'!$B37,'WW Spending Actual'!H$10:H$50)+SUMIF('WW Spending Projected'!$B$14:$B$54,'WW Spending Total'!$B37,'WW Spending Projected'!H$14:H$54)</f>
        <v>0</v>
      </c>
      <c r="I37" s="102">
        <f>SUMIF('WW Spending Actual'!$B$10:$B$50,'WW Spending Total'!$B37,'WW Spending Actual'!I$10:I$50)+SUMIF('WW Spending Projected'!$B$14:$B$54,'WW Spending Total'!$B37,'WW Spending Projected'!I$14:I$54)</f>
        <v>0</v>
      </c>
      <c r="J37" s="102">
        <f>SUMIF('WW Spending Actual'!$B$10:$B$50,'WW Spending Total'!$B37,'WW Spending Actual'!J$10:J$50)+SUMIF('WW Spending Projected'!$B$14:$B$54,'WW Spending Total'!$B37,'WW Spending Projected'!J$14:J$54)</f>
        <v>0</v>
      </c>
      <c r="K37" s="102">
        <f>SUMIF('WW Spending Actual'!$B$10:$B$50,'WW Spending Total'!$B37,'WW Spending Actual'!K$10:K$50)+SUMIF('WW Spending Projected'!$B$14:$B$54,'WW Spending Total'!$B37,'WW Spending Projected'!K$14:K$54)</f>
        <v>0</v>
      </c>
      <c r="L37" s="102">
        <f>SUMIF('WW Spending Actual'!$B$10:$B$50,'WW Spending Total'!$B37,'WW Spending Actual'!L$10:L$50)+SUMIF('WW Spending Projected'!$B$14:$B$54,'WW Spending Total'!$B37,'WW Spending Projected'!L$14:L$54)</f>
        <v>0</v>
      </c>
      <c r="M37" s="102">
        <f>SUMIF('WW Spending Actual'!$B$10:$B$50,'WW Spending Total'!$B37,'WW Spending Actual'!M$10:M$50)+SUMIF('WW Spending Projected'!$B$14:$B$54,'WW Spending Total'!$B37,'WW Spending Projected'!M$14:M$54)</f>
        <v>0</v>
      </c>
      <c r="N37" s="102">
        <f>SUMIF('WW Spending Actual'!$B$10:$B$50,'WW Spending Total'!$B37,'WW Spending Actual'!N$10:N$50)+SUMIF('WW Spending Projected'!$B$14:$B$54,'WW Spending Total'!$B37,'WW Spending Projected'!N$14:N$54)</f>
        <v>0</v>
      </c>
      <c r="O37" s="102">
        <f>SUMIF('WW Spending Actual'!$B$10:$B$50,'WW Spending Total'!$B37,'WW Spending Actual'!O$10:O$50)+SUMIF('WW Spending Projected'!$B$14:$B$54,'WW Spending Total'!$B37,'WW Spending Projected'!O$14:O$54)</f>
        <v>0</v>
      </c>
      <c r="P37" s="102">
        <f>SUMIF('WW Spending Actual'!$B$10:$B$50,'WW Spending Total'!$B37,'WW Spending Actual'!P$10:P$50)+SUMIF('WW Spending Projected'!$B$14:$B$54,'WW Spending Total'!$B37,'WW Spending Projected'!P$14:P$54)</f>
        <v>0</v>
      </c>
      <c r="Q37" s="102">
        <f>SUMIF('WW Spending Actual'!$B$10:$B$50,'WW Spending Total'!$B37,'WW Spending Actual'!Q$10:Q$50)+SUMIF('WW Spending Projected'!$B$14:$B$54,'WW Spending Total'!$B37,'WW Spending Projected'!Q$14:Q$54)</f>
        <v>0</v>
      </c>
      <c r="R37" s="102">
        <f>SUMIF('WW Spending Actual'!$B$10:$B$50,'WW Spending Total'!$B37,'WW Spending Actual'!R$10:R$50)+SUMIF('WW Spending Projected'!$B$14:$B$54,'WW Spending Total'!$B37,'WW Spending Projected'!R$14:R$54)</f>
        <v>0</v>
      </c>
      <c r="S37" s="102">
        <f>SUMIF('WW Spending Actual'!$B$10:$B$50,'WW Spending Total'!$B37,'WW Spending Actual'!S$10:S$50)+SUMIF('WW Spending Projected'!$B$14:$B$54,'WW Spending Total'!$B37,'WW Spending Projected'!S$14:S$54)</f>
        <v>0</v>
      </c>
      <c r="T37" s="102">
        <f>SUMIF('WW Spending Actual'!$B$10:$B$50,'WW Spending Total'!$B37,'WW Spending Actual'!T$10:T$50)+SUMIF('WW Spending Projected'!$B$14:$B$54,'WW Spending Total'!$B37,'WW Spending Projected'!T$14:T$54)</f>
        <v>0</v>
      </c>
      <c r="U37" s="102">
        <f>SUMIF('WW Spending Actual'!$B$10:$B$50,'WW Spending Total'!$B37,'WW Spending Actual'!U$10:U$50)+SUMIF('WW Spending Projected'!$B$14:$B$54,'WW Spending Total'!$B37,'WW Spending Projected'!U$14:U$54)</f>
        <v>0</v>
      </c>
      <c r="V37" s="102">
        <f>SUMIF('WW Spending Actual'!$B$10:$B$50,'WW Spending Total'!$B37,'WW Spending Actual'!V$10:V$50)+SUMIF('WW Spending Projected'!$B$14:$B$54,'WW Spending Total'!$B37,'WW Spending Projected'!V$14:V$54)</f>
        <v>0</v>
      </c>
      <c r="W37" s="102">
        <f>SUMIF('WW Spending Actual'!$B$10:$B$50,'WW Spending Total'!$B37,'WW Spending Actual'!W$10:W$50)+SUMIF('WW Spending Projected'!$B$14:$B$54,'WW Spending Total'!$B37,'WW Spending Projected'!W$14:W$54)</f>
        <v>0</v>
      </c>
      <c r="X37" s="102">
        <f>SUMIF('WW Spending Actual'!$B$10:$B$50,'WW Spending Total'!$B37,'WW Spending Actual'!X$10:X$50)+SUMIF('WW Spending Projected'!$B$14:$B$54,'WW Spending Total'!$B37,'WW Spending Projected'!X$14:X$54)</f>
        <v>0</v>
      </c>
      <c r="Y37" s="102">
        <f>SUMIF('WW Spending Actual'!$B$10:$B$50,'WW Spending Total'!$B37,'WW Spending Actual'!Y$10:Y$50)+SUMIF('WW Spending Projected'!$B$14:$B$54,'WW Spending Total'!$B37,'WW Spending Projected'!Y$14:Y$54)</f>
        <v>0</v>
      </c>
      <c r="Z37" s="102">
        <f>SUMIF('WW Spending Actual'!$B$10:$B$50,'WW Spending Total'!$B37,'WW Spending Actual'!Z$10:Z$50)+SUMIF('WW Spending Projected'!$B$14:$B$54,'WW Spending Total'!$B37,'WW Spending Projected'!Z$14:Z$54)</f>
        <v>0</v>
      </c>
      <c r="AA37" s="102">
        <f>SUMIF('WW Spending Actual'!$B$10:$B$50,'WW Spending Total'!$B37,'WW Spending Actual'!AA$10:AA$50)+SUMIF('WW Spending Projected'!$B$14:$B$54,'WW Spending Total'!$B37,'WW Spending Projected'!AA$14:AA$54)</f>
        <v>0</v>
      </c>
      <c r="AB37" s="102">
        <f>SUMIF('WW Spending Actual'!$B$10:$B$50,'WW Spending Total'!$B37,'WW Spending Actual'!AB$10:AB$50)+SUMIF('WW Spending Projected'!$B$14:$B$54,'WW Spending Total'!$B37,'WW Spending Projected'!AB$14:AB$54)</f>
        <v>0</v>
      </c>
      <c r="AC37" s="102">
        <f>SUMIF('WW Spending Actual'!$B$10:$B$50,'WW Spending Total'!$B37,'WW Spending Actual'!AC$10:AC$50)+SUMIF('WW Spending Projected'!$B$14:$B$54,'WW Spending Total'!$B37,'WW Spending Projected'!AC$14:AC$54)</f>
        <v>0</v>
      </c>
      <c r="AD37" s="102">
        <f>SUMIF('WW Spending Actual'!$B$10:$B$50,'WW Spending Total'!$B37,'WW Spending Actual'!AD$10:AD$50)+SUMIF('WW Spending Projected'!$B$14:$B$54,'WW Spending Total'!$B37,'WW Spending Projected'!AD$14:AD$54)</f>
        <v>0</v>
      </c>
      <c r="AE37" s="102">
        <f>SUMIF('WW Spending Actual'!$B$10:$B$50,'WW Spending Total'!$B37,'WW Spending Actual'!AE$10:AE$50)+SUMIF('WW Spending Projected'!$B$14:$B$54,'WW Spending Total'!$B37,'WW Spending Projected'!AE$14:AE$54)</f>
        <v>0</v>
      </c>
      <c r="AF37" s="102">
        <f>SUMIF('WW Spending Actual'!$B$10:$B$50,'WW Spending Total'!$B37,'WW Spending Actual'!AF$10:AF$50)+SUMIF('WW Spending Projected'!$B$14:$B$54,'WW Spending Total'!$B37,'WW Spending Projected'!AF$14:AF$54)</f>
        <v>0</v>
      </c>
      <c r="AG37" s="103">
        <f>SUMIF('WW Spending Actual'!$B$10:$B$50,'WW Spending Total'!$B37,'WW Spending Actual'!AG$10:AG$50)+SUMIF('WW Spending Projected'!$B$14:$B$54,'WW Spending Total'!$B37,'WW Spending Projected'!AG$14:AG$54)</f>
        <v>0</v>
      </c>
    </row>
    <row r="38" spans="2:33" hidden="1" x14ac:dyDescent="0.2">
      <c r="B38" s="22" t="str">
        <f>IFERROR(VLOOKUP(C38,'MEG Def'!$A$48:$B$51,2),"")</f>
        <v/>
      </c>
      <c r="C38" s="57"/>
      <c r="D38" s="101">
        <f>SUMIF('WW Spending Actual'!$B$10:$B$50,'WW Spending Total'!$B38,'WW Spending Actual'!D$10:D$50)+SUMIF('WW Spending Projected'!$B$14:$B$54,'WW Spending Total'!$B38,'WW Spending Projected'!D$14:D$54)</f>
        <v>0</v>
      </c>
      <c r="E38" s="420">
        <f>SUMIF('WW Spending Actual'!$B$10:$B$50,'WW Spending Total'!$B38,'WW Spending Actual'!E$10:E$50)+SUMIF('WW Spending Projected'!$B$14:$B$54,'WW Spending Total'!$B38,'WW Spending Projected'!E$14:E$54)</f>
        <v>0</v>
      </c>
      <c r="F38" s="420">
        <f>SUMIF('WW Spending Actual'!$B$10:$B$50,'WW Spending Total'!$B38,'WW Spending Actual'!F$10:F$50)+SUMIF('WW Spending Projected'!$B$14:$B$54,'WW Spending Total'!$B38,'WW Spending Projected'!F$14:F$54)</f>
        <v>0</v>
      </c>
      <c r="G38" s="420">
        <f>SUMIF('WW Spending Actual'!$B$10:$B$50,'WW Spending Total'!$B38,'WW Spending Actual'!G$10:G$50)+SUMIF('WW Spending Projected'!$B$14:$B$54,'WW Spending Total'!$B38,'WW Spending Projected'!G$14:G$54)</f>
        <v>0</v>
      </c>
      <c r="H38" s="103">
        <f>SUMIF('WW Spending Actual'!$B$10:$B$50,'WW Spending Total'!$B38,'WW Spending Actual'!H$10:H$50)+SUMIF('WW Spending Projected'!$B$14:$B$54,'WW Spending Total'!$B38,'WW Spending Projected'!H$14:H$54)</f>
        <v>0</v>
      </c>
      <c r="I38" s="102">
        <f>SUMIF('WW Spending Actual'!$B$10:$B$50,'WW Spending Total'!$B38,'WW Spending Actual'!I$10:I$50)+SUMIF('WW Spending Projected'!$B$14:$B$54,'WW Spending Total'!$B38,'WW Spending Projected'!I$14:I$54)</f>
        <v>0</v>
      </c>
      <c r="J38" s="102">
        <f>SUMIF('WW Spending Actual'!$B$10:$B$50,'WW Spending Total'!$B38,'WW Spending Actual'!J$10:J$50)+SUMIF('WW Spending Projected'!$B$14:$B$54,'WW Spending Total'!$B38,'WW Spending Projected'!J$14:J$54)</f>
        <v>0</v>
      </c>
      <c r="K38" s="102">
        <f>SUMIF('WW Spending Actual'!$B$10:$B$50,'WW Spending Total'!$B38,'WW Spending Actual'!K$10:K$50)+SUMIF('WW Spending Projected'!$B$14:$B$54,'WW Spending Total'!$B38,'WW Spending Projected'!K$14:K$54)</f>
        <v>0</v>
      </c>
      <c r="L38" s="102">
        <f>SUMIF('WW Spending Actual'!$B$10:$B$50,'WW Spending Total'!$B38,'WW Spending Actual'!L$10:L$50)+SUMIF('WW Spending Projected'!$B$14:$B$54,'WW Spending Total'!$B38,'WW Spending Projected'!L$14:L$54)</f>
        <v>0</v>
      </c>
      <c r="M38" s="102">
        <f>SUMIF('WW Spending Actual'!$B$10:$B$50,'WW Spending Total'!$B38,'WW Spending Actual'!M$10:M$50)+SUMIF('WW Spending Projected'!$B$14:$B$54,'WW Spending Total'!$B38,'WW Spending Projected'!M$14:M$54)</f>
        <v>0</v>
      </c>
      <c r="N38" s="102">
        <f>SUMIF('WW Spending Actual'!$B$10:$B$50,'WW Spending Total'!$B38,'WW Spending Actual'!N$10:N$50)+SUMIF('WW Spending Projected'!$B$14:$B$54,'WW Spending Total'!$B38,'WW Spending Projected'!N$14:N$54)</f>
        <v>0</v>
      </c>
      <c r="O38" s="102">
        <f>SUMIF('WW Spending Actual'!$B$10:$B$50,'WW Spending Total'!$B38,'WW Spending Actual'!O$10:O$50)+SUMIF('WW Spending Projected'!$B$14:$B$54,'WW Spending Total'!$B38,'WW Spending Projected'!O$14:O$54)</f>
        <v>0</v>
      </c>
      <c r="P38" s="102">
        <f>SUMIF('WW Spending Actual'!$B$10:$B$50,'WW Spending Total'!$B38,'WW Spending Actual'!P$10:P$50)+SUMIF('WW Spending Projected'!$B$14:$B$54,'WW Spending Total'!$B38,'WW Spending Projected'!P$14:P$54)</f>
        <v>0</v>
      </c>
      <c r="Q38" s="102">
        <f>SUMIF('WW Spending Actual'!$B$10:$B$50,'WW Spending Total'!$B38,'WW Spending Actual'!Q$10:Q$50)+SUMIF('WW Spending Projected'!$B$14:$B$54,'WW Spending Total'!$B38,'WW Spending Projected'!Q$14:Q$54)</f>
        <v>0</v>
      </c>
      <c r="R38" s="102">
        <f>SUMIF('WW Spending Actual'!$B$10:$B$50,'WW Spending Total'!$B38,'WW Spending Actual'!R$10:R$50)+SUMIF('WW Spending Projected'!$B$14:$B$54,'WW Spending Total'!$B38,'WW Spending Projected'!R$14:R$54)</f>
        <v>0</v>
      </c>
      <c r="S38" s="102">
        <f>SUMIF('WW Spending Actual'!$B$10:$B$50,'WW Spending Total'!$B38,'WW Spending Actual'!S$10:S$50)+SUMIF('WW Spending Projected'!$B$14:$B$54,'WW Spending Total'!$B38,'WW Spending Projected'!S$14:S$54)</f>
        <v>0</v>
      </c>
      <c r="T38" s="102">
        <f>SUMIF('WW Spending Actual'!$B$10:$B$50,'WW Spending Total'!$B38,'WW Spending Actual'!T$10:T$50)+SUMIF('WW Spending Projected'!$B$14:$B$54,'WW Spending Total'!$B38,'WW Spending Projected'!T$14:T$54)</f>
        <v>0</v>
      </c>
      <c r="U38" s="102">
        <f>SUMIF('WW Spending Actual'!$B$10:$B$50,'WW Spending Total'!$B38,'WW Spending Actual'!U$10:U$50)+SUMIF('WW Spending Projected'!$B$14:$B$54,'WW Spending Total'!$B38,'WW Spending Projected'!U$14:U$54)</f>
        <v>0</v>
      </c>
      <c r="V38" s="102">
        <f>SUMIF('WW Spending Actual'!$B$10:$B$50,'WW Spending Total'!$B38,'WW Spending Actual'!V$10:V$50)+SUMIF('WW Spending Projected'!$B$14:$B$54,'WW Spending Total'!$B38,'WW Spending Projected'!V$14:V$54)</f>
        <v>0</v>
      </c>
      <c r="W38" s="102">
        <f>SUMIF('WW Spending Actual'!$B$10:$B$50,'WW Spending Total'!$B38,'WW Spending Actual'!W$10:W$50)+SUMIF('WW Spending Projected'!$B$14:$B$54,'WW Spending Total'!$B38,'WW Spending Projected'!W$14:W$54)</f>
        <v>0</v>
      </c>
      <c r="X38" s="102">
        <f>SUMIF('WW Spending Actual'!$B$10:$B$50,'WW Spending Total'!$B38,'WW Spending Actual'!X$10:X$50)+SUMIF('WW Spending Projected'!$B$14:$B$54,'WW Spending Total'!$B38,'WW Spending Projected'!X$14:X$54)</f>
        <v>0</v>
      </c>
      <c r="Y38" s="102">
        <f>SUMIF('WW Spending Actual'!$B$10:$B$50,'WW Spending Total'!$B38,'WW Spending Actual'!Y$10:Y$50)+SUMIF('WW Spending Projected'!$B$14:$B$54,'WW Spending Total'!$B38,'WW Spending Projected'!Y$14:Y$54)</f>
        <v>0</v>
      </c>
      <c r="Z38" s="102">
        <f>SUMIF('WW Spending Actual'!$B$10:$B$50,'WW Spending Total'!$B38,'WW Spending Actual'!Z$10:Z$50)+SUMIF('WW Spending Projected'!$B$14:$B$54,'WW Spending Total'!$B38,'WW Spending Projected'!Z$14:Z$54)</f>
        <v>0</v>
      </c>
      <c r="AA38" s="102">
        <f>SUMIF('WW Spending Actual'!$B$10:$B$50,'WW Spending Total'!$B38,'WW Spending Actual'!AA$10:AA$50)+SUMIF('WW Spending Projected'!$B$14:$B$54,'WW Spending Total'!$B38,'WW Spending Projected'!AA$14:AA$54)</f>
        <v>0</v>
      </c>
      <c r="AB38" s="102">
        <f>SUMIF('WW Spending Actual'!$B$10:$B$50,'WW Spending Total'!$B38,'WW Spending Actual'!AB$10:AB$50)+SUMIF('WW Spending Projected'!$B$14:$B$54,'WW Spending Total'!$B38,'WW Spending Projected'!AB$14:AB$54)</f>
        <v>0</v>
      </c>
      <c r="AC38" s="102">
        <f>SUMIF('WW Spending Actual'!$B$10:$B$50,'WW Spending Total'!$B38,'WW Spending Actual'!AC$10:AC$50)+SUMIF('WW Spending Projected'!$B$14:$B$54,'WW Spending Total'!$B38,'WW Spending Projected'!AC$14:AC$54)</f>
        <v>0</v>
      </c>
      <c r="AD38" s="102">
        <f>SUMIF('WW Spending Actual'!$B$10:$B$50,'WW Spending Total'!$B38,'WW Spending Actual'!AD$10:AD$50)+SUMIF('WW Spending Projected'!$B$14:$B$54,'WW Spending Total'!$B38,'WW Spending Projected'!AD$14:AD$54)</f>
        <v>0</v>
      </c>
      <c r="AE38" s="102">
        <f>SUMIF('WW Spending Actual'!$B$10:$B$50,'WW Spending Total'!$B38,'WW Spending Actual'!AE$10:AE$50)+SUMIF('WW Spending Projected'!$B$14:$B$54,'WW Spending Total'!$B38,'WW Spending Projected'!AE$14:AE$54)</f>
        <v>0</v>
      </c>
      <c r="AF38" s="102">
        <f>SUMIF('WW Spending Actual'!$B$10:$B$50,'WW Spending Total'!$B38,'WW Spending Actual'!AF$10:AF$50)+SUMIF('WW Spending Projected'!$B$14:$B$54,'WW Spending Total'!$B38,'WW Spending Projected'!AF$14:AF$54)</f>
        <v>0</v>
      </c>
      <c r="AG38" s="103">
        <f>SUMIF('WW Spending Actual'!$B$10:$B$50,'WW Spending Total'!$B38,'WW Spending Actual'!AG$10:AG$50)+SUMIF('WW Spending Projected'!$B$14:$B$54,'WW Spending Total'!$B38,'WW Spending Projected'!AG$14:AG$54)</f>
        <v>0</v>
      </c>
    </row>
    <row r="39" spans="2:33" hidden="1" x14ac:dyDescent="0.2">
      <c r="B39" s="22" t="str">
        <f>IFERROR(VLOOKUP(C39,'MEG Def'!$A$48:$B$51,2),"")</f>
        <v/>
      </c>
      <c r="C39" s="57"/>
      <c r="D39" s="101">
        <f>SUMIF('WW Spending Actual'!$B$10:$B$50,'WW Spending Total'!$B39,'WW Spending Actual'!D$10:D$50)+SUMIF('WW Spending Projected'!$B$14:$B$54,'WW Spending Total'!$B39,'WW Spending Projected'!D$14:D$54)</f>
        <v>0</v>
      </c>
      <c r="E39" s="420">
        <f>SUMIF('WW Spending Actual'!$B$10:$B$50,'WW Spending Total'!$B39,'WW Spending Actual'!E$10:E$50)+SUMIF('WW Spending Projected'!$B$14:$B$54,'WW Spending Total'!$B39,'WW Spending Projected'!E$14:E$54)</f>
        <v>0</v>
      </c>
      <c r="F39" s="420">
        <f>SUMIF('WW Spending Actual'!$B$10:$B$50,'WW Spending Total'!$B39,'WW Spending Actual'!F$10:F$50)+SUMIF('WW Spending Projected'!$B$14:$B$54,'WW Spending Total'!$B39,'WW Spending Projected'!F$14:F$54)</f>
        <v>0</v>
      </c>
      <c r="G39" s="420">
        <f>SUMIF('WW Spending Actual'!$B$10:$B$50,'WW Spending Total'!$B39,'WW Spending Actual'!G$10:G$50)+SUMIF('WW Spending Projected'!$B$14:$B$54,'WW Spending Total'!$B39,'WW Spending Projected'!G$14:G$54)</f>
        <v>0</v>
      </c>
      <c r="H39" s="103">
        <f>SUMIF('WW Spending Actual'!$B$10:$B$50,'WW Spending Total'!$B39,'WW Spending Actual'!H$10:H$50)+SUMIF('WW Spending Projected'!$B$14:$B$54,'WW Spending Total'!$B39,'WW Spending Projected'!H$14:H$54)</f>
        <v>0</v>
      </c>
      <c r="I39" s="102">
        <f>SUMIF('WW Spending Actual'!$B$10:$B$50,'WW Spending Total'!$B39,'WW Spending Actual'!I$10:I$50)+SUMIF('WW Spending Projected'!$B$14:$B$54,'WW Spending Total'!$B39,'WW Spending Projected'!I$14:I$54)</f>
        <v>0</v>
      </c>
      <c r="J39" s="102">
        <f>SUMIF('WW Spending Actual'!$B$10:$B$50,'WW Spending Total'!$B39,'WW Spending Actual'!J$10:J$50)+SUMIF('WW Spending Projected'!$B$14:$B$54,'WW Spending Total'!$B39,'WW Spending Projected'!J$14:J$54)</f>
        <v>0</v>
      </c>
      <c r="K39" s="102">
        <f>SUMIF('WW Spending Actual'!$B$10:$B$50,'WW Spending Total'!$B39,'WW Spending Actual'!K$10:K$50)+SUMIF('WW Spending Projected'!$B$14:$B$54,'WW Spending Total'!$B39,'WW Spending Projected'!K$14:K$54)</f>
        <v>0</v>
      </c>
      <c r="L39" s="102">
        <f>SUMIF('WW Spending Actual'!$B$10:$B$50,'WW Spending Total'!$B39,'WW Spending Actual'!L$10:L$50)+SUMIF('WW Spending Projected'!$B$14:$B$54,'WW Spending Total'!$B39,'WW Spending Projected'!L$14:L$54)</f>
        <v>0</v>
      </c>
      <c r="M39" s="102">
        <f>SUMIF('WW Spending Actual'!$B$10:$B$50,'WW Spending Total'!$B39,'WW Spending Actual'!M$10:M$50)+SUMIF('WW Spending Projected'!$B$14:$B$54,'WW Spending Total'!$B39,'WW Spending Projected'!M$14:M$54)</f>
        <v>0</v>
      </c>
      <c r="N39" s="102">
        <f>SUMIF('WW Spending Actual'!$B$10:$B$50,'WW Spending Total'!$B39,'WW Spending Actual'!N$10:N$50)+SUMIF('WW Spending Projected'!$B$14:$B$54,'WW Spending Total'!$B39,'WW Spending Projected'!N$14:N$54)</f>
        <v>0</v>
      </c>
      <c r="O39" s="102">
        <f>SUMIF('WW Spending Actual'!$B$10:$B$50,'WW Spending Total'!$B39,'WW Spending Actual'!O$10:O$50)+SUMIF('WW Spending Projected'!$B$14:$B$54,'WW Spending Total'!$B39,'WW Spending Projected'!O$14:O$54)</f>
        <v>0</v>
      </c>
      <c r="P39" s="102">
        <f>SUMIF('WW Spending Actual'!$B$10:$B$50,'WW Spending Total'!$B39,'WW Spending Actual'!P$10:P$50)+SUMIF('WW Spending Projected'!$B$14:$B$54,'WW Spending Total'!$B39,'WW Spending Projected'!P$14:P$54)</f>
        <v>0</v>
      </c>
      <c r="Q39" s="102">
        <f>SUMIF('WW Spending Actual'!$B$10:$B$50,'WW Spending Total'!$B39,'WW Spending Actual'!Q$10:Q$50)+SUMIF('WW Spending Projected'!$B$14:$B$54,'WW Spending Total'!$B39,'WW Spending Projected'!Q$14:Q$54)</f>
        <v>0</v>
      </c>
      <c r="R39" s="102">
        <f>SUMIF('WW Spending Actual'!$B$10:$B$50,'WW Spending Total'!$B39,'WW Spending Actual'!R$10:R$50)+SUMIF('WW Spending Projected'!$B$14:$B$54,'WW Spending Total'!$B39,'WW Spending Projected'!R$14:R$54)</f>
        <v>0</v>
      </c>
      <c r="S39" s="102">
        <f>SUMIF('WW Spending Actual'!$B$10:$B$50,'WW Spending Total'!$B39,'WW Spending Actual'!S$10:S$50)+SUMIF('WW Spending Projected'!$B$14:$B$54,'WW Spending Total'!$B39,'WW Spending Projected'!S$14:S$54)</f>
        <v>0</v>
      </c>
      <c r="T39" s="102">
        <f>SUMIF('WW Spending Actual'!$B$10:$B$50,'WW Spending Total'!$B39,'WW Spending Actual'!T$10:T$50)+SUMIF('WW Spending Projected'!$B$14:$B$54,'WW Spending Total'!$B39,'WW Spending Projected'!T$14:T$54)</f>
        <v>0</v>
      </c>
      <c r="U39" s="102">
        <f>SUMIF('WW Spending Actual'!$B$10:$B$50,'WW Spending Total'!$B39,'WW Spending Actual'!U$10:U$50)+SUMIF('WW Spending Projected'!$B$14:$B$54,'WW Spending Total'!$B39,'WW Spending Projected'!U$14:U$54)</f>
        <v>0</v>
      </c>
      <c r="V39" s="102">
        <f>SUMIF('WW Spending Actual'!$B$10:$B$50,'WW Spending Total'!$B39,'WW Spending Actual'!V$10:V$50)+SUMIF('WW Spending Projected'!$B$14:$B$54,'WW Spending Total'!$B39,'WW Spending Projected'!V$14:V$54)</f>
        <v>0</v>
      </c>
      <c r="W39" s="102">
        <f>SUMIF('WW Spending Actual'!$B$10:$B$50,'WW Spending Total'!$B39,'WW Spending Actual'!W$10:W$50)+SUMIF('WW Spending Projected'!$B$14:$B$54,'WW Spending Total'!$B39,'WW Spending Projected'!W$14:W$54)</f>
        <v>0</v>
      </c>
      <c r="X39" s="102">
        <f>SUMIF('WW Spending Actual'!$B$10:$B$50,'WW Spending Total'!$B39,'WW Spending Actual'!X$10:X$50)+SUMIF('WW Spending Projected'!$B$14:$B$54,'WW Spending Total'!$B39,'WW Spending Projected'!X$14:X$54)</f>
        <v>0</v>
      </c>
      <c r="Y39" s="102">
        <f>SUMIF('WW Spending Actual'!$B$10:$B$50,'WW Spending Total'!$B39,'WW Spending Actual'!Y$10:Y$50)+SUMIF('WW Spending Projected'!$B$14:$B$54,'WW Spending Total'!$B39,'WW Spending Projected'!Y$14:Y$54)</f>
        <v>0</v>
      </c>
      <c r="Z39" s="102">
        <f>SUMIF('WW Spending Actual'!$B$10:$B$50,'WW Spending Total'!$B39,'WW Spending Actual'!Z$10:Z$50)+SUMIF('WW Spending Projected'!$B$14:$B$54,'WW Spending Total'!$B39,'WW Spending Projected'!Z$14:Z$54)</f>
        <v>0</v>
      </c>
      <c r="AA39" s="102">
        <f>SUMIF('WW Spending Actual'!$B$10:$B$50,'WW Spending Total'!$B39,'WW Spending Actual'!AA$10:AA$50)+SUMIF('WW Spending Projected'!$B$14:$B$54,'WW Spending Total'!$B39,'WW Spending Projected'!AA$14:AA$54)</f>
        <v>0</v>
      </c>
      <c r="AB39" s="102">
        <f>SUMIF('WW Spending Actual'!$B$10:$B$50,'WW Spending Total'!$B39,'WW Spending Actual'!AB$10:AB$50)+SUMIF('WW Spending Projected'!$B$14:$B$54,'WW Spending Total'!$B39,'WW Spending Projected'!AB$14:AB$54)</f>
        <v>0</v>
      </c>
      <c r="AC39" s="102">
        <f>SUMIF('WW Spending Actual'!$B$10:$B$50,'WW Spending Total'!$B39,'WW Spending Actual'!AC$10:AC$50)+SUMIF('WW Spending Projected'!$B$14:$B$54,'WW Spending Total'!$B39,'WW Spending Projected'!AC$14:AC$54)</f>
        <v>0</v>
      </c>
      <c r="AD39" s="102">
        <f>SUMIF('WW Spending Actual'!$B$10:$B$50,'WW Spending Total'!$B39,'WW Spending Actual'!AD$10:AD$50)+SUMIF('WW Spending Projected'!$B$14:$B$54,'WW Spending Total'!$B39,'WW Spending Projected'!AD$14:AD$54)</f>
        <v>0</v>
      </c>
      <c r="AE39" s="102">
        <f>SUMIF('WW Spending Actual'!$B$10:$B$50,'WW Spending Total'!$B39,'WW Spending Actual'!AE$10:AE$50)+SUMIF('WW Spending Projected'!$B$14:$B$54,'WW Spending Total'!$B39,'WW Spending Projected'!AE$14:AE$54)</f>
        <v>0</v>
      </c>
      <c r="AF39" s="102">
        <f>SUMIF('WW Spending Actual'!$B$10:$B$50,'WW Spending Total'!$B39,'WW Spending Actual'!AF$10:AF$50)+SUMIF('WW Spending Projected'!$B$14:$B$54,'WW Spending Total'!$B39,'WW Spending Projected'!AF$14:AF$54)</f>
        <v>0</v>
      </c>
      <c r="AG39" s="103">
        <f>SUMIF('WW Spending Actual'!$B$10:$B$50,'WW Spending Total'!$B39,'WW Spending Actual'!AG$10:AG$50)+SUMIF('WW Spending Projected'!$B$14:$B$54,'WW Spending Total'!$B39,'WW Spending Projected'!AG$14:AG$54)</f>
        <v>0</v>
      </c>
    </row>
    <row r="40" spans="2:33" hidden="1" x14ac:dyDescent="0.2">
      <c r="B40" s="22"/>
      <c r="C40" s="57"/>
      <c r="D40" s="101">
        <f>SUMIF('WW Spending Actual'!$B$10:$B$50,'WW Spending Total'!$B40,'WW Spending Actual'!D$10:D$50)+SUMIF('WW Spending Projected'!$B$14:$B$54,'WW Spending Total'!$B40,'WW Spending Projected'!D$14:D$54)</f>
        <v>0</v>
      </c>
      <c r="E40" s="420">
        <f>SUMIF('WW Spending Actual'!$B$10:$B$50,'WW Spending Total'!$B40,'WW Spending Actual'!E$10:E$50)+SUMIF('WW Spending Projected'!$B$14:$B$54,'WW Spending Total'!$B40,'WW Spending Projected'!E$14:E$54)</f>
        <v>0</v>
      </c>
      <c r="F40" s="420">
        <f>SUMIF('WW Spending Actual'!$B$10:$B$50,'WW Spending Total'!$B40,'WW Spending Actual'!F$10:F$50)+SUMIF('WW Spending Projected'!$B$14:$B$54,'WW Spending Total'!$B40,'WW Spending Projected'!F$14:F$54)</f>
        <v>0</v>
      </c>
      <c r="G40" s="420">
        <f>SUMIF('WW Spending Actual'!$B$10:$B$50,'WW Spending Total'!$B40,'WW Spending Actual'!G$10:G$50)+SUMIF('WW Spending Projected'!$B$14:$B$54,'WW Spending Total'!$B40,'WW Spending Projected'!G$14:G$54)</f>
        <v>0</v>
      </c>
      <c r="H40" s="103">
        <f>SUMIF('WW Spending Actual'!$B$10:$B$50,'WW Spending Total'!$B40,'WW Spending Actual'!H$10:H$50)+SUMIF('WW Spending Projected'!$B$14:$B$54,'WW Spending Total'!$B40,'WW Spending Projected'!H$14:H$54)</f>
        <v>0</v>
      </c>
      <c r="I40" s="102">
        <f>SUMIF('WW Spending Actual'!$B$10:$B$50,'WW Spending Total'!$B40,'WW Spending Actual'!I$10:I$50)+SUMIF('WW Spending Projected'!$B$14:$B$54,'WW Spending Total'!$B40,'WW Spending Projected'!I$14:I$54)</f>
        <v>0</v>
      </c>
      <c r="J40" s="102">
        <f>SUMIF('WW Spending Actual'!$B$10:$B$50,'WW Spending Total'!$B40,'WW Spending Actual'!J$10:J$50)+SUMIF('WW Spending Projected'!$B$14:$B$54,'WW Spending Total'!$B40,'WW Spending Projected'!J$14:J$54)</f>
        <v>0</v>
      </c>
      <c r="K40" s="102">
        <f>SUMIF('WW Spending Actual'!$B$10:$B$50,'WW Spending Total'!$B40,'WW Spending Actual'!K$10:K$50)+SUMIF('WW Spending Projected'!$B$14:$B$54,'WW Spending Total'!$B40,'WW Spending Projected'!K$14:K$54)</f>
        <v>0</v>
      </c>
      <c r="L40" s="102">
        <f>SUMIF('WW Spending Actual'!$B$10:$B$50,'WW Spending Total'!$B40,'WW Spending Actual'!L$10:L$50)+SUMIF('WW Spending Projected'!$B$14:$B$54,'WW Spending Total'!$B40,'WW Spending Projected'!L$14:L$54)</f>
        <v>0</v>
      </c>
      <c r="M40" s="102">
        <f>SUMIF('WW Spending Actual'!$B$10:$B$50,'WW Spending Total'!$B40,'WW Spending Actual'!M$10:M$50)+SUMIF('WW Spending Projected'!$B$14:$B$54,'WW Spending Total'!$B40,'WW Spending Projected'!M$14:M$54)</f>
        <v>0</v>
      </c>
      <c r="N40" s="102">
        <f>SUMIF('WW Spending Actual'!$B$10:$B$50,'WW Spending Total'!$B40,'WW Spending Actual'!N$10:N$50)+SUMIF('WW Spending Projected'!$B$14:$B$54,'WW Spending Total'!$B40,'WW Spending Projected'!N$14:N$54)</f>
        <v>0</v>
      </c>
      <c r="O40" s="102">
        <f>SUMIF('WW Spending Actual'!$B$10:$B$50,'WW Spending Total'!$B40,'WW Spending Actual'!O$10:O$50)+SUMIF('WW Spending Projected'!$B$14:$B$54,'WW Spending Total'!$B40,'WW Spending Projected'!O$14:O$54)</f>
        <v>0</v>
      </c>
      <c r="P40" s="102">
        <f>SUMIF('WW Spending Actual'!$B$10:$B$50,'WW Spending Total'!$B40,'WW Spending Actual'!P$10:P$50)+SUMIF('WW Spending Projected'!$B$14:$B$54,'WW Spending Total'!$B40,'WW Spending Projected'!P$14:P$54)</f>
        <v>0</v>
      </c>
      <c r="Q40" s="102">
        <f>SUMIF('WW Spending Actual'!$B$10:$B$50,'WW Spending Total'!$B40,'WW Spending Actual'!Q$10:Q$50)+SUMIF('WW Spending Projected'!$B$14:$B$54,'WW Spending Total'!$B40,'WW Spending Projected'!Q$14:Q$54)</f>
        <v>0</v>
      </c>
      <c r="R40" s="102">
        <f>SUMIF('WW Spending Actual'!$B$10:$B$50,'WW Spending Total'!$B40,'WW Spending Actual'!R$10:R$50)+SUMIF('WW Spending Projected'!$B$14:$B$54,'WW Spending Total'!$B40,'WW Spending Projected'!R$14:R$54)</f>
        <v>0</v>
      </c>
      <c r="S40" s="102">
        <f>SUMIF('WW Spending Actual'!$B$10:$B$50,'WW Spending Total'!$B40,'WW Spending Actual'!S$10:S$50)+SUMIF('WW Spending Projected'!$B$14:$B$54,'WW Spending Total'!$B40,'WW Spending Projected'!S$14:S$54)</f>
        <v>0</v>
      </c>
      <c r="T40" s="102">
        <f>SUMIF('WW Spending Actual'!$B$10:$B$50,'WW Spending Total'!$B40,'WW Spending Actual'!T$10:T$50)+SUMIF('WW Spending Projected'!$B$14:$B$54,'WW Spending Total'!$B40,'WW Spending Projected'!T$14:T$54)</f>
        <v>0</v>
      </c>
      <c r="U40" s="102">
        <f>SUMIF('WW Spending Actual'!$B$10:$B$50,'WW Spending Total'!$B40,'WW Spending Actual'!U$10:U$50)+SUMIF('WW Spending Projected'!$B$14:$B$54,'WW Spending Total'!$B40,'WW Spending Projected'!U$14:U$54)</f>
        <v>0</v>
      </c>
      <c r="V40" s="102">
        <f>SUMIF('WW Spending Actual'!$B$10:$B$50,'WW Spending Total'!$B40,'WW Spending Actual'!V$10:V$50)+SUMIF('WW Spending Projected'!$B$14:$B$54,'WW Spending Total'!$B40,'WW Spending Projected'!V$14:V$54)</f>
        <v>0</v>
      </c>
      <c r="W40" s="102">
        <f>SUMIF('WW Spending Actual'!$B$10:$B$50,'WW Spending Total'!$B40,'WW Spending Actual'!W$10:W$50)+SUMIF('WW Spending Projected'!$B$14:$B$54,'WW Spending Total'!$B40,'WW Spending Projected'!W$14:W$54)</f>
        <v>0</v>
      </c>
      <c r="X40" s="102">
        <f>SUMIF('WW Spending Actual'!$B$10:$B$50,'WW Spending Total'!$B40,'WW Spending Actual'!X$10:X$50)+SUMIF('WW Spending Projected'!$B$14:$B$54,'WW Spending Total'!$B40,'WW Spending Projected'!X$14:X$54)</f>
        <v>0</v>
      </c>
      <c r="Y40" s="102">
        <f>SUMIF('WW Spending Actual'!$B$10:$B$50,'WW Spending Total'!$B40,'WW Spending Actual'!Y$10:Y$50)+SUMIF('WW Spending Projected'!$B$14:$B$54,'WW Spending Total'!$B40,'WW Spending Projected'!Y$14:Y$54)</f>
        <v>0</v>
      </c>
      <c r="Z40" s="102">
        <f>SUMIF('WW Spending Actual'!$B$10:$B$50,'WW Spending Total'!$B40,'WW Spending Actual'!Z$10:Z$50)+SUMIF('WW Spending Projected'!$B$14:$B$54,'WW Spending Total'!$B40,'WW Spending Projected'!Z$14:Z$54)</f>
        <v>0</v>
      </c>
      <c r="AA40" s="102">
        <f>SUMIF('WW Spending Actual'!$B$10:$B$50,'WW Spending Total'!$B40,'WW Spending Actual'!AA$10:AA$50)+SUMIF('WW Spending Projected'!$B$14:$B$54,'WW Spending Total'!$B40,'WW Spending Projected'!AA$14:AA$54)</f>
        <v>0</v>
      </c>
      <c r="AB40" s="102">
        <f>SUMIF('WW Spending Actual'!$B$10:$B$50,'WW Spending Total'!$B40,'WW Spending Actual'!AB$10:AB$50)+SUMIF('WW Spending Projected'!$B$14:$B$54,'WW Spending Total'!$B40,'WW Spending Projected'!AB$14:AB$54)</f>
        <v>0</v>
      </c>
      <c r="AC40" s="102">
        <f>SUMIF('WW Spending Actual'!$B$10:$B$50,'WW Spending Total'!$B40,'WW Spending Actual'!AC$10:AC$50)+SUMIF('WW Spending Projected'!$B$14:$B$54,'WW Spending Total'!$B40,'WW Spending Projected'!AC$14:AC$54)</f>
        <v>0</v>
      </c>
      <c r="AD40" s="102">
        <f>SUMIF('WW Spending Actual'!$B$10:$B$50,'WW Spending Total'!$B40,'WW Spending Actual'!AD$10:AD$50)+SUMIF('WW Spending Projected'!$B$14:$B$54,'WW Spending Total'!$B40,'WW Spending Projected'!AD$14:AD$54)</f>
        <v>0</v>
      </c>
      <c r="AE40" s="102">
        <f>SUMIF('WW Spending Actual'!$B$10:$B$50,'WW Spending Total'!$B40,'WW Spending Actual'!AE$10:AE$50)+SUMIF('WW Spending Projected'!$B$14:$B$54,'WW Spending Total'!$B40,'WW Spending Projected'!AE$14:AE$54)</f>
        <v>0</v>
      </c>
      <c r="AF40" s="102">
        <f>SUMIF('WW Spending Actual'!$B$10:$B$50,'WW Spending Total'!$B40,'WW Spending Actual'!AF$10:AF$50)+SUMIF('WW Spending Projected'!$B$14:$B$54,'WW Spending Total'!$B40,'WW Spending Projected'!AF$14:AF$54)</f>
        <v>0</v>
      </c>
      <c r="AG40" s="103">
        <f>SUMIF('WW Spending Actual'!$B$10:$B$50,'WW Spending Total'!$B40,'WW Spending Actual'!AG$10:AG$50)+SUMIF('WW Spending Projected'!$B$14:$B$54,'WW Spending Total'!$B40,'WW Spending Projected'!AG$14:AG$54)</f>
        <v>0</v>
      </c>
    </row>
    <row r="41" spans="2:33" hidden="1" x14ac:dyDescent="0.2">
      <c r="B41" s="6" t="s">
        <v>80</v>
      </c>
      <c r="C41" s="57"/>
      <c r="D41" s="101">
        <f>SUMIF('WW Spending Actual'!$B$10:$B$50,'WW Spending Total'!$B41,'WW Spending Actual'!D$10:D$50)+SUMIF('WW Spending Projected'!$B$14:$B$54,'WW Spending Total'!$B41,'WW Spending Projected'!D$14:D$54)</f>
        <v>0</v>
      </c>
      <c r="E41" s="420">
        <f>SUMIF('WW Spending Actual'!$B$10:$B$50,'WW Spending Total'!$B41,'WW Spending Actual'!E$10:E$50)+SUMIF('WW Spending Projected'!$B$14:$B$54,'WW Spending Total'!$B41,'WW Spending Projected'!E$14:E$54)</f>
        <v>0</v>
      </c>
      <c r="F41" s="420">
        <f>SUMIF('WW Spending Actual'!$B$10:$B$50,'WW Spending Total'!$B41,'WW Spending Actual'!F$10:F$50)+SUMIF('WW Spending Projected'!$B$14:$B$54,'WW Spending Total'!$B41,'WW Spending Projected'!F$14:F$54)</f>
        <v>0</v>
      </c>
      <c r="G41" s="420">
        <f>SUMIF('WW Spending Actual'!$B$10:$B$50,'WW Spending Total'!$B41,'WW Spending Actual'!G$10:G$50)+SUMIF('WW Spending Projected'!$B$14:$B$54,'WW Spending Total'!$B41,'WW Spending Projected'!G$14:G$54)</f>
        <v>0</v>
      </c>
      <c r="H41" s="103">
        <f>SUMIF('WW Spending Actual'!$B$10:$B$50,'WW Spending Total'!$B41,'WW Spending Actual'!H$10:H$50)+SUMIF('WW Spending Projected'!$B$14:$B$54,'WW Spending Total'!$B41,'WW Spending Projected'!H$14:H$54)</f>
        <v>0</v>
      </c>
      <c r="I41" s="102">
        <f>SUMIF('WW Spending Actual'!$B$10:$B$50,'WW Spending Total'!$B41,'WW Spending Actual'!I$10:I$50)+SUMIF('WW Spending Projected'!$B$14:$B$54,'WW Spending Total'!$B41,'WW Spending Projected'!I$14:I$54)</f>
        <v>0</v>
      </c>
      <c r="J41" s="102">
        <f>SUMIF('WW Spending Actual'!$B$10:$B$50,'WW Spending Total'!$B41,'WW Spending Actual'!J$10:J$50)+SUMIF('WW Spending Projected'!$B$14:$B$54,'WW Spending Total'!$B41,'WW Spending Projected'!J$14:J$54)</f>
        <v>0</v>
      </c>
      <c r="K41" s="102">
        <f>SUMIF('WW Spending Actual'!$B$10:$B$50,'WW Spending Total'!$B41,'WW Spending Actual'!K$10:K$50)+SUMIF('WW Spending Projected'!$B$14:$B$54,'WW Spending Total'!$B41,'WW Spending Projected'!K$14:K$54)</f>
        <v>0</v>
      </c>
      <c r="L41" s="102">
        <f>SUMIF('WW Spending Actual'!$B$10:$B$50,'WW Spending Total'!$B41,'WW Spending Actual'!L$10:L$50)+SUMIF('WW Spending Projected'!$B$14:$B$54,'WW Spending Total'!$B41,'WW Spending Projected'!L$14:L$54)</f>
        <v>0</v>
      </c>
      <c r="M41" s="102">
        <f>SUMIF('WW Spending Actual'!$B$10:$B$50,'WW Spending Total'!$B41,'WW Spending Actual'!M$10:M$50)+SUMIF('WW Spending Projected'!$B$14:$B$54,'WW Spending Total'!$B41,'WW Spending Projected'!M$14:M$54)</f>
        <v>0</v>
      </c>
      <c r="N41" s="102">
        <f>SUMIF('WW Spending Actual'!$B$10:$B$50,'WW Spending Total'!$B41,'WW Spending Actual'!N$10:N$50)+SUMIF('WW Spending Projected'!$B$14:$B$54,'WW Spending Total'!$B41,'WW Spending Projected'!N$14:N$54)</f>
        <v>0</v>
      </c>
      <c r="O41" s="102">
        <f>SUMIF('WW Spending Actual'!$B$10:$B$50,'WW Spending Total'!$B41,'WW Spending Actual'!O$10:O$50)+SUMIF('WW Spending Projected'!$B$14:$B$54,'WW Spending Total'!$B41,'WW Spending Projected'!O$14:O$54)</f>
        <v>0</v>
      </c>
      <c r="P41" s="102">
        <f>SUMIF('WW Spending Actual'!$B$10:$B$50,'WW Spending Total'!$B41,'WW Spending Actual'!P$10:P$50)+SUMIF('WW Spending Projected'!$B$14:$B$54,'WW Spending Total'!$B41,'WW Spending Projected'!P$14:P$54)</f>
        <v>0</v>
      </c>
      <c r="Q41" s="102">
        <f>SUMIF('WW Spending Actual'!$B$10:$B$50,'WW Spending Total'!$B41,'WW Spending Actual'!Q$10:Q$50)+SUMIF('WW Spending Projected'!$B$14:$B$54,'WW Spending Total'!$B41,'WW Spending Projected'!Q$14:Q$54)</f>
        <v>0</v>
      </c>
      <c r="R41" s="102">
        <f>SUMIF('WW Spending Actual'!$B$10:$B$50,'WW Spending Total'!$B41,'WW Spending Actual'!R$10:R$50)+SUMIF('WW Spending Projected'!$B$14:$B$54,'WW Spending Total'!$B41,'WW Spending Projected'!R$14:R$54)</f>
        <v>0</v>
      </c>
      <c r="S41" s="102">
        <f>SUMIF('WW Spending Actual'!$B$10:$B$50,'WW Spending Total'!$B41,'WW Spending Actual'!S$10:S$50)+SUMIF('WW Spending Projected'!$B$14:$B$54,'WW Spending Total'!$B41,'WW Spending Projected'!S$14:S$54)</f>
        <v>0</v>
      </c>
      <c r="T41" s="102">
        <f>SUMIF('WW Spending Actual'!$B$10:$B$50,'WW Spending Total'!$B41,'WW Spending Actual'!T$10:T$50)+SUMIF('WW Spending Projected'!$B$14:$B$54,'WW Spending Total'!$B41,'WW Spending Projected'!T$14:T$54)</f>
        <v>0</v>
      </c>
      <c r="U41" s="102">
        <f>SUMIF('WW Spending Actual'!$B$10:$B$50,'WW Spending Total'!$B41,'WW Spending Actual'!U$10:U$50)+SUMIF('WW Spending Projected'!$B$14:$B$54,'WW Spending Total'!$B41,'WW Spending Projected'!U$14:U$54)</f>
        <v>0</v>
      </c>
      <c r="V41" s="102">
        <f>SUMIF('WW Spending Actual'!$B$10:$B$50,'WW Spending Total'!$B41,'WW Spending Actual'!V$10:V$50)+SUMIF('WW Spending Projected'!$B$14:$B$54,'WW Spending Total'!$B41,'WW Spending Projected'!V$14:V$54)</f>
        <v>0</v>
      </c>
      <c r="W41" s="102">
        <f>SUMIF('WW Spending Actual'!$B$10:$B$50,'WW Spending Total'!$B41,'WW Spending Actual'!W$10:W$50)+SUMIF('WW Spending Projected'!$B$14:$B$54,'WW Spending Total'!$B41,'WW Spending Projected'!W$14:W$54)</f>
        <v>0</v>
      </c>
      <c r="X41" s="102">
        <f>SUMIF('WW Spending Actual'!$B$10:$B$50,'WW Spending Total'!$B41,'WW Spending Actual'!X$10:X$50)+SUMIF('WW Spending Projected'!$B$14:$B$54,'WW Spending Total'!$B41,'WW Spending Projected'!X$14:X$54)</f>
        <v>0</v>
      </c>
      <c r="Y41" s="102">
        <f>SUMIF('WW Spending Actual'!$B$10:$B$50,'WW Spending Total'!$B41,'WW Spending Actual'!Y$10:Y$50)+SUMIF('WW Spending Projected'!$B$14:$B$54,'WW Spending Total'!$B41,'WW Spending Projected'!Y$14:Y$54)</f>
        <v>0</v>
      </c>
      <c r="Z41" s="102">
        <f>SUMIF('WW Spending Actual'!$B$10:$B$50,'WW Spending Total'!$B41,'WW Spending Actual'!Z$10:Z$50)+SUMIF('WW Spending Projected'!$B$14:$B$54,'WW Spending Total'!$B41,'WW Spending Projected'!Z$14:Z$54)</f>
        <v>0</v>
      </c>
      <c r="AA41" s="102">
        <f>SUMIF('WW Spending Actual'!$B$10:$B$50,'WW Spending Total'!$B41,'WW Spending Actual'!AA$10:AA$50)+SUMIF('WW Spending Projected'!$B$14:$B$54,'WW Spending Total'!$B41,'WW Spending Projected'!AA$14:AA$54)</f>
        <v>0</v>
      </c>
      <c r="AB41" s="102">
        <f>SUMIF('WW Spending Actual'!$B$10:$B$50,'WW Spending Total'!$B41,'WW Spending Actual'!AB$10:AB$50)+SUMIF('WW Spending Projected'!$B$14:$B$54,'WW Spending Total'!$B41,'WW Spending Projected'!AB$14:AB$54)</f>
        <v>0</v>
      </c>
      <c r="AC41" s="102">
        <f>SUMIF('WW Spending Actual'!$B$10:$B$50,'WW Spending Total'!$B41,'WW Spending Actual'!AC$10:AC$50)+SUMIF('WW Spending Projected'!$B$14:$B$54,'WW Spending Total'!$B41,'WW Spending Projected'!AC$14:AC$54)</f>
        <v>0</v>
      </c>
      <c r="AD41" s="102">
        <f>SUMIF('WW Spending Actual'!$B$10:$B$50,'WW Spending Total'!$B41,'WW Spending Actual'!AD$10:AD$50)+SUMIF('WW Spending Projected'!$B$14:$B$54,'WW Spending Total'!$B41,'WW Spending Projected'!AD$14:AD$54)</f>
        <v>0</v>
      </c>
      <c r="AE41" s="102">
        <f>SUMIF('WW Spending Actual'!$B$10:$B$50,'WW Spending Total'!$B41,'WW Spending Actual'!AE$10:AE$50)+SUMIF('WW Spending Projected'!$B$14:$B$54,'WW Spending Total'!$B41,'WW Spending Projected'!AE$14:AE$54)</f>
        <v>0</v>
      </c>
      <c r="AF41" s="102">
        <f>SUMIF('WW Spending Actual'!$B$10:$B$50,'WW Spending Total'!$B41,'WW Spending Actual'!AF$10:AF$50)+SUMIF('WW Spending Projected'!$B$14:$B$54,'WW Spending Total'!$B41,'WW Spending Projected'!AF$14:AF$54)</f>
        <v>0</v>
      </c>
      <c r="AG41" s="103">
        <f>SUMIF('WW Spending Actual'!$B$10:$B$50,'WW Spending Total'!$B41,'WW Spending Actual'!AG$10:AG$50)+SUMIF('WW Spending Projected'!$B$14:$B$54,'WW Spending Total'!$B41,'WW Spending Projected'!AG$14:AG$54)</f>
        <v>0</v>
      </c>
    </row>
    <row r="42" spans="2:33" hidden="1" x14ac:dyDescent="0.2">
      <c r="B42" s="22" t="str">
        <f>IFERROR(VLOOKUP(C42,'MEG Def'!$A$53:$B$56,2),"")</f>
        <v/>
      </c>
      <c r="C42" s="57"/>
      <c r="D42" s="101">
        <f>SUMIF('WW Spending Actual'!$B$10:$B$50,'WW Spending Total'!$B42,'WW Spending Actual'!D$10:D$50)+SUMIF('WW Spending Projected'!$B$14:$B$54,'WW Spending Total'!$B42,'WW Spending Projected'!D$14:D$54)</f>
        <v>0</v>
      </c>
      <c r="E42" s="420">
        <f>SUMIF('WW Spending Actual'!$B$10:$B$50,'WW Spending Total'!$B42,'WW Spending Actual'!E$10:E$50)+SUMIF('WW Spending Projected'!$B$14:$B$54,'WW Spending Total'!$B42,'WW Spending Projected'!E$14:E$54)</f>
        <v>0</v>
      </c>
      <c r="F42" s="420">
        <f>SUMIF('WW Spending Actual'!$B$10:$B$50,'WW Spending Total'!$B42,'WW Spending Actual'!F$10:F$50)+SUMIF('WW Spending Projected'!$B$14:$B$54,'WW Spending Total'!$B42,'WW Spending Projected'!F$14:F$54)</f>
        <v>0</v>
      </c>
      <c r="G42" s="420">
        <f>SUMIF('WW Spending Actual'!$B$10:$B$50,'WW Spending Total'!$B42,'WW Spending Actual'!G$10:G$50)+SUMIF('WW Spending Projected'!$B$14:$B$54,'WW Spending Total'!$B42,'WW Spending Projected'!G$14:G$54)</f>
        <v>0</v>
      </c>
      <c r="H42" s="103">
        <f>SUMIF('WW Spending Actual'!$B$10:$B$50,'WW Spending Total'!$B42,'WW Spending Actual'!H$10:H$50)+SUMIF('WW Spending Projected'!$B$14:$B$54,'WW Spending Total'!$B42,'WW Spending Projected'!H$14:H$54)</f>
        <v>0</v>
      </c>
      <c r="I42" s="102">
        <f>SUMIF('WW Spending Actual'!$B$10:$B$50,'WW Spending Total'!$B42,'WW Spending Actual'!I$10:I$50)+SUMIF('WW Spending Projected'!$B$14:$B$54,'WW Spending Total'!$B42,'WW Spending Projected'!I$14:I$54)</f>
        <v>0</v>
      </c>
      <c r="J42" s="102">
        <f>SUMIF('WW Spending Actual'!$B$10:$B$50,'WW Spending Total'!$B42,'WW Spending Actual'!J$10:J$50)+SUMIF('WW Spending Projected'!$B$14:$B$54,'WW Spending Total'!$B42,'WW Spending Projected'!J$14:J$54)</f>
        <v>0</v>
      </c>
      <c r="K42" s="102">
        <f>SUMIF('WW Spending Actual'!$B$10:$B$50,'WW Spending Total'!$B42,'WW Spending Actual'!K$10:K$50)+SUMIF('WW Spending Projected'!$B$14:$B$54,'WW Spending Total'!$B42,'WW Spending Projected'!K$14:K$54)</f>
        <v>0</v>
      </c>
      <c r="L42" s="102">
        <f>SUMIF('WW Spending Actual'!$B$10:$B$50,'WW Spending Total'!$B42,'WW Spending Actual'!L$10:L$50)+SUMIF('WW Spending Projected'!$B$14:$B$54,'WW Spending Total'!$B42,'WW Spending Projected'!L$14:L$54)</f>
        <v>0</v>
      </c>
      <c r="M42" s="102">
        <f>SUMIF('WW Spending Actual'!$B$10:$B$50,'WW Spending Total'!$B42,'WW Spending Actual'!M$10:M$50)+SUMIF('WW Spending Projected'!$B$14:$B$54,'WW Spending Total'!$B42,'WW Spending Projected'!M$14:M$54)</f>
        <v>0</v>
      </c>
      <c r="N42" s="102">
        <f>SUMIF('WW Spending Actual'!$B$10:$B$50,'WW Spending Total'!$B42,'WW Spending Actual'!N$10:N$50)+SUMIF('WW Spending Projected'!$B$14:$B$54,'WW Spending Total'!$B42,'WW Spending Projected'!N$14:N$54)</f>
        <v>0</v>
      </c>
      <c r="O42" s="102">
        <f>SUMIF('WW Spending Actual'!$B$10:$B$50,'WW Spending Total'!$B42,'WW Spending Actual'!O$10:O$50)+SUMIF('WW Spending Projected'!$B$14:$B$54,'WW Spending Total'!$B42,'WW Spending Projected'!O$14:O$54)</f>
        <v>0</v>
      </c>
      <c r="P42" s="102">
        <f>SUMIF('WW Spending Actual'!$B$10:$B$50,'WW Spending Total'!$B42,'WW Spending Actual'!P$10:P$50)+SUMIF('WW Spending Projected'!$B$14:$B$54,'WW Spending Total'!$B42,'WW Spending Projected'!P$14:P$54)</f>
        <v>0</v>
      </c>
      <c r="Q42" s="102">
        <f>SUMIF('WW Spending Actual'!$B$10:$B$50,'WW Spending Total'!$B42,'WW Spending Actual'!Q$10:Q$50)+SUMIF('WW Spending Projected'!$B$14:$B$54,'WW Spending Total'!$B42,'WW Spending Projected'!Q$14:Q$54)</f>
        <v>0</v>
      </c>
      <c r="R42" s="102">
        <f>SUMIF('WW Spending Actual'!$B$10:$B$50,'WW Spending Total'!$B42,'WW Spending Actual'!R$10:R$50)+SUMIF('WW Spending Projected'!$B$14:$B$54,'WW Spending Total'!$B42,'WW Spending Projected'!R$14:R$54)</f>
        <v>0</v>
      </c>
      <c r="S42" s="102">
        <f>SUMIF('WW Spending Actual'!$B$10:$B$50,'WW Spending Total'!$B42,'WW Spending Actual'!S$10:S$50)+SUMIF('WW Spending Projected'!$B$14:$B$54,'WW Spending Total'!$B42,'WW Spending Projected'!S$14:S$54)</f>
        <v>0</v>
      </c>
      <c r="T42" s="102">
        <f>SUMIF('WW Spending Actual'!$B$10:$B$50,'WW Spending Total'!$B42,'WW Spending Actual'!T$10:T$50)+SUMIF('WW Spending Projected'!$B$14:$B$54,'WW Spending Total'!$B42,'WW Spending Projected'!T$14:T$54)</f>
        <v>0</v>
      </c>
      <c r="U42" s="102">
        <f>SUMIF('WW Spending Actual'!$B$10:$B$50,'WW Spending Total'!$B42,'WW Spending Actual'!U$10:U$50)+SUMIF('WW Spending Projected'!$B$14:$B$54,'WW Spending Total'!$B42,'WW Spending Projected'!U$14:U$54)</f>
        <v>0</v>
      </c>
      <c r="V42" s="102">
        <f>SUMIF('WW Spending Actual'!$B$10:$B$50,'WW Spending Total'!$B42,'WW Spending Actual'!V$10:V$50)+SUMIF('WW Spending Projected'!$B$14:$B$54,'WW Spending Total'!$B42,'WW Spending Projected'!V$14:V$54)</f>
        <v>0</v>
      </c>
      <c r="W42" s="102">
        <f>SUMIF('WW Spending Actual'!$B$10:$B$50,'WW Spending Total'!$B42,'WW Spending Actual'!W$10:W$50)+SUMIF('WW Spending Projected'!$B$14:$B$54,'WW Spending Total'!$B42,'WW Spending Projected'!W$14:W$54)</f>
        <v>0</v>
      </c>
      <c r="X42" s="102">
        <f>SUMIF('WW Spending Actual'!$B$10:$B$50,'WW Spending Total'!$B42,'WW Spending Actual'!X$10:X$50)+SUMIF('WW Spending Projected'!$B$14:$B$54,'WW Spending Total'!$B42,'WW Spending Projected'!X$14:X$54)</f>
        <v>0</v>
      </c>
      <c r="Y42" s="102">
        <f>SUMIF('WW Spending Actual'!$B$10:$B$50,'WW Spending Total'!$B42,'WW Spending Actual'!Y$10:Y$50)+SUMIF('WW Spending Projected'!$B$14:$B$54,'WW Spending Total'!$B42,'WW Spending Projected'!Y$14:Y$54)</f>
        <v>0</v>
      </c>
      <c r="Z42" s="102">
        <f>SUMIF('WW Spending Actual'!$B$10:$B$50,'WW Spending Total'!$B42,'WW Spending Actual'!Z$10:Z$50)+SUMIF('WW Spending Projected'!$B$14:$B$54,'WW Spending Total'!$B42,'WW Spending Projected'!Z$14:Z$54)</f>
        <v>0</v>
      </c>
      <c r="AA42" s="102">
        <f>SUMIF('WW Spending Actual'!$B$10:$B$50,'WW Spending Total'!$B42,'WW Spending Actual'!AA$10:AA$50)+SUMIF('WW Spending Projected'!$B$14:$B$54,'WW Spending Total'!$B42,'WW Spending Projected'!AA$14:AA$54)</f>
        <v>0</v>
      </c>
      <c r="AB42" s="102">
        <f>SUMIF('WW Spending Actual'!$B$10:$B$50,'WW Spending Total'!$B42,'WW Spending Actual'!AB$10:AB$50)+SUMIF('WW Spending Projected'!$B$14:$B$54,'WW Spending Total'!$B42,'WW Spending Projected'!AB$14:AB$54)</f>
        <v>0</v>
      </c>
      <c r="AC42" s="102">
        <f>SUMIF('WW Spending Actual'!$B$10:$B$50,'WW Spending Total'!$B42,'WW Spending Actual'!AC$10:AC$50)+SUMIF('WW Spending Projected'!$B$14:$B$54,'WW Spending Total'!$B42,'WW Spending Projected'!AC$14:AC$54)</f>
        <v>0</v>
      </c>
      <c r="AD42" s="102">
        <f>SUMIF('WW Spending Actual'!$B$10:$B$50,'WW Spending Total'!$B42,'WW Spending Actual'!AD$10:AD$50)+SUMIF('WW Spending Projected'!$B$14:$B$54,'WW Spending Total'!$B42,'WW Spending Projected'!AD$14:AD$54)</f>
        <v>0</v>
      </c>
      <c r="AE42" s="102">
        <f>SUMIF('WW Spending Actual'!$B$10:$B$50,'WW Spending Total'!$B42,'WW Spending Actual'!AE$10:AE$50)+SUMIF('WW Spending Projected'!$B$14:$B$54,'WW Spending Total'!$B42,'WW Spending Projected'!AE$14:AE$54)</f>
        <v>0</v>
      </c>
      <c r="AF42" s="102">
        <f>SUMIF('WW Spending Actual'!$B$10:$B$50,'WW Spending Total'!$B42,'WW Spending Actual'!AF$10:AF$50)+SUMIF('WW Spending Projected'!$B$14:$B$54,'WW Spending Total'!$B42,'WW Spending Projected'!AF$14:AF$54)</f>
        <v>0</v>
      </c>
      <c r="AG42" s="103">
        <f>SUMIF('WW Spending Actual'!$B$10:$B$50,'WW Spending Total'!$B42,'WW Spending Actual'!AG$10:AG$50)+SUMIF('WW Spending Projected'!$B$14:$B$54,'WW Spending Total'!$B42,'WW Spending Projected'!AG$14:AG$54)</f>
        <v>0</v>
      </c>
    </row>
    <row r="43" spans="2:33" hidden="1" x14ac:dyDescent="0.2">
      <c r="B43" s="22" t="str">
        <f>IFERROR(VLOOKUP(C43,'MEG Def'!$A$53:$B$56,2),"")</f>
        <v/>
      </c>
      <c r="C43" s="57"/>
      <c r="D43" s="101">
        <f>SUMIF('WW Spending Actual'!$B$10:$B$50,'WW Spending Total'!$B43,'WW Spending Actual'!D$10:D$50)+SUMIF('WW Spending Projected'!$B$14:$B$54,'WW Spending Total'!$B43,'WW Spending Projected'!D$14:D$54)</f>
        <v>0</v>
      </c>
      <c r="E43" s="420">
        <f>SUMIF('WW Spending Actual'!$B$10:$B$50,'WW Spending Total'!$B43,'WW Spending Actual'!E$10:E$50)+SUMIF('WW Spending Projected'!$B$14:$B$54,'WW Spending Total'!$B43,'WW Spending Projected'!E$14:E$54)</f>
        <v>0</v>
      </c>
      <c r="F43" s="420">
        <f>SUMIF('WW Spending Actual'!$B$10:$B$50,'WW Spending Total'!$B43,'WW Spending Actual'!F$10:F$50)+SUMIF('WW Spending Projected'!$B$14:$B$54,'WW Spending Total'!$B43,'WW Spending Projected'!F$14:F$54)</f>
        <v>0</v>
      </c>
      <c r="G43" s="420">
        <f>SUMIF('WW Spending Actual'!$B$10:$B$50,'WW Spending Total'!$B43,'WW Spending Actual'!G$10:G$50)+SUMIF('WW Spending Projected'!$B$14:$B$54,'WW Spending Total'!$B43,'WW Spending Projected'!G$14:G$54)</f>
        <v>0</v>
      </c>
      <c r="H43" s="103">
        <f>SUMIF('WW Spending Actual'!$B$10:$B$50,'WW Spending Total'!$B43,'WW Spending Actual'!H$10:H$50)+SUMIF('WW Spending Projected'!$B$14:$B$54,'WW Spending Total'!$B43,'WW Spending Projected'!H$14:H$54)</f>
        <v>0</v>
      </c>
      <c r="I43" s="102">
        <f>SUMIF('WW Spending Actual'!$B$10:$B$50,'WW Spending Total'!$B43,'WW Spending Actual'!I$10:I$50)+SUMIF('WW Spending Projected'!$B$14:$B$54,'WW Spending Total'!$B43,'WW Spending Projected'!I$14:I$54)</f>
        <v>0</v>
      </c>
      <c r="J43" s="102">
        <f>SUMIF('WW Spending Actual'!$B$10:$B$50,'WW Spending Total'!$B43,'WW Spending Actual'!J$10:J$50)+SUMIF('WW Spending Projected'!$B$14:$B$54,'WW Spending Total'!$B43,'WW Spending Projected'!J$14:J$54)</f>
        <v>0</v>
      </c>
      <c r="K43" s="102">
        <f>SUMIF('WW Spending Actual'!$B$10:$B$50,'WW Spending Total'!$B43,'WW Spending Actual'!K$10:K$50)+SUMIF('WW Spending Projected'!$B$14:$B$54,'WW Spending Total'!$B43,'WW Spending Projected'!K$14:K$54)</f>
        <v>0</v>
      </c>
      <c r="L43" s="102">
        <f>SUMIF('WW Spending Actual'!$B$10:$B$50,'WW Spending Total'!$B43,'WW Spending Actual'!L$10:L$50)+SUMIF('WW Spending Projected'!$B$14:$B$54,'WW Spending Total'!$B43,'WW Spending Projected'!L$14:L$54)</f>
        <v>0</v>
      </c>
      <c r="M43" s="102">
        <f>SUMIF('WW Spending Actual'!$B$10:$B$50,'WW Spending Total'!$B43,'WW Spending Actual'!M$10:M$50)+SUMIF('WW Spending Projected'!$B$14:$B$54,'WW Spending Total'!$B43,'WW Spending Projected'!M$14:M$54)</f>
        <v>0</v>
      </c>
      <c r="N43" s="102">
        <f>SUMIF('WW Spending Actual'!$B$10:$B$50,'WW Spending Total'!$B43,'WW Spending Actual'!N$10:N$50)+SUMIF('WW Spending Projected'!$B$14:$B$54,'WW Spending Total'!$B43,'WW Spending Projected'!N$14:N$54)</f>
        <v>0</v>
      </c>
      <c r="O43" s="102">
        <f>SUMIF('WW Spending Actual'!$B$10:$B$50,'WW Spending Total'!$B43,'WW Spending Actual'!O$10:O$50)+SUMIF('WW Spending Projected'!$B$14:$B$54,'WW Spending Total'!$B43,'WW Spending Projected'!O$14:O$54)</f>
        <v>0</v>
      </c>
      <c r="P43" s="102">
        <f>SUMIF('WW Spending Actual'!$B$10:$B$50,'WW Spending Total'!$B43,'WW Spending Actual'!P$10:P$50)+SUMIF('WW Spending Projected'!$B$14:$B$54,'WW Spending Total'!$B43,'WW Spending Projected'!P$14:P$54)</f>
        <v>0</v>
      </c>
      <c r="Q43" s="102">
        <f>SUMIF('WW Spending Actual'!$B$10:$B$50,'WW Spending Total'!$B43,'WW Spending Actual'!Q$10:Q$50)+SUMIF('WW Spending Projected'!$B$14:$B$54,'WW Spending Total'!$B43,'WW Spending Projected'!Q$14:Q$54)</f>
        <v>0</v>
      </c>
      <c r="R43" s="102">
        <f>SUMIF('WW Spending Actual'!$B$10:$B$50,'WW Spending Total'!$B43,'WW Spending Actual'!R$10:R$50)+SUMIF('WW Spending Projected'!$B$14:$B$54,'WW Spending Total'!$B43,'WW Spending Projected'!R$14:R$54)</f>
        <v>0</v>
      </c>
      <c r="S43" s="102">
        <f>SUMIF('WW Spending Actual'!$B$10:$B$50,'WW Spending Total'!$B43,'WW Spending Actual'!S$10:S$50)+SUMIF('WW Spending Projected'!$B$14:$B$54,'WW Spending Total'!$B43,'WW Spending Projected'!S$14:S$54)</f>
        <v>0</v>
      </c>
      <c r="T43" s="102">
        <f>SUMIF('WW Spending Actual'!$B$10:$B$50,'WW Spending Total'!$B43,'WW Spending Actual'!T$10:T$50)+SUMIF('WW Spending Projected'!$B$14:$B$54,'WW Spending Total'!$B43,'WW Spending Projected'!T$14:T$54)</f>
        <v>0</v>
      </c>
      <c r="U43" s="102">
        <f>SUMIF('WW Spending Actual'!$B$10:$B$50,'WW Spending Total'!$B43,'WW Spending Actual'!U$10:U$50)+SUMIF('WW Spending Projected'!$B$14:$B$54,'WW Spending Total'!$B43,'WW Spending Projected'!U$14:U$54)</f>
        <v>0</v>
      </c>
      <c r="V43" s="102">
        <f>SUMIF('WW Spending Actual'!$B$10:$B$50,'WW Spending Total'!$B43,'WW Spending Actual'!V$10:V$50)+SUMIF('WW Spending Projected'!$B$14:$B$54,'WW Spending Total'!$B43,'WW Spending Projected'!V$14:V$54)</f>
        <v>0</v>
      </c>
      <c r="W43" s="102">
        <f>SUMIF('WW Spending Actual'!$B$10:$B$50,'WW Spending Total'!$B43,'WW Spending Actual'!W$10:W$50)+SUMIF('WW Spending Projected'!$B$14:$B$54,'WW Spending Total'!$B43,'WW Spending Projected'!W$14:W$54)</f>
        <v>0</v>
      </c>
      <c r="X43" s="102">
        <f>SUMIF('WW Spending Actual'!$B$10:$B$50,'WW Spending Total'!$B43,'WW Spending Actual'!X$10:X$50)+SUMIF('WW Spending Projected'!$B$14:$B$54,'WW Spending Total'!$B43,'WW Spending Projected'!X$14:X$54)</f>
        <v>0</v>
      </c>
      <c r="Y43" s="102">
        <f>SUMIF('WW Spending Actual'!$B$10:$B$50,'WW Spending Total'!$B43,'WW Spending Actual'!Y$10:Y$50)+SUMIF('WW Spending Projected'!$B$14:$B$54,'WW Spending Total'!$B43,'WW Spending Projected'!Y$14:Y$54)</f>
        <v>0</v>
      </c>
      <c r="Z43" s="102">
        <f>SUMIF('WW Spending Actual'!$B$10:$B$50,'WW Spending Total'!$B43,'WW Spending Actual'!Z$10:Z$50)+SUMIF('WW Spending Projected'!$B$14:$B$54,'WW Spending Total'!$B43,'WW Spending Projected'!Z$14:Z$54)</f>
        <v>0</v>
      </c>
      <c r="AA43" s="102">
        <f>SUMIF('WW Spending Actual'!$B$10:$B$50,'WW Spending Total'!$B43,'WW Spending Actual'!AA$10:AA$50)+SUMIF('WW Spending Projected'!$B$14:$B$54,'WW Spending Total'!$B43,'WW Spending Projected'!AA$14:AA$54)</f>
        <v>0</v>
      </c>
      <c r="AB43" s="102">
        <f>SUMIF('WW Spending Actual'!$B$10:$B$50,'WW Spending Total'!$B43,'WW Spending Actual'!AB$10:AB$50)+SUMIF('WW Spending Projected'!$B$14:$B$54,'WW Spending Total'!$B43,'WW Spending Projected'!AB$14:AB$54)</f>
        <v>0</v>
      </c>
      <c r="AC43" s="102">
        <f>SUMIF('WW Spending Actual'!$B$10:$B$50,'WW Spending Total'!$B43,'WW Spending Actual'!AC$10:AC$50)+SUMIF('WW Spending Projected'!$B$14:$B$54,'WW Spending Total'!$B43,'WW Spending Projected'!AC$14:AC$54)</f>
        <v>0</v>
      </c>
      <c r="AD43" s="102">
        <f>SUMIF('WW Spending Actual'!$B$10:$B$50,'WW Spending Total'!$B43,'WW Spending Actual'!AD$10:AD$50)+SUMIF('WW Spending Projected'!$B$14:$B$54,'WW Spending Total'!$B43,'WW Spending Projected'!AD$14:AD$54)</f>
        <v>0</v>
      </c>
      <c r="AE43" s="102">
        <f>SUMIF('WW Spending Actual'!$B$10:$B$50,'WW Spending Total'!$B43,'WW Spending Actual'!AE$10:AE$50)+SUMIF('WW Spending Projected'!$B$14:$B$54,'WW Spending Total'!$B43,'WW Spending Projected'!AE$14:AE$54)</f>
        <v>0</v>
      </c>
      <c r="AF43" s="102">
        <f>SUMIF('WW Spending Actual'!$B$10:$B$50,'WW Spending Total'!$B43,'WW Spending Actual'!AF$10:AF$50)+SUMIF('WW Spending Projected'!$B$14:$B$54,'WW Spending Total'!$B43,'WW Spending Projected'!AF$14:AF$54)</f>
        <v>0</v>
      </c>
      <c r="AG43" s="103">
        <f>SUMIF('WW Spending Actual'!$B$10:$B$50,'WW Spending Total'!$B43,'WW Spending Actual'!AG$10:AG$50)+SUMIF('WW Spending Projected'!$B$14:$B$54,'WW Spending Total'!$B43,'WW Spending Projected'!AG$14:AG$54)</f>
        <v>0</v>
      </c>
    </row>
    <row r="44" spans="2:33" hidden="1" x14ac:dyDescent="0.2">
      <c r="B44" s="22" t="str">
        <f>IFERROR(VLOOKUP(C44,'MEG Def'!$A$53:$B$56,2),"")</f>
        <v/>
      </c>
      <c r="C44" s="57"/>
      <c r="D44" s="101">
        <f>SUMIF('WW Spending Actual'!$B$10:$B$50,'WW Spending Total'!$B44,'WW Spending Actual'!D$10:D$50)+SUMIF('WW Spending Projected'!$B$14:$B$54,'WW Spending Total'!$B44,'WW Spending Projected'!D$14:D$54)</f>
        <v>0</v>
      </c>
      <c r="E44" s="420">
        <f>SUMIF('WW Spending Actual'!$B$10:$B$50,'WW Spending Total'!$B44,'WW Spending Actual'!E$10:E$50)+SUMIF('WW Spending Projected'!$B$14:$B$54,'WW Spending Total'!$B44,'WW Spending Projected'!E$14:E$54)</f>
        <v>0</v>
      </c>
      <c r="F44" s="420">
        <f>SUMIF('WW Spending Actual'!$B$10:$B$50,'WW Spending Total'!$B44,'WW Spending Actual'!F$10:F$50)+SUMIF('WW Spending Projected'!$B$14:$B$54,'WW Spending Total'!$B44,'WW Spending Projected'!F$14:F$54)</f>
        <v>0</v>
      </c>
      <c r="G44" s="420">
        <f>SUMIF('WW Spending Actual'!$B$10:$B$50,'WW Spending Total'!$B44,'WW Spending Actual'!G$10:G$50)+SUMIF('WW Spending Projected'!$B$14:$B$54,'WW Spending Total'!$B44,'WW Spending Projected'!G$14:G$54)</f>
        <v>0</v>
      </c>
      <c r="H44" s="103">
        <f>SUMIF('WW Spending Actual'!$B$10:$B$50,'WW Spending Total'!$B44,'WW Spending Actual'!H$10:H$50)+SUMIF('WW Spending Projected'!$B$14:$B$54,'WW Spending Total'!$B44,'WW Spending Projected'!H$14:H$54)</f>
        <v>0</v>
      </c>
      <c r="I44" s="102">
        <f>SUMIF('WW Spending Actual'!$B$10:$B$50,'WW Spending Total'!$B44,'WW Spending Actual'!I$10:I$50)+SUMIF('WW Spending Projected'!$B$14:$B$54,'WW Spending Total'!$B44,'WW Spending Projected'!I$14:I$54)</f>
        <v>0</v>
      </c>
      <c r="J44" s="102">
        <f>SUMIF('WW Spending Actual'!$B$10:$B$50,'WW Spending Total'!$B44,'WW Spending Actual'!J$10:J$50)+SUMIF('WW Spending Projected'!$B$14:$B$54,'WW Spending Total'!$B44,'WW Spending Projected'!J$14:J$54)</f>
        <v>0</v>
      </c>
      <c r="K44" s="102">
        <f>SUMIF('WW Spending Actual'!$B$10:$B$50,'WW Spending Total'!$B44,'WW Spending Actual'!K$10:K$50)+SUMIF('WW Spending Projected'!$B$14:$B$54,'WW Spending Total'!$B44,'WW Spending Projected'!K$14:K$54)</f>
        <v>0</v>
      </c>
      <c r="L44" s="102">
        <f>SUMIF('WW Spending Actual'!$B$10:$B$50,'WW Spending Total'!$B44,'WW Spending Actual'!L$10:L$50)+SUMIF('WW Spending Projected'!$B$14:$B$54,'WW Spending Total'!$B44,'WW Spending Projected'!L$14:L$54)</f>
        <v>0</v>
      </c>
      <c r="M44" s="102">
        <f>SUMIF('WW Spending Actual'!$B$10:$B$50,'WW Spending Total'!$B44,'WW Spending Actual'!M$10:M$50)+SUMIF('WW Spending Projected'!$B$14:$B$54,'WW Spending Total'!$B44,'WW Spending Projected'!M$14:M$54)</f>
        <v>0</v>
      </c>
      <c r="N44" s="102">
        <f>SUMIF('WW Spending Actual'!$B$10:$B$50,'WW Spending Total'!$B44,'WW Spending Actual'!N$10:N$50)+SUMIF('WW Spending Projected'!$B$14:$B$54,'WW Spending Total'!$B44,'WW Spending Projected'!N$14:N$54)</f>
        <v>0</v>
      </c>
      <c r="O44" s="102">
        <f>SUMIF('WW Spending Actual'!$B$10:$B$50,'WW Spending Total'!$B44,'WW Spending Actual'!O$10:O$50)+SUMIF('WW Spending Projected'!$B$14:$B$54,'WW Spending Total'!$B44,'WW Spending Projected'!O$14:O$54)</f>
        <v>0</v>
      </c>
      <c r="P44" s="102">
        <f>SUMIF('WW Spending Actual'!$B$10:$B$50,'WW Spending Total'!$B44,'WW Spending Actual'!P$10:P$50)+SUMIF('WW Spending Projected'!$B$14:$B$54,'WW Spending Total'!$B44,'WW Spending Projected'!P$14:P$54)</f>
        <v>0</v>
      </c>
      <c r="Q44" s="102">
        <f>SUMIF('WW Spending Actual'!$B$10:$B$50,'WW Spending Total'!$B44,'WW Spending Actual'!Q$10:Q$50)+SUMIF('WW Spending Projected'!$B$14:$B$54,'WW Spending Total'!$B44,'WW Spending Projected'!Q$14:Q$54)</f>
        <v>0</v>
      </c>
      <c r="R44" s="102">
        <f>SUMIF('WW Spending Actual'!$B$10:$B$50,'WW Spending Total'!$B44,'WW Spending Actual'!R$10:R$50)+SUMIF('WW Spending Projected'!$B$14:$B$54,'WW Spending Total'!$B44,'WW Spending Projected'!R$14:R$54)</f>
        <v>0</v>
      </c>
      <c r="S44" s="102">
        <f>SUMIF('WW Spending Actual'!$B$10:$B$50,'WW Spending Total'!$B44,'WW Spending Actual'!S$10:S$50)+SUMIF('WW Spending Projected'!$B$14:$B$54,'WW Spending Total'!$B44,'WW Spending Projected'!S$14:S$54)</f>
        <v>0</v>
      </c>
      <c r="T44" s="102">
        <f>SUMIF('WW Spending Actual'!$B$10:$B$50,'WW Spending Total'!$B44,'WW Spending Actual'!T$10:T$50)+SUMIF('WW Spending Projected'!$B$14:$B$54,'WW Spending Total'!$B44,'WW Spending Projected'!T$14:T$54)</f>
        <v>0</v>
      </c>
      <c r="U44" s="102">
        <f>SUMIF('WW Spending Actual'!$B$10:$B$50,'WW Spending Total'!$B44,'WW Spending Actual'!U$10:U$50)+SUMIF('WW Spending Projected'!$B$14:$B$54,'WW Spending Total'!$B44,'WW Spending Projected'!U$14:U$54)</f>
        <v>0</v>
      </c>
      <c r="V44" s="102">
        <f>SUMIF('WW Spending Actual'!$B$10:$B$50,'WW Spending Total'!$B44,'WW Spending Actual'!V$10:V$50)+SUMIF('WW Spending Projected'!$B$14:$B$54,'WW Spending Total'!$B44,'WW Spending Projected'!V$14:V$54)</f>
        <v>0</v>
      </c>
      <c r="W44" s="102">
        <f>SUMIF('WW Spending Actual'!$B$10:$B$50,'WW Spending Total'!$B44,'WW Spending Actual'!W$10:W$50)+SUMIF('WW Spending Projected'!$B$14:$B$54,'WW Spending Total'!$B44,'WW Spending Projected'!W$14:W$54)</f>
        <v>0</v>
      </c>
      <c r="X44" s="102">
        <f>SUMIF('WW Spending Actual'!$B$10:$B$50,'WW Spending Total'!$B44,'WW Spending Actual'!X$10:X$50)+SUMIF('WW Spending Projected'!$B$14:$B$54,'WW Spending Total'!$B44,'WW Spending Projected'!X$14:X$54)</f>
        <v>0</v>
      </c>
      <c r="Y44" s="102">
        <f>SUMIF('WW Spending Actual'!$B$10:$B$50,'WW Spending Total'!$B44,'WW Spending Actual'!Y$10:Y$50)+SUMIF('WW Spending Projected'!$B$14:$B$54,'WW Spending Total'!$B44,'WW Spending Projected'!Y$14:Y$54)</f>
        <v>0</v>
      </c>
      <c r="Z44" s="102">
        <f>SUMIF('WW Spending Actual'!$B$10:$B$50,'WW Spending Total'!$B44,'WW Spending Actual'!Z$10:Z$50)+SUMIF('WW Spending Projected'!$B$14:$B$54,'WW Spending Total'!$B44,'WW Spending Projected'!Z$14:Z$54)</f>
        <v>0</v>
      </c>
      <c r="AA44" s="102">
        <f>SUMIF('WW Spending Actual'!$B$10:$B$50,'WW Spending Total'!$B44,'WW Spending Actual'!AA$10:AA$50)+SUMIF('WW Spending Projected'!$B$14:$B$54,'WW Spending Total'!$B44,'WW Spending Projected'!AA$14:AA$54)</f>
        <v>0</v>
      </c>
      <c r="AB44" s="102">
        <f>SUMIF('WW Spending Actual'!$B$10:$B$50,'WW Spending Total'!$B44,'WW Spending Actual'!AB$10:AB$50)+SUMIF('WW Spending Projected'!$B$14:$B$54,'WW Spending Total'!$B44,'WW Spending Projected'!AB$14:AB$54)</f>
        <v>0</v>
      </c>
      <c r="AC44" s="102">
        <f>SUMIF('WW Spending Actual'!$B$10:$B$50,'WW Spending Total'!$B44,'WW Spending Actual'!AC$10:AC$50)+SUMIF('WW Spending Projected'!$B$14:$B$54,'WW Spending Total'!$B44,'WW Spending Projected'!AC$14:AC$54)</f>
        <v>0</v>
      </c>
      <c r="AD44" s="102">
        <f>SUMIF('WW Spending Actual'!$B$10:$B$50,'WW Spending Total'!$B44,'WW Spending Actual'!AD$10:AD$50)+SUMIF('WW Spending Projected'!$B$14:$B$54,'WW Spending Total'!$B44,'WW Spending Projected'!AD$14:AD$54)</f>
        <v>0</v>
      </c>
      <c r="AE44" s="102">
        <f>SUMIF('WW Spending Actual'!$B$10:$B$50,'WW Spending Total'!$B44,'WW Spending Actual'!AE$10:AE$50)+SUMIF('WW Spending Projected'!$B$14:$B$54,'WW Spending Total'!$B44,'WW Spending Projected'!AE$14:AE$54)</f>
        <v>0</v>
      </c>
      <c r="AF44" s="102">
        <f>SUMIF('WW Spending Actual'!$B$10:$B$50,'WW Spending Total'!$B44,'WW Spending Actual'!AF$10:AF$50)+SUMIF('WW Spending Projected'!$B$14:$B$54,'WW Spending Total'!$B44,'WW Spending Projected'!AF$14:AF$54)</f>
        <v>0</v>
      </c>
      <c r="AG44" s="103">
        <f>SUMIF('WW Spending Actual'!$B$10:$B$50,'WW Spending Total'!$B44,'WW Spending Actual'!AG$10:AG$50)+SUMIF('WW Spending Projected'!$B$14:$B$54,'WW Spending Total'!$B44,'WW Spending Projected'!AG$14:AG$54)</f>
        <v>0</v>
      </c>
    </row>
    <row r="45" spans="2:33" hidden="1" x14ac:dyDescent="0.2">
      <c r="B45" s="22"/>
      <c r="C45" s="57"/>
      <c r="D45" s="101">
        <f>SUMIF('WW Spending Actual'!$B$10:$B$50,'WW Spending Total'!$B45,'WW Spending Actual'!D$10:D$50)+SUMIF('WW Spending Projected'!$B$14:$B$54,'WW Spending Total'!$B45,'WW Spending Projected'!D$14:D$54)</f>
        <v>0</v>
      </c>
      <c r="E45" s="420">
        <f>SUMIF('WW Spending Actual'!$B$10:$B$50,'WW Spending Total'!$B45,'WW Spending Actual'!E$10:E$50)+SUMIF('WW Spending Projected'!$B$14:$B$54,'WW Spending Total'!$B45,'WW Spending Projected'!E$14:E$54)</f>
        <v>0</v>
      </c>
      <c r="F45" s="420">
        <f>SUMIF('WW Spending Actual'!$B$10:$B$50,'WW Spending Total'!$B45,'WW Spending Actual'!F$10:F$50)+SUMIF('WW Spending Projected'!$B$14:$B$54,'WW Spending Total'!$B45,'WW Spending Projected'!F$14:F$54)</f>
        <v>0</v>
      </c>
      <c r="G45" s="420">
        <f>SUMIF('WW Spending Actual'!$B$10:$B$50,'WW Spending Total'!$B45,'WW Spending Actual'!G$10:G$50)+SUMIF('WW Spending Projected'!$B$14:$B$54,'WW Spending Total'!$B45,'WW Spending Projected'!G$14:G$54)</f>
        <v>0</v>
      </c>
      <c r="H45" s="103">
        <f>SUMIF('WW Spending Actual'!$B$10:$B$50,'WW Spending Total'!$B45,'WW Spending Actual'!H$10:H$50)+SUMIF('WW Spending Projected'!$B$14:$B$54,'WW Spending Total'!$B45,'WW Spending Projected'!H$14:H$54)</f>
        <v>0</v>
      </c>
      <c r="I45" s="102">
        <f>SUMIF('WW Spending Actual'!$B$10:$B$50,'WW Spending Total'!$B45,'WW Spending Actual'!I$10:I$50)+SUMIF('WW Spending Projected'!$B$14:$B$54,'WW Spending Total'!$B45,'WW Spending Projected'!I$14:I$54)</f>
        <v>0</v>
      </c>
      <c r="J45" s="102">
        <f>SUMIF('WW Spending Actual'!$B$10:$B$50,'WW Spending Total'!$B45,'WW Spending Actual'!J$10:J$50)+SUMIF('WW Spending Projected'!$B$14:$B$54,'WW Spending Total'!$B45,'WW Spending Projected'!J$14:J$54)</f>
        <v>0</v>
      </c>
      <c r="K45" s="102">
        <f>SUMIF('WW Spending Actual'!$B$10:$B$50,'WW Spending Total'!$B45,'WW Spending Actual'!K$10:K$50)+SUMIF('WW Spending Projected'!$B$14:$B$54,'WW Spending Total'!$B45,'WW Spending Projected'!K$14:K$54)</f>
        <v>0</v>
      </c>
      <c r="L45" s="102">
        <f>SUMIF('WW Spending Actual'!$B$10:$B$50,'WW Spending Total'!$B45,'WW Spending Actual'!L$10:L$50)+SUMIF('WW Spending Projected'!$B$14:$B$54,'WW Spending Total'!$B45,'WW Spending Projected'!L$14:L$54)</f>
        <v>0</v>
      </c>
      <c r="M45" s="102">
        <f>SUMIF('WW Spending Actual'!$B$10:$B$50,'WW Spending Total'!$B45,'WW Spending Actual'!M$10:M$50)+SUMIF('WW Spending Projected'!$B$14:$B$54,'WW Spending Total'!$B45,'WW Spending Projected'!M$14:M$54)</f>
        <v>0</v>
      </c>
      <c r="N45" s="102">
        <f>SUMIF('WW Spending Actual'!$B$10:$B$50,'WW Spending Total'!$B45,'WW Spending Actual'!N$10:N$50)+SUMIF('WW Spending Projected'!$B$14:$B$54,'WW Spending Total'!$B45,'WW Spending Projected'!N$14:N$54)</f>
        <v>0</v>
      </c>
      <c r="O45" s="102">
        <f>SUMIF('WW Spending Actual'!$B$10:$B$50,'WW Spending Total'!$B45,'WW Spending Actual'!O$10:O$50)+SUMIF('WW Spending Projected'!$B$14:$B$54,'WW Spending Total'!$B45,'WW Spending Projected'!O$14:O$54)</f>
        <v>0</v>
      </c>
      <c r="P45" s="102">
        <f>SUMIF('WW Spending Actual'!$B$10:$B$50,'WW Spending Total'!$B45,'WW Spending Actual'!P$10:P$50)+SUMIF('WW Spending Projected'!$B$14:$B$54,'WW Spending Total'!$B45,'WW Spending Projected'!P$14:P$54)</f>
        <v>0</v>
      </c>
      <c r="Q45" s="102">
        <f>SUMIF('WW Spending Actual'!$B$10:$B$50,'WW Spending Total'!$B45,'WW Spending Actual'!Q$10:Q$50)+SUMIF('WW Spending Projected'!$B$14:$B$54,'WW Spending Total'!$B45,'WW Spending Projected'!Q$14:Q$54)</f>
        <v>0</v>
      </c>
      <c r="R45" s="102">
        <f>SUMIF('WW Spending Actual'!$B$10:$B$50,'WW Spending Total'!$B45,'WW Spending Actual'!R$10:R$50)+SUMIF('WW Spending Projected'!$B$14:$B$54,'WW Spending Total'!$B45,'WW Spending Projected'!R$14:R$54)</f>
        <v>0</v>
      </c>
      <c r="S45" s="102">
        <f>SUMIF('WW Spending Actual'!$B$10:$B$50,'WW Spending Total'!$B45,'WW Spending Actual'!S$10:S$50)+SUMIF('WW Spending Projected'!$B$14:$B$54,'WW Spending Total'!$B45,'WW Spending Projected'!S$14:S$54)</f>
        <v>0</v>
      </c>
      <c r="T45" s="102">
        <f>SUMIF('WW Spending Actual'!$B$10:$B$50,'WW Spending Total'!$B45,'WW Spending Actual'!T$10:T$50)+SUMIF('WW Spending Projected'!$B$14:$B$54,'WW Spending Total'!$B45,'WW Spending Projected'!T$14:T$54)</f>
        <v>0</v>
      </c>
      <c r="U45" s="102">
        <f>SUMIF('WW Spending Actual'!$B$10:$B$50,'WW Spending Total'!$B45,'WW Spending Actual'!U$10:U$50)+SUMIF('WW Spending Projected'!$B$14:$B$54,'WW Spending Total'!$B45,'WW Spending Projected'!U$14:U$54)</f>
        <v>0</v>
      </c>
      <c r="V45" s="102">
        <f>SUMIF('WW Spending Actual'!$B$10:$B$50,'WW Spending Total'!$B45,'WW Spending Actual'!V$10:V$50)+SUMIF('WW Spending Projected'!$B$14:$B$54,'WW Spending Total'!$B45,'WW Spending Projected'!V$14:V$54)</f>
        <v>0</v>
      </c>
      <c r="W45" s="102">
        <f>SUMIF('WW Spending Actual'!$B$10:$B$50,'WW Spending Total'!$B45,'WW Spending Actual'!W$10:W$50)+SUMIF('WW Spending Projected'!$B$14:$B$54,'WW Spending Total'!$B45,'WW Spending Projected'!W$14:W$54)</f>
        <v>0</v>
      </c>
      <c r="X45" s="102">
        <f>SUMIF('WW Spending Actual'!$B$10:$B$50,'WW Spending Total'!$B45,'WW Spending Actual'!X$10:X$50)+SUMIF('WW Spending Projected'!$B$14:$B$54,'WW Spending Total'!$B45,'WW Spending Projected'!X$14:X$54)</f>
        <v>0</v>
      </c>
      <c r="Y45" s="102">
        <f>SUMIF('WW Spending Actual'!$B$10:$B$50,'WW Spending Total'!$B45,'WW Spending Actual'!Y$10:Y$50)+SUMIF('WW Spending Projected'!$B$14:$B$54,'WW Spending Total'!$B45,'WW Spending Projected'!Y$14:Y$54)</f>
        <v>0</v>
      </c>
      <c r="Z45" s="102">
        <f>SUMIF('WW Spending Actual'!$B$10:$B$50,'WW Spending Total'!$B45,'WW Spending Actual'!Z$10:Z$50)+SUMIF('WW Spending Projected'!$B$14:$B$54,'WW Spending Total'!$B45,'WW Spending Projected'!Z$14:Z$54)</f>
        <v>0</v>
      </c>
      <c r="AA45" s="102">
        <f>SUMIF('WW Spending Actual'!$B$10:$B$50,'WW Spending Total'!$B45,'WW Spending Actual'!AA$10:AA$50)+SUMIF('WW Spending Projected'!$B$14:$B$54,'WW Spending Total'!$B45,'WW Spending Projected'!AA$14:AA$54)</f>
        <v>0</v>
      </c>
      <c r="AB45" s="102">
        <f>SUMIF('WW Spending Actual'!$B$10:$B$50,'WW Spending Total'!$B45,'WW Spending Actual'!AB$10:AB$50)+SUMIF('WW Spending Projected'!$B$14:$B$54,'WW Spending Total'!$B45,'WW Spending Projected'!AB$14:AB$54)</f>
        <v>0</v>
      </c>
      <c r="AC45" s="102">
        <f>SUMIF('WW Spending Actual'!$B$10:$B$50,'WW Spending Total'!$B45,'WW Spending Actual'!AC$10:AC$50)+SUMIF('WW Spending Projected'!$B$14:$B$54,'WW Spending Total'!$B45,'WW Spending Projected'!AC$14:AC$54)</f>
        <v>0</v>
      </c>
      <c r="AD45" s="102">
        <f>SUMIF('WW Spending Actual'!$B$10:$B$50,'WW Spending Total'!$B45,'WW Spending Actual'!AD$10:AD$50)+SUMIF('WW Spending Projected'!$B$14:$B$54,'WW Spending Total'!$B45,'WW Spending Projected'!AD$14:AD$54)</f>
        <v>0</v>
      </c>
      <c r="AE45" s="102">
        <f>SUMIF('WW Spending Actual'!$B$10:$B$50,'WW Spending Total'!$B45,'WW Spending Actual'!AE$10:AE$50)+SUMIF('WW Spending Projected'!$B$14:$B$54,'WW Spending Total'!$B45,'WW Spending Projected'!AE$14:AE$54)</f>
        <v>0</v>
      </c>
      <c r="AF45" s="102">
        <f>SUMIF('WW Spending Actual'!$B$10:$B$50,'WW Spending Total'!$B45,'WW Spending Actual'!AF$10:AF$50)+SUMIF('WW Spending Projected'!$B$14:$B$54,'WW Spending Total'!$B45,'WW Spending Projected'!AF$14:AF$54)</f>
        <v>0</v>
      </c>
      <c r="AG45" s="103">
        <f>SUMIF('WW Spending Actual'!$B$10:$B$50,'WW Spending Total'!$B45,'WW Spending Actual'!AG$10:AG$50)+SUMIF('WW Spending Projected'!$B$14:$B$54,'WW Spending Total'!$B45,'WW Spending Projected'!AG$14:AG$54)</f>
        <v>0</v>
      </c>
    </row>
    <row r="46" spans="2:33" hidden="1" x14ac:dyDescent="0.2">
      <c r="B46" s="6" t="s">
        <v>81</v>
      </c>
      <c r="C46" s="57"/>
      <c r="D46" s="101">
        <f>SUMIF('WW Spending Actual'!$B$10:$B$50,'WW Spending Total'!$B46,'WW Spending Actual'!D$10:D$50)+SUMIF('WW Spending Projected'!$B$14:$B$54,'WW Spending Total'!$B46,'WW Spending Projected'!D$14:D$54)</f>
        <v>0</v>
      </c>
      <c r="E46" s="420">
        <f>SUMIF('WW Spending Actual'!$B$10:$B$50,'WW Spending Total'!$B46,'WW Spending Actual'!E$10:E$50)+SUMIF('WW Spending Projected'!$B$14:$B$54,'WW Spending Total'!$B46,'WW Spending Projected'!E$14:E$54)</f>
        <v>0</v>
      </c>
      <c r="F46" s="420">
        <f>SUMIF('WW Spending Actual'!$B$10:$B$50,'WW Spending Total'!$B46,'WW Spending Actual'!F$10:F$50)+SUMIF('WW Spending Projected'!$B$14:$B$54,'WW Spending Total'!$B46,'WW Spending Projected'!F$14:F$54)</f>
        <v>0</v>
      </c>
      <c r="G46" s="420">
        <f>SUMIF('WW Spending Actual'!$B$10:$B$50,'WW Spending Total'!$B46,'WW Spending Actual'!G$10:G$50)+SUMIF('WW Spending Projected'!$B$14:$B$54,'WW Spending Total'!$B46,'WW Spending Projected'!G$14:G$54)</f>
        <v>0</v>
      </c>
      <c r="H46" s="103">
        <f>SUMIF('WW Spending Actual'!$B$10:$B$50,'WW Spending Total'!$B46,'WW Spending Actual'!H$10:H$50)+SUMIF('WW Spending Projected'!$B$14:$B$54,'WW Spending Total'!$B46,'WW Spending Projected'!H$14:H$54)</f>
        <v>0</v>
      </c>
      <c r="I46" s="102">
        <f>SUMIF('WW Spending Actual'!$B$10:$B$50,'WW Spending Total'!$B46,'WW Spending Actual'!I$10:I$50)+SUMIF('WW Spending Projected'!$B$14:$B$54,'WW Spending Total'!$B46,'WW Spending Projected'!I$14:I$54)</f>
        <v>0</v>
      </c>
      <c r="J46" s="102">
        <f>SUMIF('WW Spending Actual'!$B$10:$B$50,'WW Spending Total'!$B46,'WW Spending Actual'!J$10:J$50)+SUMIF('WW Spending Projected'!$B$14:$B$54,'WW Spending Total'!$B46,'WW Spending Projected'!J$14:J$54)</f>
        <v>0</v>
      </c>
      <c r="K46" s="102">
        <f>SUMIF('WW Spending Actual'!$B$10:$B$50,'WW Spending Total'!$B46,'WW Spending Actual'!K$10:K$50)+SUMIF('WW Spending Projected'!$B$14:$B$54,'WW Spending Total'!$B46,'WW Spending Projected'!K$14:K$54)</f>
        <v>0</v>
      </c>
      <c r="L46" s="102">
        <f>SUMIF('WW Spending Actual'!$B$10:$B$50,'WW Spending Total'!$B46,'WW Spending Actual'!L$10:L$50)+SUMIF('WW Spending Projected'!$B$14:$B$54,'WW Spending Total'!$B46,'WW Spending Projected'!L$14:L$54)</f>
        <v>0</v>
      </c>
      <c r="M46" s="102">
        <f>SUMIF('WW Spending Actual'!$B$10:$B$50,'WW Spending Total'!$B46,'WW Spending Actual'!M$10:M$50)+SUMIF('WW Spending Projected'!$B$14:$B$54,'WW Spending Total'!$B46,'WW Spending Projected'!M$14:M$54)</f>
        <v>0</v>
      </c>
      <c r="N46" s="102">
        <f>SUMIF('WW Spending Actual'!$B$10:$B$50,'WW Spending Total'!$B46,'WW Spending Actual'!N$10:N$50)+SUMIF('WW Spending Projected'!$B$14:$B$54,'WW Spending Total'!$B46,'WW Spending Projected'!N$14:N$54)</f>
        <v>0</v>
      </c>
      <c r="O46" s="102">
        <f>SUMIF('WW Spending Actual'!$B$10:$B$50,'WW Spending Total'!$B46,'WW Spending Actual'!O$10:O$50)+SUMIF('WW Spending Projected'!$B$14:$B$54,'WW Spending Total'!$B46,'WW Spending Projected'!O$14:O$54)</f>
        <v>0</v>
      </c>
      <c r="P46" s="102">
        <f>SUMIF('WW Spending Actual'!$B$10:$B$50,'WW Spending Total'!$B46,'WW Spending Actual'!P$10:P$50)+SUMIF('WW Spending Projected'!$B$14:$B$54,'WW Spending Total'!$B46,'WW Spending Projected'!P$14:P$54)</f>
        <v>0</v>
      </c>
      <c r="Q46" s="102">
        <f>SUMIF('WW Spending Actual'!$B$10:$B$50,'WW Spending Total'!$B46,'WW Spending Actual'!Q$10:Q$50)+SUMIF('WW Spending Projected'!$B$14:$B$54,'WW Spending Total'!$B46,'WW Spending Projected'!Q$14:Q$54)</f>
        <v>0</v>
      </c>
      <c r="R46" s="102">
        <f>SUMIF('WW Spending Actual'!$B$10:$B$50,'WW Spending Total'!$B46,'WW Spending Actual'!R$10:R$50)+SUMIF('WW Spending Projected'!$B$14:$B$54,'WW Spending Total'!$B46,'WW Spending Projected'!R$14:R$54)</f>
        <v>0</v>
      </c>
      <c r="S46" s="102">
        <f>SUMIF('WW Spending Actual'!$B$10:$B$50,'WW Spending Total'!$B46,'WW Spending Actual'!S$10:S$50)+SUMIF('WW Spending Projected'!$B$14:$B$54,'WW Spending Total'!$B46,'WW Spending Projected'!S$14:S$54)</f>
        <v>0</v>
      </c>
      <c r="T46" s="102">
        <f>SUMIF('WW Spending Actual'!$B$10:$B$50,'WW Spending Total'!$B46,'WW Spending Actual'!T$10:T$50)+SUMIF('WW Spending Projected'!$B$14:$B$54,'WW Spending Total'!$B46,'WW Spending Projected'!T$14:T$54)</f>
        <v>0</v>
      </c>
      <c r="U46" s="102">
        <f>SUMIF('WW Spending Actual'!$B$10:$B$50,'WW Spending Total'!$B46,'WW Spending Actual'!U$10:U$50)+SUMIF('WW Spending Projected'!$B$14:$B$54,'WW Spending Total'!$B46,'WW Spending Projected'!U$14:U$54)</f>
        <v>0</v>
      </c>
      <c r="V46" s="102">
        <f>SUMIF('WW Spending Actual'!$B$10:$B$50,'WW Spending Total'!$B46,'WW Spending Actual'!V$10:V$50)+SUMIF('WW Spending Projected'!$B$14:$B$54,'WW Spending Total'!$B46,'WW Spending Projected'!V$14:V$54)</f>
        <v>0</v>
      </c>
      <c r="W46" s="102">
        <f>SUMIF('WW Spending Actual'!$B$10:$B$50,'WW Spending Total'!$B46,'WW Spending Actual'!W$10:W$50)+SUMIF('WW Spending Projected'!$B$14:$B$54,'WW Spending Total'!$B46,'WW Spending Projected'!W$14:W$54)</f>
        <v>0</v>
      </c>
      <c r="X46" s="102">
        <f>SUMIF('WW Spending Actual'!$B$10:$B$50,'WW Spending Total'!$B46,'WW Spending Actual'!X$10:X$50)+SUMIF('WW Spending Projected'!$B$14:$B$54,'WW Spending Total'!$B46,'WW Spending Projected'!X$14:X$54)</f>
        <v>0</v>
      </c>
      <c r="Y46" s="102">
        <f>SUMIF('WW Spending Actual'!$B$10:$B$50,'WW Spending Total'!$B46,'WW Spending Actual'!Y$10:Y$50)+SUMIF('WW Spending Projected'!$B$14:$B$54,'WW Spending Total'!$B46,'WW Spending Projected'!Y$14:Y$54)</f>
        <v>0</v>
      </c>
      <c r="Z46" s="102">
        <f>SUMIF('WW Spending Actual'!$B$10:$B$50,'WW Spending Total'!$B46,'WW Spending Actual'!Z$10:Z$50)+SUMIF('WW Spending Projected'!$B$14:$B$54,'WW Spending Total'!$B46,'WW Spending Projected'!Z$14:Z$54)</f>
        <v>0</v>
      </c>
      <c r="AA46" s="102">
        <f>SUMIF('WW Spending Actual'!$B$10:$B$50,'WW Spending Total'!$B46,'WW Spending Actual'!AA$10:AA$50)+SUMIF('WW Spending Projected'!$B$14:$B$54,'WW Spending Total'!$B46,'WW Spending Projected'!AA$14:AA$54)</f>
        <v>0</v>
      </c>
      <c r="AB46" s="102">
        <f>SUMIF('WW Spending Actual'!$B$10:$B$50,'WW Spending Total'!$B46,'WW Spending Actual'!AB$10:AB$50)+SUMIF('WW Spending Projected'!$B$14:$B$54,'WW Spending Total'!$B46,'WW Spending Projected'!AB$14:AB$54)</f>
        <v>0</v>
      </c>
      <c r="AC46" s="102">
        <f>SUMIF('WW Spending Actual'!$B$10:$B$50,'WW Spending Total'!$B46,'WW Spending Actual'!AC$10:AC$50)+SUMIF('WW Spending Projected'!$B$14:$B$54,'WW Spending Total'!$B46,'WW Spending Projected'!AC$14:AC$54)</f>
        <v>0</v>
      </c>
      <c r="AD46" s="102">
        <f>SUMIF('WW Spending Actual'!$B$10:$B$50,'WW Spending Total'!$B46,'WW Spending Actual'!AD$10:AD$50)+SUMIF('WW Spending Projected'!$B$14:$B$54,'WW Spending Total'!$B46,'WW Spending Projected'!AD$14:AD$54)</f>
        <v>0</v>
      </c>
      <c r="AE46" s="102">
        <f>SUMIF('WW Spending Actual'!$B$10:$B$50,'WW Spending Total'!$B46,'WW Spending Actual'!AE$10:AE$50)+SUMIF('WW Spending Projected'!$B$14:$B$54,'WW Spending Total'!$B46,'WW Spending Projected'!AE$14:AE$54)</f>
        <v>0</v>
      </c>
      <c r="AF46" s="102">
        <f>SUMIF('WW Spending Actual'!$B$10:$B$50,'WW Spending Total'!$B46,'WW Spending Actual'!AF$10:AF$50)+SUMIF('WW Spending Projected'!$B$14:$B$54,'WW Spending Total'!$B46,'WW Spending Projected'!AF$14:AF$54)</f>
        <v>0</v>
      </c>
      <c r="AG46" s="103">
        <f>SUMIF('WW Spending Actual'!$B$10:$B$50,'WW Spending Total'!$B46,'WW Spending Actual'!AG$10:AG$50)+SUMIF('WW Spending Projected'!$B$14:$B$54,'WW Spending Total'!$B46,'WW Spending Projected'!AG$14:AG$54)</f>
        <v>0</v>
      </c>
    </row>
    <row r="47" spans="2:33" hidden="1" x14ac:dyDescent="0.2">
      <c r="B47" s="22" t="str">
        <f>IFERROR(VLOOKUP(C47,'MEG Def'!$A$58:$B$61,2),"")</f>
        <v/>
      </c>
      <c r="C47" s="57"/>
      <c r="D47" s="101">
        <f>SUMIF('WW Spending Actual'!$B$10:$B$50,'WW Spending Total'!$B47,'WW Spending Actual'!D$10:D$50)+SUMIF('WW Spending Projected'!$B$14:$B$54,'WW Spending Total'!$B47,'WW Spending Projected'!D$14:D$54)</f>
        <v>0</v>
      </c>
      <c r="E47" s="420">
        <f>SUMIF('WW Spending Actual'!$B$10:$B$50,'WW Spending Total'!$B47,'WW Spending Actual'!E$10:E$50)+SUMIF('WW Spending Projected'!$B$14:$B$54,'WW Spending Total'!$B47,'WW Spending Projected'!E$14:E$54)</f>
        <v>0</v>
      </c>
      <c r="F47" s="420">
        <f>SUMIF('WW Spending Actual'!$B$10:$B$50,'WW Spending Total'!$B47,'WW Spending Actual'!F$10:F$50)+SUMIF('WW Spending Projected'!$B$14:$B$54,'WW Spending Total'!$B47,'WW Spending Projected'!F$14:F$54)</f>
        <v>0</v>
      </c>
      <c r="G47" s="420">
        <f>SUMIF('WW Spending Actual'!$B$10:$B$50,'WW Spending Total'!$B47,'WW Spending Actual'!G$10:G$50)+SUMIF('WW Spending Projected'!$B$14:$B$54,'WW Spending Total'!$B47,'WW Spending Projected'!G$14:G$54)</f>
        <v>0</v>
      </c>
      <c r="H47" s="103">
        <f>SUMIF('WW Spending Actual'!$B$10:$B$50,'WW Spending Total'!$B47,'WW Spending Actual'!H$10:H$50)+SUMIF('WW Spending Projected'!$B$14:$B$54,'WW Spending Total'!$B47,'WW Spending Projected'!H$14:H$54)</f>
        <v>0</v>
      </c>
      <c r="I47" s="102">
        <f>SUMIF('WW Spending Actual'!$B$10:$B$50,'WW Spending Total'!$B47,'WW Spending Actual'!I$10:I$50)+SUMIF('WW Spending Projected'!$B$14:$B$54,'WW Spending Total'!$B47,'WW Spending Projected'!I$14:I$54)</f>
        <v>0</v>
      </c>
      <c r="J47" s="102">
        <f>SUMIF('WW Spending Actual'!$B$10:$B$50,'WW Spending Total'!$B47,'WW Spending Actual'!J$10:J$50)+SUMIF('WW Spending Projected'!$B$14:$B$54,'WW Spending Total'!$B47,'WW Spending Projected'!J$14:J$54)</f>
        <v>0</v>
      </c>
      <c r="K47" s="102">
        <f>SUMIF('WW Spending Actual'!$B$10:$B$50,'WW Spending Total'!$B47,'WW Spending Actual'!K$10:K$50)+SUMIF('WW Spending Projected'!$B$14:$B$54,'WW Spending Total'!$B47,'WW Spending Projected'!K$14:K$54)</f>
        <v>0</v>
      </c>
      <c r="L47" s="102">
        <f>SUMIF('WW Spending Actual'!$B$10:$B$50,'WW Spending Total'!$B47,'WW Spending Actual'!L$10:L$50)+SUMIF('WW Spending Projected'!$B$14:$B$54,'WW Spending Total'!$B47,'WW Spending Projected'!L$14:L$54)</f>
        <v>0</v>
      </c>
      <c r="M47" s="102">
        <f>SUMIF('WW Spending Actual'!$B$10:$B$50,'WW Spending Total'!$B47,'WW Spending Actual'!M$10:M$50)+SUMIF('WW Spending Projected'!$B$14:$B$54,'WW Spending Total'!$B47,'WW Spending Projected'!M$14:M$54)</f>
        <v>0</v>
      </c>
      <c r="N47" s="102">
        <f>SUMIF('WW Spending Actual'!$B$10:$B$50,'WW Spending Total'!$B47,'WW Spending Actual'!N$10:N$50)+SUMIF('WW Spending Projected'!$B$14:$B$54,'WW Spending Total'!$B47,'WW Spending Projected'!N$14:N$54)</f>
        <v>0</v>
      </c>
      <c r="O47" s="102">
        <f>SUMIF('WW Spending Actual'!$B$10:$B$50,'WW Spending Total'!$B47,'WW Spending Actual'!O$10:O$50)+SUMIF('WW Spending Projected'!$B$14:$B$54,'WW Spending Total'!$B47,'WW Spending Projected'!O$14:O$54)</f>
        <v>0</v>
      </c>
      <c r="P47" s="102">
        <f>SUMIF('WW Spending Actual'!$B$10:$B$50,'WW Spending Total'!$B47,'WW Spending Actual'!P$10:P$50)+SUMIF('WW Spending Projected'!$B$14:$B$54,'WW Spending Total'!$B47,'WW Spending Projected'!P$14:P$54)</f>
        <v>0</v>
      </c>
      <c r="Q47" s="102">
        <f>SUMIF('WW Spending Actual'!$B$10:$B$50,'WW Spending Total'!$B47,'WW Spending Actual'!Q$10:Q$50)+SUMIF('WW Spending Projected'!$B$14:$B$54,'WW Spending Total'!$B47,'WW Spending Projected'!Q$14:Q$54)</f>
        <v>0</v>
      </c>
      <c r="R47" s="102">
        <f>SUMIF('WW Spending Actual'!$B$10:$B$50,'WW Spending Total'!$B47,'WW Spending Actual'!R$10:R$50)+SUMIF('WW Spending Projected'!$B$14:$B$54,'WW Spending Total'!$B47,'WW Spending Projected'!R$14:R$54)</f>
        <v>0</v>
      </c>
      <c r="S47" s="102">
        <f>SUMIF('WW Spending Actual'!$B$10:$B$50,'WW Spending Total'!$B47,'WW Spending Actual'!S$10:S$50)+SUMIF('WW Spending Projected'!$B$14:$B$54,'WW Spending Total'!$B47,'WW Spending Projected'!S$14:S$54)</f>
        <v>0</v>
      </c>
      <c r="T47" s="102">
        <f>SUMIF('WW Spending Actual'!$B$10:$B$50,'WW Spending Total'!$B47,'WW Spending Actual'!T$10:T$50)+SUMIF('WW Spending Projected'!$B$14:$B$54,'WW Spending Total'!$B47,'WW Spending Projected'!T$14:T$54)</f>
        <v>0</v>
      </c>
      <c r="U47" s="102">
        <f>SUMIF('WW Spending Actual'!$B$10:$B$50,'WW Spending Total'!$B47,'WW Spending Actual'!U$10:U$50)+SUMIF('WW Spending Projected'!$B$14:$B$54,'WW Spending Total'!$B47,'WW Spending Projected'!U$14:U$54)</f>
        <v>0</v>
      </c>
      <c r="V47" s="102">
        <f>SUMIF('WW Spending Actual'!$B$10:$B$50,'WW Spending Total'!$B47,'WW Spending Actual'!V$10:V$50)+SUMIF('WW Spending Projected'!$B$14:$B$54,'WW Spending Total'!$B47,'WW Spending Projected'!V$14:V$54)</f>
        <v>0</v>
      </c>
      <c r="W47" s="102">
        <f>SUMIF('WW Spending Actual'!$B$10:$B$50,'WW Spending Total'!$B47,'WW Spending Actual'!W$10:W$50)+SUMIF('WW Spending Projected'!$B$14:$B$54,'WW Spending Total'!$B47,'WW Spending Projected'!W$14:W$54)</f>
        <v>0</v>
      </c>
      <c r="X47" s="102">
        <f>SUMIF('WW Spending Actual'!$B$10:$B$50,'WW Spending Total'!$B47,'WW Spending Actual'!X$10:X$50)+SUMIF('WW Spending Projected'!$B$14:$B$54,'WW Spending Total'!$B47,'WW Spending Projected'!X$14:X$54)</f>
        <v>0</v>
      </c>
      <c r="Y47" s="102">
        <f>SUMIF('WW Spending Actual'!$B$10:$B$50,'WW Spending Total'!$B47,'WW Spending Actual'!Y$10:Y$50)+SUMIF('WW Spending Projected'!$B$14:$B$54,'WW Spending Total'!$B47,'WW Spending Projected'!Y$14:Y$54)</f>
        <v>0</v>
      </c>
      <c r="Z47" s="102">
        <f>SUMIF('WW Spending Actual'!$B$10:$B$50,'WW Spending Total'!$B47,'WW Spending Actual'!Z$10:Z$50)+SUMIF('WW Spending Projected'!$B$14:$B$54,'WW Spending Total'!$B47,'WW Spending Projected'!Z$14:Z$54)</f>
        <v>0</v>
      </c>
      <c r="AA47" s="102">
        <f>SUMIF('WW Spending Actual'!$B$10:$B$50,'WW Spending Total'!$B47,'WW Spending Actual'!AA$10:AA$50)+SUMIF('WW Spending Projected'!$B$14:$B$54,'WW Spending Total'!$B47,'WW Spending Projected'!AA$14:AA$54)</f>
        <v>0</v>
      </c>
      <c r="AB47" s="102">
        <f>SUMIF('WW Spending Actual'!$B$10:$B$50,'WW Spending Total'!$B47,'WW Spending Actual'!AB$10:AB$50)+SUMIF('WW Spending Projected'!$B$14:$B$54,'WW Spending Total'!$B47,'WW Spending Projected'!AB$14:AB$54)</f>
        <v>0</v>
      </c>
      <c r="AC47" s="102">
        <f>SUMIF('WW Spending Actual'!$B$10:$B$50,'WW Spending Total'!$B47,'WW Spending Actual'!AC$10:AC$50)+SUMIF('WW Spending Projected'!$B$14:$B$54,'WW Spending Total'!$B47,'WW Spending Projected'!AC$14:AC$54)</f>
        <v>0</v>
      </c>
      <c r="AD47" s="102">
        <f>SUMIF('WW Spending Actual'!$B$10:$B$50,'WW Spending Total'!$B47,'WW Spending Actual'!AD$10:AD$50)+SUMIF('WW Spending Projected'!$B$14:$B$54,'WW Spending Total'!$B47,'WW Spending Projected'!AD$14:AD$54)</f>
        <v>0</v>
      </c>
      <c r="AE47" s="102">
        <f>SUMIF('WW Spending Actual'!$B$10:$B$50,'WW Spending Total'!$B47,'WW Spending Actual'!AE$10:AE$50)+SUMIF('WW Spending Projected'!$B$14:$B$54,'WW Spending Total'!$B47,'WW Spending Projected'!AE$14:AE$54)</f>
        <v>0</v>
      </c>
      <c r="AF47" s="102">
        <f>SUMIF('WW Spending Actual'!$B$10:$B$50,'WW Spending Total'!$B47,'WW Spending Actual'!AF$10:AF$50)+SUMIF('WW Spending Projected'!$B$14:$B$54,'WW Spending Total'!$B47,'WW Spending Projected'!AF$14:AF$54)</f>
        <v>0</v>
      </c>
      <c r="AG47" s="103">
        <f>SUMIF('WW Spending Actual'!$B$10:$B$50,'WW Spending Total'!$B47,'WW Spending Actual'!AG$10:AG$50)+SUMIF('WW Spending Projected'!$B$14:$B$54,'WW Spending Total'!$B47,'WW Spending Projected'!AG$14:AG$54)</f>
        <v>0</v>
      </c>
    </row>
    <row r="48" spans="2:33" hidden="1" x14ac:dyDescent="0.2">
      <c r="B48" s="22" t="str">
        <f>IFERROR(VLOOKUP(C48,'MEG Def'!$A$58:$B$61,2),"")</f>
        <v/>
      </c>
      <c r="C48" s="57"/>
      <c r="D48" s="101">
        <f>SUMIF('WW Spending Actual'!$B$10:$B$50,'WW Spending Total'!$B48,'WW Spending Actual'!D$10:D$50)+SUMIF('WW Spending Projected'!$B$14:$B$54,'WW Spending Total'!$B48,'WW Spending Projected'!D$14:D$54)</f>
        <v>0</v>
      </c>
      <c r="E48" s="420">
        <f>SUMIF('WW Spending Actual'!$B$10:$B$50,'WW Spending Total'!$B48,'WW Spending Actual'!E$10:E$50)+SUMIF('WW Spending Projected'!$B$14:$B$54,'WW Spending Total'!$B48,'WW Spending Projected'!E$14:E$54)</f>
        <v>0</v>
      </c>
      <c r="F48" s="420">
        <f>SUMIF('WW Spending Actual'!$B$10:$B$50,'WW Spending Total'!$B48,'WW Spending Actual'!F$10:F$50)+SUMIF('WW Spending Projected'!$B$14:$B$54,'WW Spending Total'!$B48,'WW Spending Projected'!F$14:F$54)</f>
        <v>0</v>
      </c>
      <c r="G48" s="420">
        <f>SUMIF('WW Spending Actual'!$B$10:$B$50,'WW Spending Total'!$B48,'WW Spending Actual'!G$10:G$50)+SUMIF('WW Spending Projected'!$B$14:$B$54,'WW Spending Total'!$B48,'WW Spending Projected'!G$14:G$54)</f>
        <v>0</v>
      </c>
      <c r="H48" s="103">
        <f>SUMIF('WW Spending Actual'!$B$10:$B$50,'WW Spending Total'!$B48,'WW Spending Actual'!H$10:H$50)+SUMIF('WW Spending Projected'!$B$14:$B$54,'WW Spending Total'!$B48,'WW Spending Projected'!H$14:H$54)</f>
        <v>0</v>
      </c>
      <c r="I48" s="102">
        <f>SUMIF('WW Spending Actual'!$B$10:$B$50,'WW Spending Total'!$B48,'WW Spending Actual'!I$10:I$50)+SUMIF('WW Spending Projected'!$B$14:$B$54,'WW Spending Total'!$B48,'WW Spending Projected'!I$14:I$54)</f>
        <v>0</v>
      </c>
      <c r="J48" s="102">
        <f>SUMIF('WW Spending Actual'!$B$10:$B$50,'WW Spending Total'!$B48,'WW Spending Actual'!J$10:J$50)+SUMIF('WW Spending Projected'!$B$14:$B$54,'WW Spending Total'!$B48,'WW Spending Projected'!J$14:J$54)</f>
        <v>0</v>
      </c>
      <c r="K48" s="102">
        <f>SUMIF('WW Spending Actual'!$B$10:$B$50,'WW Spending Total'!$B48,'WW Spending Actual'!K$10:K$50)+SUMIF('WW Spending Projected'!$B$14:$B$54,'WW Spending Total'!$B48,'WW Spending Projected'!K$14:K$54)</f>
        <v>0</v>
      </c>
      <c r="L48" s="102">
        <f>SUMIF('WW Spending Actual'!$B$10:$B$50,'WW Spending Total'!$B48,'WW Spending Actual'!L$10:L$50)+SUMIF('WW Spending Projected'!$B$14:$B$54,'WW Spending Total'!$B48,'WW Spending Projected'!L$14:L$54)</f>
        <v>0</v>
      </c>
      <c r="M48" s="102">
        <f>SUMIF('WW Spending Actual'!$B$10:$B$50,'WW Spending Total'!$B48,'WW Spending Actual'!M$10:M$50)+SUMIF('WW Spending Projected'!$B$14:$B$54,'WW Spending Total'!$B48,'WW Spending Projected'!M$14:M$54)</f>
        <v>0</v>
      </c>
      <c r="N48" s="102">
        <f>SUMIF('WW Spending Actual'!$B$10:$B$50,'WW Spending Total'!$B48,'WW Spending Actual'!N$10:N$50)+SUMIF('WW Spending Projected'!$B$14:$B$54,'WW Spending Total'!$B48,'WW Spending Projected'!N$14:N$54)</f>
        <v>0</v>
      </c>
      <c r="O48" s="102">
        <f>SUMIF('WW Spending Actual'!$B$10:$B$50,'WW Spending Total'!$B48,'WW Spending Actual'!O$10:O$50)+SUMIF('WW Spending Projected'!$B$14:$B$54,'WW Spending Total'!$B48,'WW Spending Projected'!O$14:O$54)</f>
        <v>0</v>
      </c>
      <c r="P48" s="102">
        <f>SUMIF('WW Spending Actual'!$B$10:$B$50,'WW Spending Total'!$B48,'WW Spending Actual'!P$10:P$50)+SUMIF('WW Spending Projected'!$B$14:$B$54,'WW Spending Total'!$B48,'WW Spending Projected'!P$14:P$54)</f>
        <v>0</v>
      </c>
      <c r="Q48" s="102">
        <f>SUMIF('WW Spending Actual'!$B$10:$B$50,'WW Spending Total'!$B48,'WW Spending Actual'!Q$10:Q$50)+SUMIF('WW Spending Projected'!$B$14:$B$54,'WW Spending Total'!$B48,'WW Spending Projected'!Q$14:Q$54)</f>
        <v>0</v>
      </c>
      <c r="R48" s="102">
        <f>SUMIF('WW Spending Actual'!$B$10:$B$50,'WW Spending Total'!$B48,'WW Spending Actual'!R$10:R$50)+SUMIF('WW Spending Projected'!$B$14:$B$54,'WW Spending Total'!$B48,'WW Spending Projected'!R$14:R$54)</f>
        <v>0</v>
      </c>
      <c r="S48" s="102">
        <f>SUMIF('WW Spending Actual'!$B$10:$B$50,'WW Spending Total'!$B48,'WW Spending Actual'!S$10:S$50)+SUMIF('WW Spending Projected'!$B$14:$B$54,'WW Spending Total'!$B48,'WW Spending Projected'!S$14:S$54)</f>
        <v>0</v>
      </c>
      <c r="T48" s="102">
        <f>SUMIF('WW Spending Actual'!$B$10:$B$50,'WW Spending Total'!$B48,'WW Spending Actual'!T$10:T$50)+SUMIF('WW Spending Projected'!$B$14:$B$54,'WW Spending Total'!$B48,'WW Spending Projected'!T$14:T$54)</f>
        <v>0</v>
      </c>
      <c r="U48" s="102">
        <f>SUMIF('WW Spending Actual'!$B$10:$B$50,'WW Spending Total'!$B48,'WW Spending Actual'!U$10:U$50)+SUMIF('WW Spending Projected'!$B$14:$B$54,'WW Spending Total'!$B48,'WW Spending Projected'!U$14:U$54)</f>
        <v>0</v>
      </c>
      <c r="V48" s="102">
        <f>SUMIF('WW Spending Actual'!$B$10:$B$50,'WW Spending Total'!$B48,'WW Spending Actual'!V$10:V$50)+SUMIF('WW Spending Projected'!$B$14:$B$54,'WW Spending Total'!$B48,'WW Spending Projected'!V$14:V$54)</f>
        <v>0</v>
      </c>
      <c r="W48" s="102">
        <f>SUMIF('WW Spending Actual'!$B$10:$B$50,'WW Spending Total'!$B48,'WW Spending Actual'!W$10:W$50)+SUMIF('WW Spending Projected'!$B$14:$B$54,'WW Spending Total'!$B48,'WW Spending Projected'!W$14:W$54)</f>
        <v>0</v>
      </c>
      <c r="X48" s="102">
        <f>SUMIF('WW Spending Actual'!$B$10:$B$50,'WW Spending Total'!$B48,'WW Spending Actual'!X$10:X$50)+SUMIF('WW Spending Projected'!$B$14:$B$54,'WW Spending Total'!$B48,'WW Spending Projected'!X$14:X$54)</f>
        <v>0</v>
      </c>
      <c r="Y48" s="102">
        <f>SUMIF('WW Spending Actual'!$B$10:$B$50,'WW Spending Total'!$B48,'WW Spending Actual'!Y$10:Y$50)+SUMIF('WW Spending Projected'!$B$14:$B$54,'WW Spending Total'!$B48,'WW Spending Projected'!Y$14:Y$54)</f>
        <v>0</v>
      </c>
      <c r="Z48" s="102">
        <f>SUMIF('WW Spending Actual'!$B$10:$B$50,'WW Spending Total'!$B48,'WW Spending Actual'!Z$10:Z$50)+SUMIF('WW Spending Projected'!$B$14:$B$54,'WW Spending Total'!$B48,'WW Spending Projected'!Z$14:Z$54)</f>
        <v>0</v>
      </c>
      <c r="AA48" s="102">
        <f>SUMIF('WW Spending Actual'!$B$10:$B$50,'WW Spending Total'!$B48,'WW Spending Actual'!AA$10:AA$50)+SUMIF('WW Spending Projected'!$B$14:$B$54,'WW Spending Total'!$B48,'WW Spending Projected'!AA$14:AA$54)</f>
        <v>0</v>
      </c>
      <c r="AB48" s="102">
        <f>SUMIF('WW Spending Actual'!$B$10:$B$50,'WW Spending Total'!$B48,'WW Spending Actual'!AB$10:AB$50)+SUMIF('WW Spending Projected'!$B$14:$B$54,'WW Spending Total'!$B48,'WW Spending Projected'!AB$14:AB$54)</f>
        <v>0</v>
      </c>
      <c r="AC48" s="102">
        <f>SUMIF('WW Spending Actual'!$B$10:$B$50,'WW Spending Total'!$B48,'WW Spending Actual'!AC$10:AC$50)+SUMIF('WW Spending Projected'!$B$14:$B$54,'WW Spending Total'!$B48,'WW Spending Projected'!AC$14:AC$54)</f>
        <v>0</v>
      </c>
      <c r="AD48" s="102">
        <f>SUMIF('WW Spending Actual'!$B$10:$B$50,'WW Spending Total'!$B48,'WW Spending Actual'!AD$10:AD$50)+SUMIF('WW Spending Projected'!$B$14:$B$54,'WW Spending Total'!$B48,'WW Spending Projected'!AD$14:AD$54)</f>
        <v>0</v>
      </c>
      <c r="AE48" s="102">
        <f>SUMIF('WW Spending Actual'!$B$10:$B$50,'WW Spending Total'!$B48,'WW Spending Actual'!AE$10:AE$50)+SUMIF('WW Spending Projected'!$B$14:$B$54,'WW Spending Total'!$B48,'WW Spending Projected'!AE$14:AE$54)</f>
        <v>0</v>
      </c>
      <c r="AF48" s="102">
        <f>SUMIF('WW Spending Actual'!$B$10:$B$50,'WW Spending Total'!$B48,'WW Spending Actual'!AF$10:AF$50)+SUMIF('WW Spending Projected'!$B$14:$B$54,'WW Spending Total'!$B48,'WW Spending Projected'!AF$14:AF$54)</f>
        <v>0</v>
      </c>
      <c r="AG48" s="103">
        <f>SUMIF('WW Spending Actual'!$B$10:$B$50,'WW Spending Total'!$B48,'WW Spending Actual'!AG$10:AG$50)+SUMIF('WW Spending Projected'!$B$14:$B$54,'WW Spending Total'!$B48,'WW Spending Projected'!AG$14:AG$54)</f>
        <v>0</v>
      </c>
    </row>
    <row r="49" spans="2:33" hidden="1" x14ac:dyDescent="0.2">
      <c r="B49" s="22" t="str">
        <f>IFERROR(VLOOKUP(C49,'MEG Def'!$A$58:$B$61,2),"")</f>
        <v/>
      </c>
      <c r="C49" s="57"/>
      <c r="D49" s="101">
        <f>SUMIF('WW Spending Actual'!$B$10:$B$50,'WW Spending Total'!$B49,'WW Spending Actual'!D$10:D$50)+SUMIF('WW Spending Projected'!$B$14:$B$54,'WW Spending Total'!$B49,'WW Spending Projected'!D$14:D$54)</f>
        <v>0</v>
      </c>
      <c r="E49" s="420">
        <f>SUMIF('WW Spending Actual'!$B$10:$B$50,'WW Spending Total'!$B49,'WW Spending Actual'!E$10:E$50)+SUMIF('WW Spending Projected'!$B$14:$B$54,'WW Spending Total'!$B49,'WW Spending Projected'!E$14:E$54)</f>
        <v>0</v>
      </c>
      <c r="F49" s="420">
        <f>SUMIF('WW Spending Actual'!$B$10:$B$50,'WW Spending Total'!$B49,'WW Spending Actual'!F$10:F$50)+SUMIF('WW Spending Projected'!$B$14:$B$54,'WW Spending Total'!$B49,'WW Spending Projected'!F$14:F$54)</f>
        <v>0</v>
      </c>
      <c r="G49" s="420">
        <f>SUMIF('WW Spending Actual'!$B$10:$B$50,'WW Spending Total'!$B49,'WW Spending Actual'!G$10:G$50)+SUMIF('WW Spending Projected'!$B$14:$B$54,'WW Spending Total'!$B49,'WW Spending Projected'!G$14:G$54)</f>
        <v>0</v>
      </c>
      <c r="H49" s="103">
        <f>SUMIF('WW Spending Actual'!$B$10:$B$50,'WW Spending Total'!$B49,'WW Spending Actual'!H$10:H$50)+SUMIF('WW Spending Projected'!$B$14:$B$54,'WW Spending Total'!$B49,'WW Spending Projected'!H$14:H$54)</f>
        <v>0</v>
      </c>
      <c r="I49" s="102">
        <f>SUMIF('WW Spending Actual'!$B$10:$B$50,'WW Spending Total'!$B49,'WW Spending Actual'!I$10:I$50)+SUMIF('WW Spending Projected'!$B$14:$B$54,'WW Spending Total'!$B49,'WW Spending Projected'!I$14:I$54)</f>
        <v>0</v>
      </c>
      <c r="J49" s="102">
        <f>SUMIF('WW Spending Actual'!$B$10:$B$50,'WW Spending Total'!$B49,'WW Spending Actual'!J$10:J$50)+SUMIF('WW Spending Projected'!$B$14:$B$54,'WW Spending Total'!$B49,'WW Spending Projected'!J$14:J$54)</f>
        <v>0</v>
      </c>
      <c r="K49" s="102">
        <f>SUMIF('WW Spending Actual'!$B$10:$B$50,'WW Spending Total'!$B49,'WW Spending Actual'!K$10:K$50)+SUMIF('WW Spending Projected'!$B$14:$B$54,'WW Spending Total'!$B49,'WW Spending Projected'!K$14:K$54)</f>
        <v>0</v>
      </c>
      <c r="L49" s="102">
        <f>SUMIF('WW Spending Actual'!$B$10:$B$50,'WW Spending Total'!$B49,'WW Spending Actual'!L$10:L$50)+SUMIF('WW Spending Projected'!$B$14:$B$54,'WW Spending Total'!$B49,'WW Spending Projected'!L$14:L$54)</f>
        <v>0</v>
      </c>
      <c r="M49" s="102">
        <f>SUMIF('WW Spending Actual'!$B$10:$B$50,'WW Spending Total'!$B49,'WW Spending Actual'!M$10:M$50)+SUMIF('WW Spending Projected'!$B$14:$B$54,'WW Spending Total'!$B49,'WW Spending Projected'!M$14:M$54)</f>
        <v>0</v>
      </c>
      <c r="N49" s="102">
        <f>SUMIF('WW Spending Actual'!$B$10:$B$50,'WW Spending Total'!$B49,'WW Spending Actual'!N$10:N$50)+SUMIF('WW Spending Projected'!$B$14:$B$54,'WW Spending Total'!$B49,'WW Spending Projected'!N$14:N$54)</f>
        <v>0</v>
      </c>
      <c r="O49" s="102">
        <f>SUMIF('WW Spending Actual'!$B$10:$B$50,'WW Spending Total'!$B49,'WW Spending Actual'!O$10:O$50)+SUMIF('WW Spending Projected'!$B$14:$B$54,'WW Spending Total'!$B49,'WW Spending Projected'!O$14:O$54)</f>
        <v>0</v>
      </c>
      <c r="P49" s="102">
        <f>SUMIF('WW Spending Actual'!$B$10:$B$50,'WW Spending Total'!$B49,'WW Spending Actual'!P$10:P$50)+SUMIF('WW Spending Projected'!$B$14:$B$54,'WW Spending Total'!$B49,'WW Spending Projected'!P$14:P$54)</f>
        <v>0</v>
      </c>
      <c r="Q49" s="102">
        <f>SUMIF('WW Spending Actual'!$B$10:$B$50,'WW Spending Total'!$B49,'WW Spending Actual'!Q$10:Q$50)+SUMIF('WW Spending Projected'!$B$14:$B$54,'WW Spending Total'!$B49,'WW Spending Projected'!Q$14:Q$54)</f>
        <v>0</v>
      </c>
      <c r="R49" s="102">
        <f>SUMIF('WW Spending Actual'!$B$10:$B$50,'WW Spending Total'!$B49,'WW Spending Actual'!R$10:R$50)+SUMIF('WW Spending Projected'!$B$14:$B$54,'WW Spending Total'!$B49,'WW Spending Projected'!R$14:R$54)</f>
        <v>0</v>
      </c>
      <c r="S49" s="102">
        <f>SUMIF('WW Spending Actual'!$B$10:$B$50,'WW Spending Total'!$B49,'WW Spending Actual'!S$10:S$50)+SUMIF('WW Spending Projected'!$B$14:$B$54,'WW Spending Total'!$B49,'WW Spending Projected'!S$14:S$54)</f>
        <v>0</v>
      </c>
      <c r="T49" s="102">
        <f>SUMIF('WW Spending Actual'!$B$10:$B$50,'WW Spending Total'!$B49,'WW Spending Actual'!T$10:T$50)+SUMIF('WW Spending Projected'!$B$14:$B$54,'WW Spending Total'!$B49,'WW Spending Projected'!T$14:T$54)</f>
        <v>0</v>
      </c>
      <c r="U49" s="102">
        <f>SUMIF('WW Spending Actual'!$B$10:$B$50,'WW Spending Total'!$B49,'WW Spending Actual'!U$10:U$50)+SUMIF('WW Spending Projected'!$B$14:$B$54,'WW Spending Total'!$B49,'WW Spending Projected'!U$14:U$54)</f>
        <v>0</v>
      </c>
      <c r="V49" s="102">
        <f>SUMIF('WW Spending Actual'!$B$10:$B$50,'WW Spending Total'!$B49,'WW Spending Actual'!V$10:V$50)+SUMIF('WW Spending Projected'!$B$14:$B$54,'WW Spending Total'!$B49,'WW Spending Projected'!V$14:V$54)</f>
        <v>0</v>
      </c>
      <c r="W49" s="102">
        <f>SUMIF('WW Spending Actual'!$B$10:$B$50,'WW Spending Total'!$B49,'WW Spending Actual'!W$10:W$50)+SUMIF('WW Spending Projected'!$B$14:$B$54,'WW Spending Total'!$B49,'WW Spending Projected'!W$14:W$54)</f>
        <v>0</v>
      </c>
      <c r="X49" s="102">
        <f>SUMIF('WW Spending Actual'!$B$10:$B$50,'WW Spending Total'!$B49,'WW Spending Actual'!X$10:X$50)+SUMIF('WW Spending Projected'!$B$14:$B$54,'WW Spending Total'!$B49,'WW Spending Projected'!X$14:X$54)</f>
        <v>0</v>
      </c>
      <c r="Y49" s="102">
        <f>SUMIF('WW Spending Actual'!$B$10:$B$50,'WW Spending Total'!$B49,'WW Spending Actual'!Y$10:Y$50)+SUMIF('WW Spending Projected'!$B$14:$B$54,'WW Spending Total'!$B49,'WW Spending Projected'!Y$14:Y$54)</f>
        <v>0</v>
      </c>
      <c r="Z49" s="102">
        <f>SUMIF('WW Spending Actual'!$B$10:$B$50,'WW Spending Total'!$B49,'WW Spending Actual'!Z$10:Z$50)+SUMIF('WW Spending Projected'!$B$14:$B$54,'WW Spending Total'!$B49,'WW Spending Projected'!Z$14:Z$54)</f>
        <v>0</v>
      </c>
      <c r="AA49" s="102">
        <f>SUMIF('WW Spending Actual'!$B$10:$B$50,'WW Spending Total'!$B49,'WW Spending Actual'!AA$10:AA$50)+SUMIF('WW Spending Projected'!$B$14:$B$54,'WW Spending Total'!$B49,'WW Spending Projected'!AA$14:AA$54)</f>
        <v>0</v>
      </c>
      <c r="AB49" s="102">
        <f>SUMIF('WW Spending Actual'!$B$10:$B$50,'WW Spending Total'!$B49,'WW Spending Actual'!AB$10:AB$50)+SUMIF('WW Spending Projected'!$B$14:$B$54,'WW Spending Total'!$B49,'WW Spending Projected'!AB$14:AB$54)</f>
        <v>0</v>
      </c>
      <c r="AC49" s="102">
        <f>SUMIF('WW Spending Actual'!$B$10:$B$50,'WW Spending Total'!$B49,'WW Spending Actual'!AC$10:AC$50)+SUMIF('WW Spending Projected'!$B$14:$B$54,'WW Spending Total'!$B49,'WW Spending Projected'!AC$14:AC$54)</f>
        <v>0</v>
      </c>
      <c r="AD49" s="102">
        <f>SUMIF('WW Spending Actual'!$B$10:$B$50,'WW Spending Total'!$B49,'WW Spending Actual'!AD$10:AD$50)+SUMIF('WW Spending Projected'!$B$14:$B$54,'WW Spending Total'!$B49,'WW Spending Projected'!AD$14:AD$54)</f>
        <v>0</v>
      </c>
      <c r="AE49" s="102">
        <f>SUMIF('WW Spending Actual'!$B$10:$B$50,'WW Spending Total'!$B49,'WW Spending Actual'!AE$10:AE$50)+SUMIF('WW Spending Projected'!$B$14:$B$54,'WW Spending Total'!$B49,'WW Spending Projected'!AE$14:AE$54)</f>
        <v>0</v>
      </c>
      <c r="AF49" s="102">
        <f>SUMIF('WW Spending Actual'!$B$10:$B$50,'WW Spending Total'!$B49,'WW Spending Actual'!AF$10:AF$50)+SUMIF('WW Spending Projected'!$B$14:$B$54,'WW Spending Total'!$B49,'WW Spending Projected'!AF$14:AF$54)</f>
        <v>0</v>
      </c>
      <c r="AG49" s="103">
        <f>SUMIF('WW Spending Actual'!$B$10:$B$50,'WW Spending Total'!$B49,'WW Spending Actual'!AG$10:AG$50)+SUMIF('WW Spending Projected'!$B$14:$B$54,'WW Spending Total'!$B49,'WW Spending Projected'!AG$14:AG$54)</f>
        <v>0</v>
      </c>
    </row>
    <row r="50" spans="2:33" ht="13.5" thickBot="1" x14ac:dyDescent="0.25">
      <c r="B50" s="22"/>
      <c r="C50" s="59"/>
      <c r="D50" s="197"/>
      <c r="E50" s="198"/>
      <c r="F50" s="198"/>
      <c r="G50" s="198"/>
      <c r="H50" s="199"/>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9"/>
    </row>
    <row r="51" spans="2:33" ht="13.5" thickBot="1" x14ac:dyDescent="0.25">
      <c r="B51" s="41" t="s">
        <v>4</v>
      </c>
      <c r="C51" s="300"/>
      <c r="D51" s="352">
        <f>SUM(D8:D50)</f>
        <v>49872349</v>
      </c>
      <c r="E51" s="337">
        <f>SUM(E8:E50)</f>
        <v>72720215.739999995</v>
      </c>
      <c r="F51" s="337">
        <f>SUM(F8:F50)</f>
        <v>77924992.479999989</v>
      </c>
      <c r="G51" s="337">
        <f>SUM(G8:G50)</f>
        <v>83910759.799999997</v>
      </c>
      <c r="H51" s="374">
        <f>SUM(H8:H50)</f>
        <v>22650305.640000001</v>
      </c>
      <c r="I51" s="337">
        <f t="shared" ref="I51:AB51" si="0">SUM(I8:I50)</f>
        <v>0</v>
      </c>
      <c r="J51" s="337">
        <f t="shared" si="0"/>
        <v>0</v>
      </c>
      <c r="K51" s="337">
        <f t="shared" si="0"/>
        <v>0</v>
      </c>
      <c r="L51" s="337">
        <f t="shared" si="0"/>
        <v>0</v>
      </c>
      <c r="M51" s="337">
        <f t="shared" si="0"/>
        <v>0</v>
      </c>
      <c r="N51" s="337">
        <f t="shared" si="0"/>
        <v>0</v>
      </c>
      <c r="O51" s="337">
        <f t="shared" si="0"/>
        <v>0</v>
      </c>
      <c r="P51" s="337">
        <f t="shared" si="0"/>
        <v>0</v>
      </c>
      <c r="Q51" s="337">
        <f t="shared" si="0"/>
        <v>0</v>
      </c>
      <c r="R51" s="337">
        <f t="shared" si="0"/>
        <v>0</v>
      </c>
      <c r="S51" s="337">
        <f t="shared" si="0"/>
        <v>0</v>
      </c>
      <c r="T51" s="337">
        <f t="shared" si="0"/>
        <v>0</v>
      </c>
      <c r="U51" s="337">
        <f t="shared" si="0"/>
        <v>0</v>
      </c>
      <c r="V51" s="337">
        <f t="shared" si="0"/>
        <v>0</v>
      </c>
      <c r="W51" s="337">
        <f t="shared" si="0"/>
        <v>0</v>
      </c>
      <c r="X51" s="337">
        <f t="shared" si="0"/>
        <v>0</v>
      </c>
      <c r="Y51" s="337">
        <f t="shared" si="0"/>
        <v>0</v>
      </c>
      <c r="Z51" s="337">
        <f t="shared" si="0"/>
        <v>0</v>
      </c>
      <c r="AA51" s="337">
        <f t="shared" si="0"/>
        <v>0</v>
      </c>
      <c r="AB51" s="337">
        <f t="shared" si="0"/>
        <v>0</v>
      </c>
      <c r="AC51" s="337">
        <f t="shared" ref="AC51:AG51" si="1">SUM(AC8:AC50)</f>
        <v>0</v>
      </c>
      <c r="AD51" s="337">
        <f t="shared" si="1"/>
        <v>0</v>
      </c>
      <c r="AE51" s="337">
        <f t="shared" si="1"/>
        <v>0</v>
      </c>
      <c r="AF51" s="337">
        <f t="shared" si="1"/>
        <v>0</v>
      </c>
      <c r="AG51" s="374">
        <f t="shared" si="1"/>
        <v>0</v>
      </c>
    </row>
    <row r="52" spans="2:33" x14ac:dyDescent="0.2">
      <c r="B52" s="18"/>
      <c r="C52" s="4"/>
      <c r="D52" s="76"/>
      <c r="E52" s="76"/>
      <c r="F52" s="76"/>
      <c r="G52" s="76"/>
      <c r="H52" s="76"/>
    </row>
    <row r="53" spans="2:33" ht="13.5" hidden="1" thickBot="1" x14ac:dyDescent="0.25">
      <c r="B53" s="2" t="s">
        <v>17</v>
      </c>
      <c r="D53" s="76"/>
      <c r="E53" s="76"/>
      <c r="F53" s="76"/>
      <c r="G53" s="76"/>
      <c r="H53" s="76"/>
    </row>
    <row r="54" spans="2:33" hidden="1" x14ac:dyDescent="0.2">
      <c r="B54" s="49"/>
      <c r="C54" s="31"/>
      <c r="D54" s="42" t="s">
        <v>0</v>
      </c>
      <c r="E54" s="39"/>
      <c r="F54" s="39"/>
      <c r="G54" s="39"/>
      <c r="H54" s="43"/>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43"/>
    </row>
    <row r="55" spans="2:33" ht="13.5" hidden="1" thickBot="1" x14ac:dyDescent="0.25">
      <c r="B55" s="30"/>
      <c r="C55" s="56"/>
      <c r="D55" s="119">
        <f>'DY Def'!B$5</f>
        <v>1</v>
      </c>
      <c r="E55" s="406">
        <f>'DY Def'!C$5</f>
        <v>2</v>
      </c>
      <c r="F55" s="406">
        <f>'DY Def'!D$5</f>
        <v>3</v>
      </c>
      <c r="G55" s="406">
        <f>'DY Def'!E$5</f>
        <v>4</v>
      </c>
      <c r="H55" s="335">
        <f>'DY Def'!F$5</f>
        <v>5</v>
      </c>
      <c r="I55" s="120">
        <f>'DY Def'!G$5</f>
        <v>6</v>
      </c>
      <c r="J55" s="120">
        <f>'DY Def'!H$5</f>
        <v>7</v>
      </c>
      <c r="K55" s="120">
        <f>'DY Def'!I$5</f>
        <v>8</v>
      </c>
      <c r="L55" s="120">
        <f>'DY Def'!J$5</f>
        <v>9</v>
      </c>
      <c r="M55" s="120">
        <f>'DY Def'!K$5</f>
        <v>10</v>
      </c>
      <c r="N55" s="120">
        <f>'DY Def'!L$5</f>
        <v>11</v>
      </c>
      <c r="O55" s="120">
        <f>'DY Def'!M$5</f>
        <v>12</v>
      </c>
      <c r="P55" s="120">
        <f>'DY Def'!N$5</f>
        <v>13</v>
      </c>
      <c r="Q55" s="120">
        <f>'DY Def'!O$5</f>
        <v>14</v>
      </c>
      <c r="R55" s="120">
        <f>'DY Def'!P$5</f>
        <v>15</v>
      </c>
      <c r="S55" s="120">
        <f>'DY Def'!Q$5</f>
        <v>16</v>
      </c>
      <c r="T55" s="120">
        <f>'DY Def'!R$5</f>
        <v>17</v>
      </c>
      <c r="U55" s="120">
        <f>'DY Def'!S$5</f>
        <v>18</v>
      </c>
      <c r="V55" s="120">
        <f>'DY Def'!T$5</f>
        <v>19</v>
      </c>
      <c r="W55" s="120">
        <f>'DY Def'!U$5</f>
        <v>20</v>
      </c>
      <c r="X55" s="120">
        <f>'DY Def'!V$5</f>
        <v>21</v>
      </c>
      <c r="Y55" s="120">
        <f>'DY Def'!W$5</f>
        <v>22</v>
      </c>
      <c r="Z55" s="120">
        <f>'DY Def'!X$5</f>
        <v>23</v>
      </c>
      <c r="AA55" s="120">
        <f>'DY Def'!Y$5</f>
        <v>24</v>
      </c>
      <c r="AB55" s="120">
        <f>'DY Def'!Z$5</f>
        <v>25</v>
      </c>
      <c r="AC55" s="120">
        <f>'DY Def'!AA$5</f>
        <v>26</v>
      </c>
      <c r="AD55" s="120">
        <f>'DY Def'!AB$5</f>
        <v>27</v>
      </c>
      <c r="AE55" s="120">
        <f>'DY Def'!AC$5</f>
        <v>28</v>
      </c>
      <c r="AF55" s="120">
        <f>'DY Def'!AD$5</f>
        <v>29</v>
      </c>
      <c r="AG55" s="335">
        <f>'DY Def'!AE$5</f>
        <v>30</v>
      </c>
    </row>
    <row r="56" spans="2:33" hidden="1" x14ac:dyDescent="0.2">
      <c r="B56" s="30"/>
      <c r="C56" s="57"/>
      <c r="D56" s="305"/>
      <c r="E56" s="193"/>
      <c r="F56" s="193"/>
      <c r="G56" s="193"/>
      <c r="H56" s="194"/>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4"/>
    </row>
    <row r="57" spans="2:33" hidden="1" x14ac:dyDescent="0.2">
      <c r="B57" s="66" t="s">
        <v>84</v>
      </c>
      <c r="C57" s="56"/>
      <c r="D57" s="306"/>
      <c r="E57" s="425"/>
      <c r="F57" s="425"/>
      <c r="G57" s="425"/>
      <c r="H57" s="196"/>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6"/>
    </row>
    <row r="58" spans="2:33" hidden="1" x14ac:dyDescent="0.2">
      <c r="B58" s="32" t="str">
        <f>IFERROR(VLOOKUP(C58,'MEG Def'!$A$7:$B$12,2),"")</f>
        <v/>
      </c>
      <c r="C58" s="57"/>
      <c r="D58" s="101">
        <f>SUMIF('WW Spending Actual'!$B$59:$B$99,'WW Spending Total'!$B58,'WW Spending Actual'!D$59:D$99)+SUMIF('WW Spending Projected'!$B$61:$B$101,'WW Spending Total'!$B58,'WW Spending Projected'!D$61:D$101)</f>
        <v>0</v>
      </c>
      <c r="E58" s="420">
        <f>SUMIF('WW Spending Actual'!$B$59:$B$99,'WW Spending Total'!$B58,'WW Spending Actual'!E$59:E$99)+SUMIF('WW Spending Projected'!$B$61:$B$101,'WW Spending Total'!$B58,'WW Spending Projected'!E$61:E$101)</f>
        <v>0</v>
      </c>
      <c r="F58" s="420">
        <f>SUMIF('WW Spending Actual'!$B$59:$B$99,'WW Spending Total'!$B58,'WW Spending Actual'!F$59:F$99)+SUMIF('WW Spending Projected'!$B$61:$B$101,'WW Spending Total'!$B58,'WW Spending Projected'!F$61:F$101)</f>
        <v>0</v>
      </c>
      <c r="G58" s="420">
        <f>SUMIF('WW Spending Actual'!$B$59:$B$99,'WW Spending Total'!$B58,'WW Spending Actual'!G$59:G$99)+SUMIF('WW Spending Projected'!$B$61:$B$101,'WW Spending Total'!$B58,'WW Spending Projected'!G$61:G$101)</f>
        <v>0</v>
      </c>
      <c r="H58" s="103">
        <f>SUMIF('WW Spending Actual'!$B$59:$B$99,'WW Spending Total'!$B58,'WW Spending Actual'!H$59:H$99)+SUMIF('WW Spending Projected'!$B$61:$B$101,'WW Spending Total'!$B58,'WW Spending Projected'!H$61:H$101)</f>
        <v>0</v>
      </c>
      <c r="I58" s="102">
        <f>SUMIF('WW Spending Actual'!$B$59:$B$99,'WW Spending Total'!$B58,'WW Spending Actual'!I$59:I$99)+SUMIF('WW Spending Projected'!$B$61:$B$101,'WW Spending Total'!$B58,'WW Spending Projected'!I$61:I$101)</f>
        <v>0</v>
      </c>
      <c r="J58" s="102">
        <f>SUMIF('WW Spending Actual'!$B$59:$B$99,'WW Spending Total'!$B58,'WW Spending Actual'!J$59:J$99)+SUMIF('WW Spending Projected'!$B$61:$B$101,'WW Spending Total'!$B58,'WW Spending Projected'!J$61:J$101)</f>
        <v>0</v>
      </c>
      <c r="K58" s="102">
        <f>SUMIF('WW Spending Actual'!$B$59:$B$99,'WW Spending Total'!$B58,'WW Spending Actual'!K$59:K$99)+SUMIF('WW Spending Projected'!$B$61:$B$101,'WW Spending Total'!$B58,'WW Spending Projected'!K$61:K$101)</f>
        <v>0</v>
      </c>
      <c r="L58" s="102">
        <f>SUMIF('WW Spending Actual'!$B$59:$B$99,'WW Spending Total'!$B58,'WW Spending Actual'!L$59:L$99)+SUMIF('WW Spending Projected'!$B$61:$B$101,'WW Spending Total'!$B58,'WW Spending Projected'!L$61:L$101)</f>
        <v>0</v>
      </c>
      <c r="M58" s="102">
        <f>SUMIF('WW Spending Actual'!$B$59:$B$99,'WW Spending Total'!$B58,'WW Spending Actual'!M$59:M$99)+SUMIF('WW Spending Projected'!$B$61:$B$101,'WW Spending Total'!$B58,'WW Spending Projected'!M$61:M$101)</f>
        <v>0</v>
      </c>
      <c r="N58" s="102">
        <f>SUMIF('WW Spending Actual'!$B$59:$B$99,'WW Spending Total'!$B58,'WW Spending Actual'!N$59:N$99)+SUMIF('WW Spending Projected'!$B$61:$B$101,'WW Spending Total'!$B58,'WW Spending Projected'!N$61:N$101)</f>
        <v>0</v>
      </c>
      <c r="O58" s="102">
        <f>SUMIF('WW Spending Actual'!$B$59:$B$99,'WW Spending Total'!$B58,'WW Spending Actual'!O$59:O$99)+SUMIF('WW Spending Projected'!$B$61:$B$101,'WW Spending Total'!$B58,'WW Spending Projected'!O$61:O$101)</f>
        <v>0</v>
      </c>
      <c r="P58" s="102">
        <f>SUMIF('WW Spending Actual'!$B$59:$B$99,'WW Spending Total'!$B58,'WW Spending Actual'!P$59:P$99)+SUMIF('WW Spending Projected'!$B$61:$B$101,'WW Spending Total'!$B58,'WW Spending Projected'!P$61:P$101)</f>
        <v>0</v>
      </c>
      <c r="Q58" s="102">
        <f>SUMIF('WW Spending Actual'!$B$59:$B$99,'WW Spending Total'!$B58,'WW Spending Actual'!Q$59:Q$99)+SUMIF('WW Spending Projected'!$B$61:$B$101,'WW Spending Total'!$B58,'WW Spending Projected'!Q$61:Q$101)</f>
        <v>0</v>
      </c>
      <c r="R58" s="102">
        <f>SUMIF('WW Spending Actual'!$B$59:$B$99,'WW Spending Total'!$B58,'WW Spending Actual'!R$59:R$99)+SUMIF('WW Spending Projected'!$B$61:$B$101,'WW Spending Total'!$B58,'WW Spending Projected'!R$61:R$101)</f>
        <v>0</v>
      </c>
      <c r="S58" s="102">
        <f>SUMIF('WW Spending Actual'!$B$59:$B$99,'WW Spending Total'!$B58,'WW Spending Actual'!S$59:S$99)+SUMIF('WW Spending Projected'!$B$61:$B$101,'WW Spending Total'!$B58,'WW Spending Projected'!S$61:S$101)</f>
        <v>0</v>
      </c>
      <c r="T58" s="102">
        <f>SUMIF('WW Spending Actual'!$B$59:$B$99,'WW Spending Total'!$B58,'WW Spending Actual'!T$59:T$99)+SUMIF('WW Spending Projected'!$B$61:$B$101,'WW Spending Total'!$B58,'WW Spending Projected'!T$61:T$101)</f>
        <v>0</v>
      </c>
      <c r="U58" s="102">
        <f>SUMIF('WW Spending Actual'!$B$59:$B$99,'WW Spending Total'!$B58,'WW Spending Actual'!U$59:U$99)+SUMIF('WW Spending Projected'!$B$61:$B$101,'WW Spending Total'!$B58,'WW Spending Projected'!U$61:U$101)</f>
        <v>0</v>
      </c>
      <c r="V58" s="102">
        <f>SUMIF('WW Spending Actual'!$B$59:$B$99,'WW Spending Total'!$B58,'WW Spending Actual'!V$59:V$99)+SUMIF('WW Spending Projected'!$B$61:$B$101,'WW Spending Total'!$B58,'WW Spending Projected'!V$61:V$101)</f>
        <v>0</v>
      </c>
      <c r="W58" s="102">
        <f>SUMIF('WW Spending Actual'!$B$59:$B$99,'WW Spending Total'!$B58,'WW Spending Actual'!W$59:W$99)+SUMIF('WW Spending Projected'!$B$61:$B$101,'WW Spending Total'!$B58,'WW Spending Projected'!W$61:W$101)</f>
        <v>0</v>
      </c>
      <c r="X58" s="102">
        <f>SUMIF('WW Spending Actual'!$B$59:$B$99,'WW Spending Total'!$B58,'WW Spending Actual'!X$59:X$99)+SUMIF('WW Spending Projected'!$B$61:$B$101,'WW Spending Total'!$B58,'WW Spending Projected'!X$61:X$101)</f>
        <v>0</v>
      </c>
      <c r="Y58" s="102">
        <f>SUMIF('WW Spending Actual'!$B$59:$B$99,'WW Spending Total'!$B58,'WW Spending Actual'!Y$59:Y$99)+SUMIF('WW Spending Projected'!$B$61:$B$101,'WW Spending Total'!$B58,'WW Spending Projected'!Y$61:Y$101)</f>
        <v>0</v>
      </c>
      <c r="Z58" s="102">
        <f>SUMIF('WW Spending Actual'!$B$59:$B$99,'WW Spending Total'!$B58,'WW Spending Actual'!Z$59:Z$99)+SUMIF('WW Spending Projected'!$B$61:$B$101,'WW Spending Total'!$B58,'WW Spending Projected'!Z$61:Z$101)</f>
        <v>0</v>
      </c>
      <c r="AA58" s="102">
        <f>SUMIF('WW Spending Actual'!$B$59:$B$99,'WW Spending Total'!$B58,'WW Spending Actual'!AA$59:AA$99)+SUMIF('WW Spending Projected'!$B$61:$B$101,'WW Spending Total'!$B58,'WW Spending Projected'!AA$61:AA$101)</f>
        <v>0</v>
      </c>
      <c r="AB58" s="102">
        <f>SUMIF('WW Spending Actual'!$B$59:$B$99,'WW Spending Total'!$B58,'WW Spending Actual'!AB$59:AB$99)+SUMIF('WW Spending Projected'!$B$61:$B$101,'WW Spending Total'!$B58,'WW Spending Projected'!AB$61:AB$101)</f>
        <v>0</v>
      </c>
      <c r="AC58" s="102">
        <f>SUMIF('WW Spending Actual'!$B$59:$B$99,'WW Spending Total'!$B58,'WW Spending Actual'!AC$59:AC$99)+SUMIF('WW Spending Projected'!$B$61:$B$101,'WW Spending Total'!$B58,'WW Spending Projected'!AC$61:AC$101)</f>
        <v>0</v>
      </c>
      <c r="AD58" s="102">
        <f>SUMIF('WW Spending Actual'!$B$59:$B$99,'WW Spending Total'!$B58,'WW Spending Actual'!AD$59:AD$99)+SUMIF('WW Spending Projected'!$B$61:$B$101,'WW Spending Total'!$B58,'WW Spending Projected'!AD$61:AD$101)</f>
        <v>0</v>
      </c>
      <c r="AE58" s="102">
        <f>SUMIF('WW Spending Actual'!$B$59:$B$99,'WW Spending Total'!$B58,'WW Spending Actual'!AE$59:AE$99)+SUMIF('WW Spending Projected'!$B$61:$B$101,'WW Spending Total'!$B58,'WW Spending Projected'!AE$61:AE$101)</f>
        <v>0</v>
      </c>
      <c r="AF58" s="102">
        <f>SUMIF('WW Spending Actual'!$B$59:$B$99,'WW Spending Total'!$B58,'WW Spending Actual'!AF$59:AF$99)+SUMIF('WW Spending Projected'!$B$61:$B$101,'WW Spending Total'!$B58,'WW Spending Projected'!AF$61:AF$101)</f>
        <v>0</v>
      </c>
      <c r="AG58" s="103">
        <f>SUMIF('WW Spending Actual'!$B$59:$B$99,'WW Spending Total'!$B58,'WW Spending Actual'!AG$59:AG$99)+SUMIF('WW Spending Projected'!$B$61:$B$101,'WW Spending Total'!$B58,'WW Spending Projected'!AG$61:AG$101)</f>
        <v>0</v>
      </c>
    </row>
    <row r="59" spans="2:33" hidden="1" x14ac:dyDescent="0.2">
      <c r="B59" s="32" t="str">
        <f>IFERROR(VLOOKUP(C59,'MEG Def'!$A$7:$B$12,2),"")</f>
        <v/>
      </c>
      <c r="C59" s="57"/>
      <c r="D59" s="101">
        <f>SUMIF('WW Spending Actual'!$B$59:$B$99,'WW Spending Total'!$B59,'WW Spending Actual'!D$59:D$99)+SUMIF('WW Spending Projected'!$B$61:$B$101,'WW Spending Total'!$B59,'WW Spending Projected'!D$61:D$101)</f>
        <v>0</v>
      </c>
      <c r="E59" s="420">
        <f>SUMIF('WW Spending Actual'!$B$59:$B$99,'WW Spending Total'!$B59,'WW Spending Actual'!E$59:E$99)+SUMIF('WW Spending Projected'!$B$61:$B$101,'WW Spending Total'!$B59,'WW Spending Projected'!E$61:E$101)</f>
        <v>0</v>
      </c>
      <c r="F59" s="420">
        <f>SUMIF('WW Spending Actual'!$B$59:$B$99,'WW Spending Total'!$B59,'WW Spending Actual'!F$59:F$99)+SUMIF('WW Spending Projected'!$B$61:$B$101,'WW Spending Total'!$B59,'WW Spending Projected'!F$61:F$101)</f>
        <v>0</v>
      </c>
      <c r="G59" s="420">
        <f>SUMIF('WW Spending Actual'!$B$59:$B$99,'WW Spending Total'!$B59,'WW Spending Actual'!G$59:G$99)+SUMIF('WW Spending Projected'!$B$61:$B$101,'WW Spending Total'!$B59,'WW Spending Projected'!G$61:G$101)</f>
        <v>0</v>
      </c>
      <c r="H59" s="103">
        <f>SUMIF('WW Spending Actual'!$B$59:$B$99,'WW Spending Total'!$B59,'WW Spending Actual'!H$59:H$99)+SUMIF('WW Spending Projected'!$B$61:$B$101,'WW Spending Total'!$B59,'WW Spending Projected'!H$61:H$101)</f>
        <v>0</v>
      </c>
      <c r="I59" s="102">
        <f>SUMIF('WW Spending Actual'!$B$59:$B$99,'WW Spending Total'!$B59,'WW Spending Actual'!I$59:I$99)+SUMIF('WW Spending Projected'!$B$61:$B$101,'WW Spending Total'!$B59,'WW Spending Projected'!I$61:I$101)</f>
        <v>0</v>
      </c>
      <c r="J59" s="102">
        <f>SUMIF('WW Spending Actual'!$B$59:$B$99,'WW Spending Total'!$B59,'WW Spending Actual'!J$59:J$99)+SUMIF('WW Spending Projected'!$B$61:$B$101,'WW Spending Total'!$B59,'WW Spending Projected'!J$61:J$101)</f>
        <v>0</v>
      </c>
      <c r="K59" s="102">
        <f>SUMIF('WW Spending Actual'!$B$59:$B$99,'WW Spending Total'!$B59,'WW Spending Actual'!K$59:K$99)+SUMIF('WW Spending Projected'!$B$61:$B$101,'WW Spending Total'!$B59,'WW Spending Projected'!K$61:K$101)</f>
        <v>0</v>
      </c>
      <c r="L59" s="102">
        <f>SUMIF('WW Spending Actual'!$B$59:$B$99,'WW Spending Total'!$B59,'WW Spending Actual'!L$59:L$99)+SUMIF('WW Spending Projected'!$B$61:$B$101,'WW Spending Total'!$B59,'WW Spending Projected'!L$61:L$101)</f>
        <v>0</v>
      </c>
      <c r="M59" s="102">
        <f>SUMIF('WW Spending Actual'!$B$59:$B$99,'WW Spending Total'!$B59,'WW Spending Actual'!M$59:M$99)+SUMIF('WW Spending Projected'!$B$61:$B$101,'WW Spending Total'!$B59,'WW Spending Projected'!M$61:M$101)</f>
        <v>0</v>
      </c>
      <c r="N59" s="102">
        <f>SUMIF('WW Spending Actual'!$B$59:$B$99,'WW Spending Total'!$B59,'WW Spending Actual'!N$59:N$99)+SUMIF('WW Spending Projected'!$B$61:$B$101,'WW Spending Total'!$B59,'WW Spending Projected'!N$61:N$101)</f>
        <v>0</v>
      </c>
      <c r="O59" s="102">
        <f>SUMIF('WW Spending Actual'!$B$59:$B$99,'WW Spending Total'!$B59,'WW Spending Actual'!O$59:O$99)+SUMIF('WW Spending Projected'!$B$61:$B$101,'WW Spending Total'!$B59,'WW Spending Projected'!O$61:O$101)</f>
        <v>0</v>
      </c>
      <c r="P59" s="102">
        <f>SUMIF('WW Spending Actual'!$B$59:$B$99,'WW Spending Total'!$B59,'WW Spending Actual'!P$59:P$99)+SUMIF('WW Spending Projected'!$B$61:$B$101,'WW Spending Total'!$B59,'WW Spending Projected'!P$61:P$101)</f>
        <v>0</v>
      </c>
      <c r="Q59" s="102">
        <f>SUMIF('WW Spending Actual'!$B$59:$B$99,'WW Spending Total'!$B59,'WW Spending Actual'!Q$59:Q$99)+SUMIF('WW Spending Projected'!$B$61:$B$101,'WW Spending Total'!$B59,'WW Spending Projected'!Q$61:Q$101)</f>
        <v>0</v>
      </c>
      <c r="R59" s="102">
        <f>SUMIF('WW Spending Actual'!$B$59:$B$99,'WW Spending Total'!$B59,'WW Spending Actual'!R$59:R$99)+SUMIF('WW Spending Projected'!$B$61:$B$101,'WW Spending Total'!$B59,'WW Spending Projected'!R$61:R$101)</f>
        <v>0</v>
      </c>
      <c r="S59" s="102">
        <f>SUMIF('WW Spending Actual'!$B$59:$B$99,'WW Spending Total'!$B59,'WW Spending Actual'!S$59:S$99)+SUMIF('WW Spending Projected'!$B$61:$B$101,'WW Spending Total'!$B59,'WW Spending Projected'!S$61:S$101)</f>
        <v>0</v>
      </c>
      <c r="T59" s="102">
        <f>SUMIF('WW Spending Actual'!$B$59:$B$99,'WW Spending Total'!$B59,'WW Spending Actual'!T$59:T$99)+SUMIF('WW Spending Projected'!$B$61:$B$101,'WW Spending Total'!$B59,'WW Spending Projected'!T$61:T$101)</f>
        <v>0</v>
      </c>
      <c r="U59" s="102">
        <f>SUMIF('WW Spending Actual'!$B$59:$B$99,'WW Spending Total'!$B59,'WW Spending Actual'!U$59:U$99)+SUMIF('WW Spending Projected'!$B$61:$B$101,'WW Spending Total'!$B59,'WW Spending Projected'!U$61:U$101)</f>
        <v>0</v>
      </c>
      <c r="V59" s="102">
        <f>SUMIF('WW Spending Actual'!$B$59:$B$99,'WW Spending Total'!$B59,'WW Spending Actual'!V$59:V$99)+SUMIF('WW Spending Projected'!$B$61:$B$101,'WW Spending Total'!$B59,'WW Spending Projected'!V$61:V$101)</f>
        <v>0</v>
      </c>
      <c r="W59" s="102">
        <f>SUMIF('WW Spending Actual'!$B$59:$B$99,'WW Spending Total'!$B59,'WW Spending Actual'!W$59:W$99)+SUMIF('WW Spending Projected'!$B$61:$B$101,'WW Spending Total'!$B59,'WW Spending Projected'!W$61:W$101)</f>
        <v>0</v>
      </c>
      <c r="X59" s="102">
        <f>SUMIF('WW Spending Actual'!$B$59:$B$99,'WW Spending Total'!$B59,'WW Spending Actual'!X$59:X$99)+SUMIF('WW Spending Projected'!$B$61:$B$101,'WW Spending Total'!$B59,'WW Spending Projected'!X$61:X$101)</f>
        <v>0</v>
      </c>
      <c r="Y59" s="102">
        <f>SUMIF('WW Spending Actual'!$B$59:$B$99,'WW Spending Total'!$B59,'WW Spending Actual'!Y$59:Y$99)+SUMIF('WW Spending Projected'!$B$61:$B$101,'WW Spending Total'!$B59,'WW Spending Projected'!Y$61:Y$101)</f>
        <v>0</v>
      </c>
      <c r="Z59" s="102">
        <f>SUMIF('WW Spending Actual'!$B$59:$B$99,'WW Spending Total'!$B59,'WW Spending Actual'!Z$59:Z$99)+SUMIF('WW Spending Projected'!$B$61:$B$101,'WW Spending Total'!$B59,'WW Spending Projected'!Z$61:Z$101)</f>
        <v>0</v>
      </c>
      <c r="AA59" s="102">
        <f>SUMIF('WW Spending Actual'!$B$59:$B$99,'WW Spending Total'!$B59,'WW Spending Actual'!AA$59:AA$99)+SUMIF('WW Spending Projected'!$B$61:$B$101,'WW Spending Total'!$B59,'WW Spending Projected'!AA$61:AA$101)</f>
        <v>0</v>
      </c>
      <c r="AB59" s="102">
        <f>SUMIF('WW Spending Actual'!$B$59:$B$99,'WW Spending Total'!$B59,'WW Spending Actual'!AB$59:AB$99)+SUMIF('WW Spending Projected'!$B$61:$B$101,'WW Spending Total'!$B59,'WW Spending Projected'!AB$61:AB$101)</f>
        <v>0</v>
      </c>
      <c r="AC59" s="102">
        <f>SUMIF('WW Spending Actual'!$B$59:$B$99,'WW Spending Total'!$B59,'WW Spending Actual'!AC$59:AC$99)+SUMIF('WW Spending Projected'!$B$61:$B$101,'WW Spending Total'!$B59,'WW Spending Projected'!AC$61:AC$101)</f>
        <v>0</v>
      </c>
      <c r="AD59" s="102">
        <f>SUMIF('WW Spending Actual'!$B$59:$B$99,'WW Spending Total'!$B59,'WW Spending Actual'!AD$59:AD$99)+SUMIF('WW Spending Projected'!$B$61:$B$101,'WW Spending Total'!$B59,'WW Spending Projected'!AD$61:AD$101)</f>
        <v>0</v>
      </c>
      <c r="AE59" s="102">
        <f>SUMIF('WW Spending Actual'!$B$59:$B$99,'WW Spending Total'!$B59,'WW Spending Actual'!AE$59:AE$99)+SUMIF('WW Spending Projected'!$B$61:$B$101,'WW Spending Total'!$B59,'WW Spending Projected'!AE$61:AE$101)</f>
        <v>0</v>
      </c>
      <c r="AF59" s="102">
        <f>SUMIF('WW Spending Actual'!$B$59:$B$99,'WW Spending Total'!$B59,'WW Spending Actual'!AF$59:AF$99)+SUMIF('WW Spending Projected'!$B$61:$B$101,'WW Spending Total'!$B59,'WW Spending Projected'!AF$61:AF$101)</f>
        <v>0</v>
      </c>
      <c r="AG59" s="103">
        <f>SUMIF('WW Spending Actual'!$B$59:$B$99,'WW Spending Total'!$B59,'WW Spending Actual'!AG$59:AG$99)+SUMIF('WW Spending Projected'!$B$61:$B$101,'WW Spending Total'!$B59,'WW Spending Projected'!AG$61:AG$101)</f>
        <v>0</v>
      </c>
    </row>
    <row r="60" spans="2:33" hidden="1" x14ac:dyDescent="0.2">
      <c r="B60" s="32" t="str">
        <f>IFERROR(VLOOKUP(C60,'MEG Def'!$A$7:$B$12,2),"")</f>
        <v/>
      </c>
      <c r="C60" s="57"/>
      <c r="D60" s="101">
        <f>SUMIF('WW Spending Actual'!$B$59:$B$99,'WW Spending Total'!$B60,'WW Spending Actual'!D$59:D$99)+SUMIF('WW Spending Projected'!$B$61:$B$101,'WW Spending Total'!$B60,'WW Spending Projected'!D$61:D$101)</f>
        <v>0</v>
      </c>
      <c r="E60" s="420">
        <f>SUMIF('WW Spending Actual'!$B$59:$B$99,'WW Spending Total'!$B60,'WW Spending Actual'!E$59:E$99)+SUMIF('WW Spending Projected'!$B$61:$B$101,'WW Spending Total'!$B60,'WW Spending Projected'!E$61:E$101)</f>
        <v>0</v>
      </c>
      <c r="F60" s="420">
        <f>SUMIF('WW Spending Actual'!$B$59:$B$99,'WW Spending Total'!$B60,'WW Spending Actual'!F$59:F$99)+SUMIF('WW Spending Projected'!$B$61:$B$101,'WW Spending Total'!$B60,'WW Spending Projected'!F$61:F$101)</f>
        <v>0</v>
      </c>
      <c r="G60" s="420">
        <f>SUMIF('WW Spending Actual'!$B$59:$B$99,'WW Spending Total'!$B60,'WW Spending Actual'!G$59:G$99)+SUMIF('WW Spending Projected'!$B$61:$B$101,'WW Spending Total'!$B60,'WW Spending Projected'!G$61:G$101)</f>
        <v>0</v>
      </c>
      <c r="H60" s="103">
        <f>SUMIF('WW Spending Actual'!$B$59:$B$99,'WW Spending Total'!$B60,'WW Spending Actual'!H$59:H$99)+SUMIF('WW Spending Projected'!$B$61:$B$101,'WW Spending Total'!$B60,'WW Spending Projected'!H$61:H$101)</f>
        <v>0</v>
      </c>
      <c r="I60" s="102">
        <f>SUMIF('WW Spending Actual'!$B$59:$B$99,'WW Spending Total'!$B60,'WW Spending Actual'!I$59:I$99)+SUMIF('WW Spending Projected'!$B$61:$B$101,'WW Spending Total'!$B60,'WW Spending Projected'!I$61:I$101)</f>
        <v>0</v>
      </c>
      <c r="J60" s="102">
        <f>SUMIF('WW Spending Actual'!$B$59:$B$99,'WW Spending Total'!$B60,'WW Spending Actual'!J$59:J$99)+SUMIF('WW Spending Projected'!$B$61:$B$101,'WW Spending Total'!$B60,'WW Spending Projected'!J$61:J$101)</f>
        <v>0</v>
      </c>
      <c r="K60" s="102">
        <f>SUMIF('WW Spending Actual'!$B$59:$B$99,'WW Spending Total'!$B60,'WW Spending Actual'!K$59:K$99)+SUMIF('WW Spending Projected'!$B$61:$B$101,'WW Spending Total'!$B60,'WW Spending Projected'!K$61:K$101)</f>
        <v>0</v>
      </c>
      <c r="L60" s="102">
        <f>SUMIF('WW Spending Actual'!$B$59:$B$99,'WW Spending Total'!$B60,'WW Spending Actual'!L$59:L$99)+SUMIF('WW Spending Projected'!$B$61:$B$101,'WW Spending Total'!$B60,'WW Spending Projected'!L$61:L$101)</f>
        <v>0</v>
      </c>
      <c r="M60" s="102">
        <f>SUMIF('WW Spending Actual'!$B$59:$B$99,'WW Spending Total'!$B60,'WW Spending Actual'!M$59:M$99)+SUMIF('WW Spending Projected'!$B$61:$B$101,'WW Spending Total'!$B60,'WW Spending Projected'!M$61:M$101)</f>
        <v>0</v>
      </c>
      <c r="N60" s="102">
        <f>SUMIF('WW Spending Actual'!$B$59:$B$99,'WW Spending Total'!$B60,'WW Spending Actual'!N$59:N$99)+SUMIF('WW Spending Projected'!$B$61:$B$101,'WW Spending Total'!$B60,'WW Spending Projected'!N$61:N$101)</f>
        <v>0</v>
      </c>
      <c r="O60" s="102">
        <f>SUMIF('WW Spending Actual'!$B$59:$B$99,'WW Spending Total'!$B60,'WW Spending Actual'!O$59:O$99)+SUMIF('WW Spending Projected'!$B$61:$B$101,'WW Spending Total'!$B60,'WW Spending Projected'!O$61:O$101)</f>
        <v>0</v>
      </c>
      <c r="P60" s="102">
        <f>SUMIF('WW Spending Actual'!$B$59:$B$99,'WW Spending Total'!$B60,'WW Spending Actual'!P$59:P$99)+SUMIF('WW Spending Projected'!$B$61:$B$101,'WW Spending Total'!$B60,'WW Spending Projected'!P$61:P$101)</f>
        <v>0</v>
      </c>
      <c r="Q60" s="102">
        <f>SUMIF('WW Spending Actual'!$B$59:$B$99,'WW Spending Total'!$B60,'WW Spending Actual'!Q$59:Q$99)+SUMIF('WW Spending Projected'!$B$61:$B$101,'WW Spending Total'!$B60,'WW Spending Projected'!Q$61:Q$101)</f>
        <v>0</v>
      </c>
      <c r="R60" s="102">
        <f>SUMIF('WW Spending Actual'!$B$59:$B$99,'WW Spending Total'!$B60,'WW Spending Actual'!R$59:R$99)+SUMIF('WW Spending Projected'!$B$61:$B$101,'WW Spending Total'!$B60,'WW Spending Projected'!R$61:R$101)</f>
        <v>0</v>
      </c>
      <c r="S60" s="102">
        <f>SUMIF('WW Spending Actual'!$B$59:$B$99,'WW Spending Total'!$B60,'WW Spending Actual'!S$59:S$99)+SUMIF('WW Spending Projected'!$B$61:$B$101,'WW Spending Total'!$B60,'WW Spending Projected'!S$61:S$101)</f>
        <v>0</v>
      </c>
      <c r="T60" s="102">
        <f>SUMIF('WW Spending Actual'!$B$59:$B$99,'WW Spending Total'!$B60,'WW Spending Actual'!T$59:T$99)+SUMIF('WW Spending Projected'!$B$61:$B$101,'WW Spending Total'!$B60,'WW Spending Projected'!T$61:T$101)</f>
        <v>0</v>
      </c>
      <c r="U60" s="102">
        <f>SUMIF('WW Spending Actual'!$B$59:$B$99,'WW Spending Total'!$B60,'WW Spending Actual'!U$59:U$99)+SUMIF('WW Spending Projected'!$B$61:$B$101,'WW Spending Total'!$B60,'WW Spending Projected'!U$61:U$101)</f>
        <v>0</v>
      </c>
      <c r="V60" s="102">
        <f>SUMIF('WW Spending Actual'!$B$59:$B$99,'WW Spending Total'!$B60,'WW Spending Actual'!V$59:V$99)+SUMIF('WW Spending Projected'!$B$61:$B$101,'WW Spending Total'!$B60,'WW Spending Projected'!V$61:V$101)</f>
        <v>0</v>
      </c>
      <c r="W60" s="102">
        <f>SUMIF('WW Spending Actual'!$B$59:$B$99,'WW Spending Total'!$B60,'WW Spending Actual'!W$59:W$99)+SUMIF('WW Spending Projected'!$B$61:$B$101,'WW Spending Total'!$B60,'WW Spending Projected'!W$61:W$101)</f>
        <v>0</v>
      </c>
      <c r="X60" s="102">
        <f>SUMIF('WW Spending Actual'!$B$59:$B$99,'WW Spending Total'!$B60,'WW Spending Actual'!X$59:X$99)+SUMIF('WW Spending Projected'!$B$61:$B$101,'WW Spending Total'!$B60,'WW Spending Projected'!X$61:X$101)</f>
        <v>0</v>
      </c>
      <c r="Y60" s="102">
        <f>SUMIF('WW Spending Actual'!$B$59:$B$99,'WW Spending Total'!$B60,'WW Spending Actual'!Y$59:Y$99)+SUMIF('WW Spending Projected'!$B$61:$B$101,'WW Spending Total'!$B60,'WW Spending Projected'!Y$61:Y$101)</f>
        <v>0</v>
      </c>
      <c r="Z60" s="102">
        <f>SUMIF('WW Spending Actual'!$B$59:$B$99,'WW Spending Total'!$B60,'WW Spending Actual'!Z$59:Z$99)+SUMIF('WW Spending Projected'!$B$61:$B$101,'WW Spending Total'!$B60,'WW Spending Projected'!Z$61:Z$101)</f>
        <v>0</v>
      </c>
      <c r="AA60" s="102">
        <f>SUMIF('WW Spending Actual'!$B$59:$B$99,'WW Spending Total'!$B60,'WW Spending Actual'!AA$59:AA$99)+SUMIF('WW Spending Projected'!$B$61:$B$101,'WW Spending Total'!$B60,'WW Spending Projected'!AA$61:AA$101)</f>
        <v>0</v>
      </c>
      <c r="AB60" s="102">
        <f>SUMIF('WW Spending Actual'!$B$59:$B$99,'WW Spending Total'!$B60,'WW Spending Actual'!AB$59:AB$99)+SUMIF('WW Spending Projected'!$B$61:$B$101,'WW Spending Total'!$B60,'WW Spending Projected'!AB$61:AB$101)</f>
        <v>0</v>
      </c>
      <c r="AC60" s="102">
        <f>SUMIF('WW Spending Actual'!$B$59:$B$99,'WW Spending Total'!$B60,'WW Spending Actual'!AC$59:AC$99)+SUMIF('WW Spending Projected'!$B$61:$B$101,'WW Spending Total'!$B60,'WW Spending Projected'!AC$61:AC$101)</f>
        <v>0</v>
      </c>
      <c r="AD60" s="102">
        <f>SUMIF('WW Spending Actual'!$B$59:$B$99,'WW Spending Total'!$B60,'WW Spending Actual'!AD$59:AD$99)+SUMIF('WW Spending Projected'!$B$61:$B$101,'WW Spending Total'!$B60,'WW Spending Projected'!AD$61:AD$101)</f>
        <v>0</v>
      </c>
      <c r="AE60" s="102">
        <f>SUMIF('WW Spending Actual'!$B$59:$B$99,'WW Spending Total'!$B60,'WW Spending Actual'!AE$59:AE$99)+SUMIF('WW Spending Projected'!$B$61:$B$101,'WW Spending Total'!$B60,'WW Spending Projected'!AE$61:AE$101)</f>
        <v>0</v>
      </c>
      <c r="AF60" s="102">
        <f>SUMIF('WW Spending Actual'!$B$59:$B$99,'WW Spending Total'!$B60,'WW Spending Actual'!AF$59:AF$99)+SUMIF('WW Spending Projected'!$B$61:$B$101,'WW Spending Total'!$B60,'WW Spending Projected'!AF$61:AF$101)</f>
        <v>0</v>
      </c>
      <c r="AG60" s="103">
        <f>SUMIF('WW Spending Actual'!$B$59:$B$99,'WW Spending Total'!$B60,'WW Spending Actual'!AG$59:AG$99)+SUMIF('WW Spending Projected'!$B$61:$B$101,'WW Spending Total'!$B60,'WW Spending Projected'!AG$61:AG$101)</f>
        <v>0</v>
      </c>
    </row>
    <row r="61" spans="2:33" hidden="1" x14ac:dyDescent="0.2">
      <c r="B61" s="32" t="str">
        <f>IFERROR(VLOOKUP(C61,'MEG Def'!$A$7:$B$12,2),"")</f>
        <v/>
      </c>
      <c r="C61" s="56"/>
      <c r="D61" s="101">
        <f>SUMIF('WW Spending Actual'!$B$59:$B$99,'WW Spending Total'!$B61,'WW Spending Actual'!D$59:D$99)+SUMIF('WW Spending Projected'!$B$61:$B$101,'WW Spending Total'!$B61,'WW Spending Projected'!D$61:D$101)</f>
        <v>0</v>
      </c>
      <c r="E61" s="420">
        <f>SUMIF('WW Spending Actual'!$B$59:$B$99,'WW Spending Total'!$B61,'WW Spending Actual'!E$59:E$99)+SUMIF('WW Spending Projected'!$B$61:$B$101,'WW Spending Total'!$B61,'WW Spending Projected'!E$61:E$101)</f>
        <v>0</v>
      </c>
      <c r="F61" s="420">
        <f>SUMIF('WW Spending Actual'!$B$59:$B$99,'WW Spending Total'!$B61,'WW Spending Actual'!F$59:F$99)+SUMIF('WW Spending Projected'!$B$61:$B$101,'WW Spending Total'!$B61,'WW Spending Projected'!F$61:F$101)</f>
        <v>0</v>
      </c>
      <c r="G61" s="420">
        <f>SUMIF('WW Spending Actual'!$B$59:$B$99,'WW Spending Total'!$B61,'WW Spending Actual'!G$59:G$99)+SUMIF('WW Spending Projected'!$B$61:$B$101,'WW Spending Total'!$B61,'WW Spending Projected'!G$61:G$101)</f>
        <v>0</v>
      </c>
      <c r="H61" s="103">
        <f>SUMIF('WW Spending Actual'!$B$59:$B$99,'WW Spending Total'!$B61,'WW Spending Actual'!H$59:H$99)+SUMIF('WW Spending Projected'!$B$61:$B$101,'WW Spending Total'!$B61,'WW Spending Projected'!H$61:H$101)</f>
        <v>0</v>
      </c>
      <c r="I61" s="102">
        <f>SUMIF('WW Spending Actual'!$B$59:$B$99,'WW Spending Total'!$B61,'WW Spending Actual'!I$59:I$99)+SUMIF('WW Spending Projected'!$B$61:$B$101,'WW Spending Total'!$B61,'WW Spending Projected'!I$61:I$101)</f>
        <v>0</v>
      </c>
      <c r="J61" s="102">
        <f>SUMIF('WW Spending Actual'!$B$59:$B$99,'WW Spending Total'!$B61,'WW Spending Actual'!J$59:J$99)+SUMIF('WW Spending Projected'!$B$61:$B$101,'WW Spending Total'!$B61,'WW Spending Projected'!J$61:J$101)</f>
        <v>0</v>
      </c>
      <c r="K61" s="102">
        <f>SUMIF('WW Spending Actual'!$B$59:$B$99,'WW Spending Total'!$B61,'WW Spending Actual'!K$59:K$99)+SUMIF('WW Spending Projected'!$B$61:$B$101,'WW Spending Total'!$B61,'WW Spending Projected'!K$61:K$101)</f>
        <v>0</v>
      </c>
      <c r="L61" s="102">
        <f>SUMIF('WW Spending Actual'!$B$59:$B$99,'WW Spending Total'!$B61,'WW Spending Actual'!L$59:L$99)+SUMIF('WW Spending Projected'!$B$61:$B$101,'WW Spending Total'!$B61,'WW Spending Projected'!L$61:L$101)</f>
        <v>0</v>
      </c>
      <c r="M61" s="102">
        <f>SUMIF('WW Spending Actual'!$B$59:$B$99,'WW Spending Total'!$B61,'WW Spending Actual'!M$59:M$99)+SUMIF('WW Spending Projected'!$B$61:$B$101,'WW Spending Total'!$B61,'WW Spending Projected'!M$61:M$101)</f>
        <v>0</v>
      </c>
      <c r="N61" s="102">
        <f>SUMIF('WW Spending Actual'!$B$59:$B$99,'WW Spending Total'!$B61,'WW Spending Actual'!N$59:N$99)+SUMIF('WW Spending Projected'!$B$61:$B$101,'WW Spending Total'!$B61,'WW Spending Projected'!N$61:N$101)</f>
        <v>0</v>
      </c>
      <c r="O61" s="102">
        <f>SUMIF('WW Spending Actual'!$B$59:$B$99,'WW Spending Total'!$B61,'WW Spending Actual'!O$59:O$99)+SUMIF('WW Spending Projected'!$B$61:$B$101,'WW Spending Total'!$B61,'WW Spending Projected'!O$61:O$101)</f>
        <v>0</v>
      </c>
      <c r="P61" s="102">
        <f>SUMIF('WW Spending Actual'!$B$59:$B$99,'WW Spending Total'!$B61,'WW Spending Actual'!P$59:P$99)+SUMIF('WW Spending Projected'!$B$61:$B$101,'WW Spending Total'!$B61,'WW Spending Projected'!P$61:P$101)</f>
        <v>0</v>
      </c>
      <c r="Q61" s="102">
        <f>SUMIF('WW Spending Actual'!$B$59:$B$99,'WW Spending Total'!$B61,'WW Spending Actual'!Q$59:Q$99)+SUMIF('WW Spending Projected'!$B$61:$B$101,'WW Spending Total'!$B61,'WW Spending Projected'!Q$61:Q$101)</f>
        <v>0</v>
      </c>
      <c r="R61" s="102">
        <f>SUMIF('WW Spending Actual'!$B$59:$B$99,'WW Spending Total'!$B61,'WW Spending Actual'!R$59:R$99)+SUMIF('WW Spending Projected'!$B$61:$B$101,'WW Spending Total'!$B61,'WW Spending Projected'!R$61:R$101)</f>
        <v>0</v>
      </c>
      <c r="S61" s="102">
        <f>SUMIF('WW Spending Actual'!$B$59:$B$99,'WW Spending Total'!$B61,'WW Spending Actual'!S$59:S$99)+SUMIF('WW Spending Projected'!$B$61:$B$101,'WW Spending Total'!$B61,'WW Spending Projected'!S$61:S$101)</f>
        <v>0</v>
      </c>
      <c r="T61" s="102">
        <f>SUMIF('WW Spending Actual'!$B$59:$B$99,'WW Spending Total'!$B61,'WW Spending Actual'!T$59:T$99)+SUMIF('WW Spending Projected'!$B$61:$B$101,'WW Spending Total'!$B61,'WW Spending Projected'!T$61:T$101)</f>
        <v>0</v>
      </c>
      <c r="U61" s="102">
        <f>SUMIF('WW Spending Actual'!$B$59:$B$99,'WW Spending Total'!$B61,'WW Spending Actual'!U$59:U$99)+SUMIF('WW Spending Projected'!$B$61:$B$101,'WW Spending Total'!$B61,'WW Spending Projected'!U$61:U$101)</f>
        <v>0</v>
      </c>
      <c r="V61" s="102">
        <f>SUMIF('WW Spending Actual'!$B$59:$B$99,'WW Spending Total'!$B61,'WW Spending Actual'!V$59:V$99)+SUMIF('WW Spending Projected'!$B$61:$B$101,'WW Spending Total'!$B61,'WW Spending Projected'!V$61:V$101)</f>
        <v>0</v>
      </c>
      <c r="W61" s="102">
        <f>SUMIF('WW Spending Actual'!$B$59:$B$99,'WW Spending Total'!$B61,'WW Spending Actual'!W$59:W$99)+SUMIF('WW Spending Projected'!$B$61:$B$101,'WW Spending Total'!$B61,'WW Spending Projected'!W$61:W$101)</f>
        <v>0</v>
      </c>
      <c r="X61" s="102">
        <f>SUMIF('WW Spending Actual'!$B$59:$B$99,'WW Spending Total'!$B61,'WW Spending Actual'!X$59:X$99)+SUMIF('WW Spending Projected'!$B$61:$B$101,'WW Spending Total'!$B61,'WW Spending Projected'!X$61:X$101)</f>
        <v>0</v>
      </c>
      <c r="Y61" s="102">
        <f>SUMIF('WW Spending Actual'!$B$59:$B$99,'WW Spending Total'!$B61,'WW Spending Actual'!Y$59:Y$99)+SUMIF('WW Spending Projected'!$B$61:$B$101,'WW Spending Total'!$B61,'WW Spending Projected'!Y$61:Y$101)</f>
        <v>0</v>
      </c>
      <c r="Z61" s="102">
        <f>SUMIF('WW Spending Actual'!$B$59:$B$99,'WW Spending Total'!$B61,'WW Spending Actual'!Z$59:Z$99)+SUMIF('WW Spending Projected'!$B$61:$B$101,'WW Spending Total'!$B61,'WW Spending Projected'!Z$61:Z$101)</f>
        <v>0</v>
      </c>
      <c r="AA61" s="102">
        <f>SUMIF('WW Spending Actual'!$B$59:$B$99,'WW Spending Total'!$B61,'WW Spending Actual'!AA$59:AA$99)+SUMIF('WW Spending Projected'!$B$61:$B$101,'WW Spending Total'!$B61,'WW Spending Projected'!AA$61:AA$101)</f>
        <v>0</v>
      </c>
      <c r="AB61" s="102">
        <f>SUMIF('WW Spending Actual'!$B$59:$B$99,'WW Spending Total'!$B61,'WW Spending Actual'!AB$59:AB$99)+SUMIF('WW Spending Projected'!$B$61:$B$101,'WW Spending Total'!$B61,'WW Spending Projected'!AB$61:AB$101)</f>
        <v>0</v>
      </c>
      <c r="AC61" s="102">
        <f>SUMIF('WW Spending Actual'!$B$59:$B$99,'WW Spending Total'!$B61,'WW Spending Actual'!AC$59:AC$99)+SUMIF('WW Spending Projected'!$B$61:$B$101,'WW Spending Total'!$B61,'WW Spending Projected'!AC$61:AC$101)</f>
        <v>0</v>
      </c>
      <c r="AD61" s="102">
        <f>SUMIF('WW Spending Actual'!$B$59:$B$99,'WW Spending Total'!$B61,'WW Spending Actual'!AD$59:AD$99)+SUMIF('WW Spending Projected'!$B$61:$B$101,'WW Spending Total'!$B61,'WW Spending Projected'!AD$61:AD$101)</f>
        <v>0</v>
      </c>
      <c r="AE61" s="102">
        <f>SUMIF('WW Spending Actual'!$B$59:$B$99,'WW Spending Total'!$B61,'WW Spending Actual'!AE$59:AE$99)+SUMIF('WW Spending Projected'!$B$61:$B$101,'WW Spending Total'!$B61,'WW Spending Projected'!AE$61:AE$101)</f>
        <v>0</v>
      </c>
      <c r="AF61" s="102">
        <f>SUMIF('WW Spending Actual'!$B$59:$B$99,'WW Spending Total'!$B61,'WW Spending Actual'!AF$59:AF$99)+SUMIF('WW Spending Projected'!$B$61:$B$101,'WW Spending Total'!$B61,'WW Spending Projected'!AF$61:AF$101)</f>
        <v>0</v>
      </c>
      <c r="AG61" s="103">
        <f>SUMIF('WW Spending Actual'!$B$59:$B$99,'WW Spending Total'!$B61,'WW Spending Actual'!AG$59:AG$99)+SUMIF('WW Spending Projected'!$B$61:$B$101,'WW Spending Total'!$B61,'WW Spending Projected'!AG$61:AG$101)</f>
        <v>0</v>
      </c>
    </row>
    <row r="62" spans="2:33" hidden="1" x14ac:dyDescent="0.2">
      <c r="B62" s="32" t="str">
        <f>IFERROR(VLOOKUP(C62,'MEG Def'!$A$7:$B$12,2),"")</f>
        <v/>
      </c>
      <c r="C62" s="56"/>
      <c r="D62" s="101">
        <f>SUMIF('WW Spending Actual'!$B$59:$B$99,'WW Spending Total'!$B62,'WW Spending Actual'!D$59:D$99)+SUMIF('WW Spending Projected'!$B$61:$B$101,'WW Spending Total'!$B62,'WW Spending Projected'!D$61:D$101)</f>
        <v>0</v>
      </c>
      <c r="E62" s="420">
        <f>SUMIF('WW Spending Actual'!$B$59:$B$99,'WW Spending Total'!$B62,'WW Spending Actual'!E$59:E$99)+SUMIF('WW Spending Projected'!$B$61:$B$101,'WW Spending Total'!$B62,'WW Spending Projected'!E$61:E$101)</f>
        <v>0</v>
      </c>
      <c r="F62" s="420">
        <f>SUMIF('WW Spending Actual'!$B$59:$B$99,'WW Spending Total'!$B62,'WW Spending Actual'!F$59:F$99)+SUMIF('WW Spending Projected'!$B$61:$B$101,'WW Spending Total'!$B62,'WW Spending Projected'!F$61:F$101)</f>
        <v>0</v>
      </c>
      <c r="G62" s="420">
        <f>SUMIF('WW Spending Actual'!$B$59:$B$99,'WW Spending Total'!$B62,'WW Spending Actual'!G$59:G$99)+SUMIF('WW Spending Projected'!$B$61:$B$101,'WW Spending Total'!$B62,'WW Spending Projected'!G$61:G$101)</f>
        <v>0</v>
      </c>
      <c r="H62" s="103">
        <f>SUMIF('WW Spending Actual'!$B$59:$B$99,'WW Spending Total'!$B62,'WW Spending Actual'!H$59:H$99)+SUMIF('WW Spending Projected'!$B$61:$B$101,'WW Spending Total'!$B62,'WW Spending Projected'!H$61:H$101)</f>
        <v>0</v>
      </c>
      <c r="I62" s="102">
        <f>SUMIF('WW Spending Actual'!$B$59:$B$99,'WW Spending Total'!$B62,'WW Spending Actual'!I$59:I$99)+SUMIF('WW Spending Projected'!$B$61:$B$101,'WW Spending Total'!$B62,'WW Spending Projected'!I$61:I$101)</f>
        <v>0</v>
      </c>
      <c r="J62" s="102">
        <f>SUMIF('WW Spending Actual'!$B$59:$B$99,'WW Spending Total'!$B62,'WW Spending Actual'!J$59:J$99)+SUMIF('WW Spending Projected'!$B$61:$B$101,'WW Spending Total'!$B62,'WW Spending Projected'!J$61:J$101)</f>
        <v>0</v>
      </c>
      <c r="K62" s="102">
        <f>SUMIF('WW Spending Actual'!$B$59:$B$99,'WW Spending Total'!$B62,'WW Spending Actual'!K$59:K$99)+SUMIF('WW Spending Projected'!$B$61:$B$101,'WW Spending Total'!$B62,'WW Spending Projected'!K$61:K$101)</f>
        <v>0</v>
      </c>
      <c r="L62" s="102">
        <f>SUMIF('WW Spending Actual'!$B$59:$B$99,'WW Spending Total'!$B62,'WW Spending Actual'!L$59:L$99)+SUMIF('WW Spending Projected'!$B$61:$B$101,'WW Spending Total'!$B62,'WW Spending Projected'!L$61:L$101)</f>
        <v>0</v>
      </c>
      <c r="M62" s="102">
        <f>SUMIF('WW Spending Actual'!$B$59:$B$99,'WW Spending Total'!$B62,'WW Spending Actual'!M$59:M$99)+SUMIF('WW Spending Projected'!$B$61:$B$101,'WW Spending Total'!$B62,'WW Spending Projected'!M$61:M$101)</f>
        <v>0</v>
      </c>
      <c r="N62" s="102">
        <f>SUMIF('WW Spending Actual'!$B$59:$B$99,'WW Spending Total'!$B62,'WW Spending Actual'!N$59:N$99)+SUMIF('WW Spending Projected'!$B$61:$B$101,'WW Spending Total'!$B62,'WW Spending Projected'!N$61:N$101)</f>
        <v>0</v>
      </c>
      <c r="O62" s="102">
        <f>SUMIF('WW Spending Actual'!$B$59:$B$99,'WW Spending Total'!$B62,'WW Spending Actual'!O$59:O$99)+SUMIF('WW Spending Projected'!$B$61:$B$101,'WW Spending Total'!$B62,'WW Spending Projected'!O$61:O$101)</f>
        <v>0</v>
      </c>
      <c r="P62" s="102">
        <f>SUMIF('WW Spending Actual'!$B$59:$B$99,'WW Spending Total'!$B62,'WW Spending Actual'!P$59:P$99)+SUMIF('WW Spending Projected'!$B$61:$B$101,'WW Spending Total'!$B62,'WW Spending Projected'!P$61:P$101)</f>
        <v>0</v>
      </c>
      <c r="Q62" s="102">
        <f>SUMIF('WW Spending Actual'!$B$59:$B$99,'WW Spending Total'!$B62,'WW Spending Actual'!Q$59:Q$99)+SUMIF('WW Spending Projected'!$B$61:$B$101,'WW Spending Total'!$B62,'WW Spending Projected'!Q$61:Q$101)</f>
        <v>0</v>
      </c>
      <c r="R62" s="102">
        <f>SUMIF('WW Spending Actual'!$B$59:$B$99,'WW Spending Total'!$B62,'WW Spending Actual'!R$59:R$99)+SUMIF('WW Spending Projected'!$B$61:$B$101,'WW Spending Total'!$B62,'WW Spending Projected'!R$61:R$101)</f>
        <v>0</v>
      </c>
      <c r="S62" s="102">
        <f>SUMIF('WW Spending Actual'!$B$59:$B$99,'WW Spending Total'!$B62,'WW Spending Actual'!S$59:S$99)+SUMIF('WW Spending Projected'!$B$61:$B$101,'WW Spending Total'!$B62,'WW Spending Projected'!S$61:S$101)</f>
        <v>0</v>
      </c>
      <c r="T62" s="102">
        <f>SUMIF('WW Spending Actual'!$B$59:$B$99,'WW Spending Total'!$B62,'WW Spending Actual'!T$59:T$99)+SUMIF('WW Spending Projected'!$B$61:$B$101,'WW Spending Total'!$B62,'WW Spending Projected'!T$61:T$101)</f>
        <v>0</v>
      </c>
      <c r="U62" s="102">
        <f>SUMIF('WW Spending Actual'!$B$59:$B$99,'WW Spending Total'!$B62,'WW Spending Actual'!U$59:U$99)+SUMIF('WW Spending Projected'!$B$61:$B$101,'WW Spending Total'!$B62,'WW Spending Projected'!U$61:U$101)</f>
        <v>0</v>
      </c>
      <c r="V62" s="102">
        <f>SUMIF('WW Spending Actual'!$B$59:$B$99,'WW Spending Total'!$B62,'WW Spending Actual'!V$59:V$99)+SUMIF('WW Spending Projected'!$B$61:$B$101,'WW Spending Total'!$B62,'WW Spending Projected'!V$61:V$101)</f>
        <v>0</v>
      </c>
      <c r="W62" s="102">
        <f>SUMIF('WW Spending Actual'!$B$59:$B$99,'WW Spending Total'!$B62,'WW Spending Actual'!W$59:W$99)+SUMIF('WW Spending Projected'!$B$61:$B$101,'WW Spending Total'!$B62,'WW Spending Projected'!W$61:W$101)</f>
        <v>0</v>
      </c>
      <c r="X62" s="102">
        <f>SUMIF('WW Spending Actual'!$B$59:$B$99,'WW Spending Total'!$B62,'WW Spending Actual'!X$59:X$99)+SUMIF('WW Spending Projected'!$B$61:$B$101,'WW Spending Total'!$B62,'WW Spending Projected'!X$61:X$101)</f>
        <v>0</v>
      </c>
      <c r="Y62" s="102">
        <f>SUMIF('WW Spending Actual'!$B$59:$B$99,'WW Spending Total'!$B62,'WW Spending Actual'!Y$59:Y$99)+SUMIF('WW Spending Projected'!$B$61:$B$101,'WW Spending Total'!$B62,'WW Spending Projected'!Y$61:Y$101)</f>
        <v>0</v>
      </c>
      <c r="Z62" s="102">
        <f>SUMIF('WW Spending Actual'!$B$59:$B$99,'WW Spending Total'!$B62,'WW Spending Actual'!Z$59:Z$99)+SUMIF('WW Spending Projected'!$B$61:$B$101,'WW Spending Total'!$B62,'WW Spending Projected'!Z$61:Z$101)</f>
        <v>0</v>
      </c>
      <c r="AA62" s="102">
        <f>SUMIF('WW Spending Actual'!$B$59:$B$99,'WW Spending Total'!$B62,'WW Spending Actual'!AA$59:AA$99)+SUMIF('WW Spending Projected'!$B$61:$B$101,'WW Spending Total'!$B62,'WW Spending Projected'!AA$61:AA$101)</f>
        <v>0</v>
      </c>
      <c r="AB62" s="102">
        <f>SUMIF('WW Spending Actual'!$B$59:$B$99,'WW Spending Total'!$B62,'WW Spending Actual'!AB$59:AB$99)+SUMIF('WW Spending Projected'!$B$61:$B$101,'WW Spending Total'!$B62,'WW Spending Projected'!AB$61:AB$101)</f>
        <v>0</v>
      </c>
      <c r="AC62" s="102">
        <f>SUMIF('WW Spending Actual'!$B$59:$B$99,'WW Spending Total'!$B62,'WW Spending Actual'!AC$59:AC$99)+SUMIF('WW Spending Projected'!$B$61:$B$101,'WW Spending Total'!$B62,'WW Spending Projected'!AC$61:AC$101)</f>
        <v>0</v>
      </c>
      <c r="AD62" s="102">
        <f>SUMIF('WW Spending Actual'!$B$59:$B$99,'WW Spending Total'!$B62,'WW Spending Actual'!AD$59:AD$99)+SUMIF('WW Spending Projected'!$B$61:$B$101,'WW Spending Total'!$B62,'WW Spending Projected'!AD$61:AD$101)</f>
        <v>0</v>
      </c>
      <c r="AE62" s="102">
        <f>SUMIF('WW Spending Actual'!$B$59:$B$99,'WW Spending Total'!$B62,'WW Spending Actual'!AE$59:AE$99)+SUMIF('WW Spending Projected'!$B$61:$B$101,'WW Spending Total'!$B62,'WW Spending Projected'!AE$61:AE$101)</f>
        <v>0</v>
      </c>
      <c r="AF62" s="102">
        <f>SUMIF('WW Spending Actual'!$B$59:$B$99,'WW Spending Total'!$B62,'WW Spending Actual'!AF$59:AF$99)+SUMIF('WW Spending Projected'!$B$61:$B$101,'WW Spending Total'!$B62,'WW Spending Projected'!AF$61:AF$101)</f>
        <v>0</v>
      </c>
      <c r="AG62" s="103">
        <f>SUMIF('WW Spending Actual'!$B$59:$B$99,'WW Spending Total'!$B62,'WW Spending Actual'!AG$59:AG$99)+SUMIF('WW Spending Projected'!$B$61:$B$101,'WW Spending Total'!$B62,'WW Spending Projected'!AG$61:AG$101)</f>
        <v>0</v>
      </c>
    </row>
    <row r="63" spans="2:33" hidden="1" x14ac:dyDescent="0.2">
      <c r="B63" s="30"/>
      <c r="C63" s="56"/>
      <c r="D63" s="101">
        <f>SUMIF('WW Spending Actual'!$B$59:$B$99,'WW Spending Total'!$B63,'WW Spending Actual'!D$59:D$99)+SUMIF('WW Spending Projected'!$B$61:$B$101,'WW Spending Total'!$B63,'WW Spending Projected'!D$61:D$101)</f>
        <v>0</v>
      </c>
      <c r="E63" s="420">
        <f>SUMIF('WW Spending Actual'!$B$59:$B$99,'WW Spending Total'!$B63,'WW Spending Actual'!E$59:E$99)+SUMIF('WW Spending Projected'!$B$61:$B$101,'WW Spending Total'!$B63,'WW Spending Projected'!E$61:E$101)</f>
        <v>0</v>
      </c>
      <c r="F63" s="420">
        <f>SUMIF('WW Spending Actual'!$B$59:$B$99,'WW Spending Total'!$B63,'WW Spending Actual'!F$59:F$99)+SUMIF('WW Spending Projected'!$B$61:$B$101,'WW Spending Total'!$B63,'WW Spending Projected'!F$61:F$101)</f>
        <v>0</v>
      </c>
      <c r="G63" s="420">
        <f>SUMIF('WW Spending Actual'!$B$59:$B$99,'WW Spending Total'!$B63,'WW Spending Actual'!G$59:G$99)+SUMIF('WW Spending Projected'!$B$61:$B$101,'WW Spending Total'!$B63,'WW Spending Projected'!G$61:G$101)</f>
        <v>0</v>
      </c>
      <c r="H63" s="103">
        <f>SUMIF('WW Spending Actual'!$B$59:$B$99,'WW Spending Total'!$B63,'WW Spending Actual'!H$59:H$99)+SUMIF('WW Spending Projected'!$B$61:$B$101,'WW Spending Total'!$B63,'WW Spending Projected'!H$61:H$101)</f>
        <v>0</v>
      </c>
      <c r="I63" s="102">
        <f>SUMIF('WW Spending Actual'!$B$59:$B$99,'WW Spending Total'!$B63,'WW Spending Actual'!I$59:I$99)+SUMIF('WW Spending Projected'!$B$61:$B$101,'WW Spending Total'!$B63,'WW Spending Projected'!I$61:I$101)</f>
        <v>0</v>
      </c>
      <c r="J63" s="102">
        <f>SUMIF('WW Spending Actual'!$B$59:$B$99,'WW Spending Total'!$B63,'WW Spending Actual'!J$59:J$99)+SUMIF('WW Spending Projected'!$B$61:$B$101,'WW Spending Total'!$B63,'WW Spending Projected'!J$61:J$101)</f>
        <v>0</v>
      </c>
      <c r="K63" s="102">
        <f>SUMIF('WW Spending Actual'!$B$59:$B$99,'WW Spending Total'!$B63,'WW Spending Actual'!K$59:K$99)+SUMIF('WW Spending Projected'!$B$61:$B$101,'WW Spending Total'!$B63,'WW Spending Projected'!K$61:K$101)</f>
        <v>0</v>
      </c>
      <c r="L63" s="102">
        <f>SUMIF('WW Spending Actual'!$B$59:$B$99,'WW Spending Total'!$B63,'WW Spending Actual'!L$59:L$99)+SUMIF('WW Spending Projected'!$B$61:$B$101,'WW Spending Total'!$B63,'WW Spending Projected'!L$61:L$101)</f>
        <v>0</v>
      </c>
      <c r="M63" s="102">
        <f>SUMIF('WW Spending Actual'!$B$59:$B$99,'WW Spending Total'!$B63,'WW Spending Actual'!M$59:M$99)+SUMIF('WW Spending Projected'!$B$61:$B$101,'WW Spending Total'!$B63,'WW Spending Projected'!M$61:M$101)</f>
        <v>0</v>
      </c>
      <c r="N63" s="102">
        <f>SUMIF('WW Spending Actual'!$B$59:$B$99,'WW Spending Total'!$B63,'WW Spending Actual'!N$59:N$99)+SUMIF('WW Spending Projected'!$B$61:$B$101,'WW Spending Total'!$B63,'WW Spending Projected'!N$61:N$101)</f>
        <v>0</v>
      </c>
      <c r="O63" s="102">
        <f>SUMIF('WW Spending Actual'!$B$59:$B$99,'WW Spending Total'!$B63,'WW Spending Actual'!O$59:O$99)+SUMIF('WW Spending Projected'!$B$61:$B$101,'WW Spending Total'!$B63,'WW Spending Projected'!O$61:O$101)</f>
        <v>0</v>
      </c>
      <c r="P63" s="102">
        <f>SUMIF('WW Spending Actual'!$B$59:$B$99,'WW Spending Total'!$B63,'WW Spending Actual'!P$59:P$99)+SUMIF('WW Spending Projected'!$B$61:$B$101,'WW Spending Total'!$B63,'WW Spending Projected'!P$61:P$101)</f>
        <v>0</v>
      </c>
      <c r="Q63" s="102">
        <f>SUMIF('WW Spending Actual'!$B$59:$B$99,'WW Spending Total'!$B63,'WW Spending Actual'!Q$59:Q$99)+SUMIF('WW Spending Projected'!$B$61:$B$101,'WW Spending Total'!$B63,'WW Spending Projected'!Q$61:Q$101)</f>
        <v>0</v>
      </c>
      <c r="R63" s="102">
        <f>SUMIF('WW Spending Actual'!$B$59:$B$99,'WW Spending Total'!$B63,'WW Spending Actual'!R$59:R$99)+SUMIF('WW Spending Projected'!$B$61:$B$101,'WW Spending Total'!$B63,'WW Spending Projected'!R$61:R$101)</f>
        <v>0</v>
      </c>
      <c r="S63" s="102">
        <f>SUMIF('WW Spending Actual'!$B$59:$B$99,'WW Spending Total'!$B63,'WW Spending Actual'!S$59:S$99)+SUMIF('WW Spending Projected'!$B$61:$B$101,'WW Spending Total'!$B63,'WW Spending Projected'!S$61:S$101)</f>
        <v>0</v>
      </c>
      <c r="T63" s="102">
        <f>SUMIF('WW Spending Actual'!$B$59:$B$99,'WW Spending Total'!$B63,'WW Spending Actual'!T$59:T$99)+SUMIF('WW Spending Projected'!$B$61:$B$101,'WW Spending Total'!$B63,'WW Spending Projected'!T$61:T$101)</f>
        <v>0</v>
      </c>
      <c r="U63" s="102">
        <f>SUMIF('WW Spending Actual'!$B$59:$B$99,'WW Spending Total'!$B63,'WW Spending Actual'!U$59:U$99)+SUMIF('WW Spending Projected'!$B$61:$B$101,'WW Spending Total'!$B63,'WW Spending Projected'!U$61:U$101)</f>
        <v>0</v>
      </c>
      <c r="V63" s="102">
        <f>SUMIF('WW Spending Actual'!$B$59:$B$99,'WW Spending Total'!$B63,'WW Spending Actual'!V$59:V$99)+SUMIF('WW Spending Projected'!$B$61:$B$101,'WW Spending Total'!$B63,'WW Spending Projected'!V$61:V$101)</f>
        <v>0</v>
      </c>
      <c r="W63" s="102">
        <f>SUMIF('WW Spending Actual'!$B$59:$B$99,'WW Spending Total'!$B63,'WW Spending Actual'!W$59:W$99)+SUMIF('WW Spending Projected'!$B$61:$B$101,'WW Spending Total'!$B63,'WW Spending Projected'!W$61:W$101)</f>
        <v>0</v>
      </c>
      <c r="X63" s="102">
        <f>SUMIF('WW Spending Actual'!$B$59:$B$99,'WW Spending Total'!$B63,'WW Spending Actual'!X$59:X$99)+SUMIF('WW Spending Projected'!$B$61:$B$101,'WW Spending Total'!$B63,'WW Spending Projected'!X$61:X$101)</f>
        <v>0</v>
      </c>
      <c r="Y63" s="102">
        <f>SUMIF('WW Spending Actual'!$B$59:$B$99,'WW Spending Total'!$B63,'WW Spending Actual'!Y$59:Y$99)+SUMIF('WW Spending Projected'!$B$61:$B$101,'WW Spending Total'!$B63,'WW Spending Projected'!Y$61:Y$101)</f>
        <v>0</v>
      </c>
      <c r="Z63" s="102">
        <f>SUMIF('WW Spending Actual'!$B$59:$B$99,'WW Spending Total'!$B63,'WW Spending Actual'!Z$59:Z$99)+SUMIF('WW Spending Projected'!$B$61:$B$101,'WW Spending Total'!$B63,'WW Spending Projected'!Z$61:Z$101)</f>
        <v>0</v>
      </c>
      <c r="AA63" s="102">
        <f>SUMIF('WW Spending Actual'!$B$59:$B$99,'WW Spending Total'!$B63,'WW Spending Actual'!AA$59:AA$99)+SUMIF('WW Spending Projected'!$B$61:$B$101,'WW Spending Total'!$B63,'WW Spending Projected'!AA$61:AA$101)</f>
        <v>0</v>
      </c>
      <c r="AB63" s="102">
        <f>SUMIF('WW Spending Actual'!$B$59:$B$99,'WW Spending Total'!$B63,'WW Spending Actual'!AB$59:AB$99)+SUMIF('WW Spending Projected'!$B$61:$B$101,'WW Spending Total'!$B63,'WW Spending Projected'!AB$61:AB$101)</f>
        <v>0</v>
      </c>
      <c r="AC63" s="102">
        <f>SUMIF('WW Spending Actual'!$B$59:$B$99,'WW Spending Total'!$B63,'WW Spending Actual'!AC$59:AC$99)+SUMIF('WW Spending Projected'!$B$61:$B$101,'WW Spending Total'!$B63,'WW Spending Projected'!AC$61:AC$101)</f>
        <v>0</v>
      </c>
      <c r="AD63" s="102">
        <f>SUMIF('WW Spending Actual'!$B$59:$B$99,'WW Spending Total'!$B63,'WW Spending Actual'!AD$59:AD$99)+SUMIF('WW Spending Projected'!$B$61:$B$101,'WW Spending Total'!$B63,'WW Spending Projected'!AD$61:AD$101)</f>
        <v>0</v>
      </c>
      <c r="AE63" s="102">
        <f>SUMIF('WW Spending Actual'!$B$59:$B$99,'WW Spending Total'!$B63,'WW Spending Actual'!AE$59:AE$99)+SUMIF('WW Spending Projected'!$B$61:$B$101,'WW Spending Total'!$B63,'WW Spending Projected'!AE$61:AE$101)</f>
        <v>0</v>
      </c>
      <c r="AF63" s="102">
        <f>SUMIF('WW Spending Actual'!$B$59:$B$99,'WW Spending Total'!$B63,'WW Spending Actual'!AF$59:AF$99)+SUMIF('WW Spending Projected'!$B$61:$B$101,'WW Spending Total'!$B63,'WW Spending Projected'!AF$61:AF$101)</f>
        <v>0</v>
      </c>
      <c r="AG63" s="103">
        <f>SUMIF('WW Spending Actual'!$B$59:$B$99,'WW Spending Total'!$B63,'WW Spending Actual'!AG$59:AG$99)+SUMIF('WW Spending Projected'!$B$61:$B$101,'WW Spending Total'!$B63,'WW Spending Projected'!AG$61:AG$101)</f>
        <v>0</v>
      </c>
    </row>
    <row r="64" spans="2:33" hidden="1" x14ac:dyDescent="0.2">
      <c r="B64" s="65" t="s">
        <v>86</v>
      </c>
      <c r="C64" s="56"/>
      <c r="D64" s="101">
        <f>SUMIF('WW Spending Actual'!$B$59:$B$99,'WW Spending Total'!$B64,'WW Spending Actual'!D$59:D$99)+SUMIF('WW Spending Projected'!$B$61:$B$101,'WW Spending Total'!$B64,'WW Spending Projected'!D$61:D$101)</f>
        <v>0</v>
      </c>
      <c r="E64" s="420">
        <f>SUMIF('WW Spending Actual'!$B$59:$B$99,'WW Spending Total'!$B64,'WW Spending Actual'!E$59:E$99)+SUMIF('WW Spending Projected'!$B$61:$B$101,'WW Spending Total'!$B64,'WW Spending Projected'!E$61:E$101)</f>
        <v>0</v>
      </c>
      <c r="F64" s="420">
        <f>SUMIF('WW Spending Actual'!$B$59:$B$99,'WW Spending Total'!$B64,'WW Spending Actual'!F$59:F$99)+SUMIF('WW Spending Projected'!$B$61:$B$101,'WW Spending Total'!$B64,'WW Spending Projected'!F$61:F$101)</f>
        <v>0</v>
      </c>
      <c r="G64" s="420">
        <f>SUMIF('WW Spending Actual'!$B$59:$B$99,'WW Spending Total'!$B64,'WW Spending Actual'!G$59:G$99)+SUMIF('WW Spending Projected'!$B$61:$B$101,'WW Spending Total'!$B64,'WW Spending Projected'!G$61:G$101)</f>
        <v>0</v>
      </c>
      <c r="H64" s="103">
        <f>SUMIF('WW Spending Actual'!$B$59:$B$99,'WW Spending Total'!$B64,'WW Spending Actual'!H$59:H$99)+SUMIF('WW Spending Projected'!$B$61:$B$101,'WW Spending Total'!$B64,'WW Spending Projected'!H$61:H$101)</f>
        <v>0</v>
      </c>
      <c r="I64" s="102">
        <f>SUMIF('WW Spending Actual'!$B$59:$B$99,'WW Spending Total'!$B64,'WW Spending Actual'!I$59:I$99)+SUMIF('WW Spending Projected'!$B$61:$B$101,'WW Spending Total'!$B64,'WW Spending Projected'!I$61:I$101)</f>
        <v>0</v>
      </c>
      <c r="J64" s="102">
        <f>SUMIF('WW Spending Actual'!$B$59:$B$99,'WW Spending Total'!$B64,'WW Spending Actual'!J$59:J$99)+SUMIF('WW Spending Projected'!$B$61:$B$101,'WW Spending Total'!$B64,'WW Spending Projected'!J$61:J$101)</f>
        <v>0</v>
      </c>
      <c r="K64" s="102">
        <f>SUMIF('WW Spending Actual'!$B$59:$B$99,'WW Spending Total'!$B64,'WW Spending Actual'!K$59:K$99)+SUMIF('WW Spending Projected'!$B$61:$B$101,'WW Spending Total'!$B64,'WW Spending Projected'!K$61:K$101)</f>
        <v>0</v>
      </c>
      <c r="L64" s="102">
        <f>SUMIF('WW Spending Actual'!$B$59:$B$99,'WW Spending Total'!$B64,'WW Spending Actual'!L$59:L$99)+SUMIF('WW Spending Projected'!$B$61:$B$101,'WW Spending Total'!$B64,'WW Spending Projected'!L$61:L$101)</f>
        <v>0</v>
      </c>
      <c r="M64" s="102">
        <f>SUMIF('WW Spending Actual'!$B$59:$B$99,'WW Spending Total'!$B64,'WW Spending Actual'!M$59:M$99)+SUMIF('WW Spending Projected'!$B$61:$B$101,'WW Spending Total'!$B64,'WW Spending Projected'!M$61:M$101)</f>
        <v>0</v>
      </c>
      <c r="N64" s="102">
        <f>SUMIF('WW Spending Actual'!$B$59:$B$99,'WW Spending Total'!$B64,'WW Spending Actual'!N$59:N$99)+SUMIF('WW Spending Projected'!$B$61:$B$101,'WW Spending Total'!$B64,'WW Spending Projected'!N$61:N$101)</f>
        <v>0</v>
      </c>
      <c r="O64" s="102">
        <f>SUMIF('WW Spending Actual'!$B$59:$B$99,'WW Spending Total'!$B64,'WW Spending Actual'!O$59:O$99)+SUMIF('WW Spending Projected'!$B$61:$B$101,'WW Spending Total'!$B64,'WW Spending Projected'!O$61:O$101)</f>
        <v>0</v>
      </c>
      <c r="P64" s="102">
        <f>SUMIF('WW Spending Actual'!$B$59:$B$99,'WW Spending Total'!$B64,'WW Spending Actual'!P$59:P$99)+SUMIF('WW Spending Projected'!$B$61:$B$101,'WW Spending Total'!$B64,'WW Spending Projected'!P$61:P$101)</f>
        <v>0</v>
      </c>
      <c r="Q64" s="102">
        <f>SUMIF('WW Spending Actual'!$B$59:$B$99,'WW Spending Total'!$B64,'WW Spending Actual'!Q$59:Q$99)+SUMIF('WW Spending Projected'!$B$61:$B$101,'WW Spending Total'!$B64,'WW Spending Projected'!Q$61:Q$101)</f>
        <v>0</v>
      </c>
      <c r="R64" s="102">
        <f>SUMIF('WW Spending Actual'!$B$59:$B$99,'WW Spending Total'!$B64,'WW Spending Actual'!R$59:R$99)+SUMIF('WW Spending Projected'!$B$61:$B$101,'WW Spending Total'!$B64,'WW Spending Projected'!R$61:R$101)</f>
        <v>0</v>
      </c>
      <c r="S64" s="102">
        <f>SUMIF('WW Spending Actual'!$B$59:$B$99,'WW Spending Total'!$B64,'WW Spending Actual'!S$59:S$99)+SUMIF('WW Spending Projected'!$B$61:$B$101,'WW Spending Total'!$B64,'WW Spending Projected'!S$61:S$101)</f>
        <v>0</v>
      </c>
      <c r="T64" s="102">
        <f>SUMIF('WW Spending Actual'!$B$59:$B$99,'WW Spending Total'!$B64,'WW Spending Actual'!T$59:T$99)+SUMIF('WW Spending Projected'!$B$61:$B$101,'WW Spending Total'!$B64,'WW Spending Projected'!T$61:T$101)</f>
        <v>0</v>
      </c>
      <c r="U64" s="102">
        <f>SUMIF('WW Spending Actual'!$B$59:$B$99,'WW Spending Total'!$B64,'WW Spending Actual'!U$59:U$99)+SUMIF('WW Spending Projected'!$B$61:$B$101,'WW Spending Total'!$B64,'WW Spending Projected'!U$61:U$101)</f>
        <v>0</v>
      </c>
      <c r="V64" s="102">
        <f>SUMIF('WW Spending Actual'!$B$59:$B$99,'WW Spending Total'!$B64,'WW Spending Actual'!V$59:V$99)+SUMIF('WW Spending Projected'!$B$61:$B$101,'WW Spending Total'!$B64,'WW Spending Projected'!V$61:V$101)</f>
        <v>0</v>
      </c>
      <c r="W64" s="102">
        <f>SUMIF('WW Spending Actual'!$B$59:$B$99,'WW Spending Total'!$B64,'WW Spending Actual'!W$59:W$99)+SUMIF('WW Spending Projected'!$B$61:$B$101,'WW Spending Total'!$B64,'WW Spending Projected'!W$61:W$101)</f>
        <v>0</v>
      </c>
      <c r="X64" s="102">
        <f>SUMIF('WW Spending Actual'!$B$59:$B$99,'WW Spending Total'!$B64,'WW Spending Actual'!X$59:X$99)+SUMIF('WW Spending Projected'!$B$61:$B$101,'WW Spending Total'!$B64,'WW Spending Projected'!X$61:X$101)</f>
        <v>0</v>
      </c>
      <c r="Y64" s="102">
        <f>SUMIF('WW Spending Actual'!$B$59:$B$99,'WW Spending Total'!$B64,'WW Spending Actual'!Y$59:Y$99)+SUMIF('WW Spending Projected'!$B$61:$B$101,'WW Spending Total'!$B64,'WW Spending Projected'!Y$61:Y$101)</f>
        <v>0</v>
      </c>
      <c r="Z64" s="102">
        <f>SUMIF('WW Spending Actual'!$B$59:$B$99,'WW Spending Total'!$B64,'WW Spending Actual'!Z$59:Z$99)+SUMIF('WW Spending Projected'!$B$61:$B$101,'WW Spending Total'!$B64,'WW Spending Projected'!Z$61:Z$101)</f>
        <v>0</v>
      </c>
      <c r="AA64" s="102">
        <f>SUMIF('WW Spending Actual'!$B$59:$B$99,'WW Spending Total'!$B64,'WW Spending Actual'!AA$59:AA$99)+SUMIF('WW Spending Projected'!$B$61:$B$101,'WW Spending Total'!$B64,'WW Spending Projected'!AA$61:AA$101)</f>
        <v>0</v>
      </c>
      <c r="AB64" s="102">
        <f>SUMIF('WW Spending Actual'!$B$59:$B$99,'WW Spending Total'!$B64,'WW Spending Actual'!AB$59:AB$99)+SUMIF('WW Spending Projected'!$B$61:$B$101,'WW Spending Total'!$B64,'WW Spending Projected'!AB$61:AB$101)</f>
        <v>0</v>
      </c>
      <c r="AC64" s="102">
        <f>SUMIF('WW Spending Actual'!$B$59:$B$99,'WW Spending Total'!$B64,'WW Spending Actual'!AC$59:AC$99)+SUMIF('WW Spending Projected'!$B$61:$B$101,'WW Spending Total'!$B64,'WW Spending Projected'!AC$61:AC$101)</f>
        <v>0</v>
      </c>
      <c r="AD64" s="102">
        <f>SUMIF('WW Spending Actual'!$B$59:$B$99,'WW Spending Total'!$B64,'WW Spending Actual'!AD$59:AD$99)+SUMIF('WW Spending Projected'!$B$61:$B$101,'WW Spending Total'!$B64,'WW Spending Projected'!AD$61:AD$101)</f>
        <v>0</v>
      </c>
      <c r="AE64" s="102">
        <f>SUMIF('WW Spending Actual'!$B$59:$B$99,'WW Spending Total'!$B64,'WW Spending Actual'!AE$59:AE$99)+SUMIF('WW Spending Projected'!$B$61:$B$101,'WW Spending Total'!$B64,'WW Spending Projected'!AE$61:AE$101)</f>
        <v>0</v>
      </c>
      <c r="AF64" s="102">
        <f>SUMIF('WW Spending Actual'!$B$59:$B$99,'WW Spending Total'!$B64,'WW Spending Actual'!AF$59:AF$99)+SUMIF('WW Spending Projected'!$B$61:$B$101,'WW Spending Total'!$B64,'WW Spending Projected'!AF$61:AF$101)</f>
        <v>0</v>
      </c>
      <c r="AG64" s="103">
        <f>SUMIF('WW Spending Actual'!$B$59:$B$99,'WW Spending Total'!$B64,'WW Spending Actual'!AG$59:AG$99)+SUMIF('WW Spending Projected'!$B$61:$B$101,'WW Spending Total'!$B64,'WW Spending Projected'!AG$61:AG$101)</f>
        <v>0</v>
      </c>
    </row>
    <row r="65" spans="2:33" hidden="1" x14ac:dyDescent="0.2">
      <c r="B65" s="58" t="str">
        <f>IFERROR(VLOOKUP(C65,'MEG Def'!$A$21:$B$26,2),"")</f>
        <v/>
      </c>
      <c r="C65" s="57"/>
      <c r="D65" s="101">
        <f>SUMIF('WW Spending Actual'!$B$59:$B$99,'WW Spending Total'!$B65,'WW Spending Actual'!D$59:D$99)+SUMIF('WW Spending Projected'!$B$61:$B$101,'WW Spending Total'!$B65,'WW Spending Projected'!D$61:D$101)</f>
        <v>0</v>
      </c>
      <c r="E65" s="420">
        <f>SUMIF('WW Spending Actual'!$B$59:$B$99,'WW Spending Total'!$B65,'WW Spending Actual'!E$59:E$99)+SUMIF('WW Spending Projected'!$B$61:$B$101,'WW Spending Total'!$B65,'WW Spending Projected'!E$61:E$101)</f>
        <v>0</v>
      </c>
      <c r="F65" s="420">
        <f>SUMIF('WW Spending Actual'!$B$59:$B$99,'WW Spending Total'!$B65,'WW Spending Actual'!F$59:F$99)+SUMIF('WW Spending Projected'!$B$61:$B$101,'WW Spending Total'!$B65,'WW Spending Projected'!F$61:F$101)</f>
        <v>0</v>
      </c>
      <c r="G65" s="420">
        <f>SUMIF('WW Spending Actual'!$B$59:$B$99,'WW Spending Total'!$B65,'WW Spending Actual'!G$59:G$99)+SUMIF('WW Spending Projected'!$B$61:$B$101,'WW Spending Total'!$B65,'WW Spending Projected'!G$61:G$101)</f>
        <v>0</v>
      </c>
      <c r="H65" s="103">
        <f>SUMIF('WW Spending Actual'!$B$59:$B$99,'WW Spending Total'!$B65,'WW Spending Actual'!H$59:H$99)+SUMIF('WW Spending Projected'!$B$61:$B$101,'WW Spending Total'!$B65,'WW Spending Projected'!H$61:H$101)</f>
        <v>0</v>
      </c>
      <c r="I65" s="102">
        <f>SUMIF('WW Spending Actual'!$B$59:$B$99,'WW Spending Total'!$B65,'WW Spending Actual'!I$59:I$99)+SUMIF('WW Spending Projected'!$B$61:$B$101,'WW Spending Total'!$B65,'WW Spending Projected'!I$61:I$101)</f>
        <v>0</v>
      </c>
      <c r="J65" s="102">
        <f>SUMIF('WW Spending Actual'!$B$59:$B$99,'WW Spending Total'!$B65,'WW Spending Actual'!J$59:J$99)+SUMIF('WW Spending Projected'!$B$61:$B$101,'WW Spending Total'!$B65,'WW Spending Projected'!J$61:J$101)</f>
        <v>0</v>
      </c>
      <c r="K65" s="102">
        <f>SUMIF('WW Spending Actual'!$B$59:$B$99,'WW Spending Total'!$B65,'WW Spending Actual'!K$59:K$99)+SUMIF('WW Spending Projected'!$B$61:$B$101,'WW Spending Total'!$B65,'WW Spending Projected'!K$61:K$101)</f>
        <v>0</v>
      </c>
      <c r="L65" s="102">
        <f>SUMIF('WW Spending Actual'!$B$59:$B$99,'WW Spending Total'!$B65,'WW Spending Actual'!L$59:L$99)+SUMIF('WW Spending Projected'!$B$61:$B$101,'WW Spending Total'!$B65,'WW Spending Projected'!L$61:L$101)</f>
        <v>0</v>
      </c>
      <c r="M65" s="102">
        <f>SUMIF('WW Spending Actual'!$B$59:$B$99,'WW Spending Total'!$B65,'WW Spending Actual'!M$59:M$99)+SUMIF('WW Spending Projected'!$B$61:$B$101,'WW Spending Total'!$B65,'WW Spending Projected'!M$61:M$101)</f>
        <v>0</v>
      </c>
      <c r="N65" s="102">
        <f>SUMIF('WW Spending Actual'!$B$59:$B$99,'WW Spending Total'!$B65,'WW Spending Actual'!N$59:N$99)+SUMIF('WW Spending Projected'!$B$61:$B$101,'WW Spending Total'!$B65,'WW Spending Projected'!N$61:N$101)</f>
        <v>0</v>
      </c>
      <c r="O65" s="102">
        <f>SUMIF('WW Spending Actual'!$B$59:$B$99,'WW Spending Total'!$B65,'WW Spending Actual'!O$59:O$99)+SUMIF('WW Spending Projected'!$B$61:$B$101,'WW Spending Total'!$B65,'WW Spending Projected'!O$61:O$101)</f>
        <v>0</v>
      </c>
      <c r="P65" s="102">
        <f>SUMIF('WW Spending Actual'!$B$59:$B$99,'WW Spending Total'!$B65,'WW Spending Actual'!P$59:P$99)+SUMIF('WW Spending Projected'!$B$61:$B$101,'WW Spending Total'!$B65,'WW Spending Projected'!P$61:P$101)</f>
        <v>0</v>
      </c>
      <c r="Q65" s="102">
        <f>SUMIF('WW Spending Actual'!$B$59:$B$99,'WW Spending Total'!$B65,'WW Spending Actual'!Q$59:Q$99)+SUMIF('WW Spending Projected'!$B$61:$B$101,'WW Spending Total'!$B65,'WW Spending Projected'!Q$61:Q$101)</f>
        <v>0</v>
      </c>
      <c r="R65" s="102">
        <f>SUMIF('WW Spending Actual'!$B$59:$B$99,'WW Spending Total'!$B65,'WW Spending Actual'!R$59:R$99)+SUMIF('WW Spending Projected'!$B$61:$B$101,'WW Spending Total'!$B65,'WW Spending Projected'!R$61:R$101)</f>
        <v>0</v>
      </c>
      <c r="S65" s="102">
        <f>SUMIF('WW Spending Actual'!$B$59:$B$99,'WW Spending Total'!$B65,'WW Spending Actual'!S$59:S$99)+SUMIF('WW Spending Projected'!$B$61:$B$101,'WW Spending Total'!$B65,'WW Spending Projected'!S$61:S$101)</f>
        <v>0</v>
      </c>
      <c r="T65" s="102">
        <f>SUMIF('WW Spending Actual'!$B$59:$B$99,'WW Spending Total'!$B65,'WW Spending Actual'!T$59:T$99)+SUMIF('WW Spending Projected'!$B$61:$B$101,'WW Spending Total'!$B65,'WW Spending Projected'!T$61:T$101)</f>
        <v>0</v>
      </c>
      <c r="U65" s="102">
        <f>SUMIF('WW Spending Actual'!$B$59:$B$99,'WW Spending Total'!$B65,'WW Spending Actual'!U$59:U$99)+SUMIF('WW Spending Projected'!$B$61:$B$101,'WW Spending Total'!$B65,'WW Spending Projected'!U$61:U$101)</f>
        <v>0</v>
      </c>
      <c r="V65" s="102">
        <f>SUMIF('WW Spending Actual'!$B$59:$B$99,'WW Spending Total'!$B65,'WW Spending Actual'!V$59:V$99)+SUMIF('WW Spending Projected'!$B$61:$B$101,'WW Spending Total'!$B65,'WW Spending Projected'!V$61:V$101)</f>
        <v>0</v>
      </c>
      <c r="W65" s="102">
        <f>SUMIF('WW Spending Actual'!$B$59:$B$99,'WW Spending Total'!$B65,'WW Spending Actual'!W$59:W$99)+SUMIF('WW Spending Projected'!$B$61:$B$101,'WW Spending Total'!$B65,'WW Spending Projected'!W$61:W$101)</f>
        <v>0</v>
      </c>
      <c r="X65" s="102">
        <f>SUMIF('WW Spending Actual'!$B$59:$B$99,'WW Spending Total'!$B65,'WW Spending Actual'!X$59:X$99)+SUMIF('WW Spending Projected'!$B$61:$B$101,'WW Spending Total'!$B65,'WW Spending Projected'!X$61:X$101)</f>
        <v>0</v>
      </c>
      <c r="Y65" s="102">
        <f>SUMIF('WW Spending Actual'!$B$59:$B$99,'WW Spending Total'!$B65,'WW Spending Actual'!Y$59:Y$99)+SUMIF('WW Spending Projected'!$B$61:$B$101,'WW Spending Total'!$B65,'WW Spending Projected'!Y$61:Y$101)</f>
        <v>0</v>
      </c>
      <c r="Z65" s="102">
        <f>SUMIF('WW Spending Actual'!$B$59:$B$99,'WW Spending Total'!$B65,'WW Spending Actual'!Z$59:Z$99)+SUMIF('WW Spending Projected'!$B$61:$B$101,'WW Spending Total'!$B65,'WW Spending Projected'!Z$61:Z$101)</f>
        <v>0</v>
      </c>
      <c r="AA65" s="102">
        <f>SUMIF('WW Spending Actual'!$B$59:$B$99,'WW Spending Total'!$B65,'WW Spending Actual'!AA$59:AA$99)+SUMIF('WW Spending Projected'!$B$61:$B$101,'WW Spending Total'!$B65,'WW Spending Projected'!AA$61:AA$101)</f>
        <v>0</v>
      </c>
      <c r="AB65" s="102">
        <f>SUMIF('WW Spending Actual'!$B$59:$B$99,'WW Spending Total'!$B65,'WW Spending Actual'!AB$59:AB$99)+SUMIF('WW Spending Projected'!$B$61:$B$101,'WW Spending Total'!$B65,'WW Spending Projected'!AB$61:AB$101)</f>
        <v>0</v>
      </c>
      <c r="AC65" s="102">
        <f>SUMIF('WW Spending Actual'!$B$59:$B$99,'WW Spending Total'!$B65,'WW Spending Actual'!AC$59:AC$99)+SUMIF('WW Spending Projected'!$B$61:$B$101,'WW Spending Total'!$B65,'WW Spending Projected'!AC$61:AC$101)</f>
        <v>0</v>
      </c>
      <c r="AD65" s="102">
        <f>SUMIF('WW Spending Actual'!$B$59:$B$99,'WW Spending Total'!$B65,'WW Spending Actual'!AD$59:AD$99)+SUMIF('WW Spending Projected'!$B$61:$B$101,'WW Spending Total'!$B65,'WW Spending Projected'!AD$61:AD$101)</f>
        <v>0</v>
      </c>
      <c r="AE65" s="102">
        <f>SUMIF('WW Spending Actual'!$B$59:$B$99,'WW Spending Total'!$B65,'WW Spending Actual'!AE$59:AE$99)+SUMIF('WW Spending Projected'!$B$61:$B$101,'WW Spending Total'!$B65,'WW Spending Projected'!AE$61:AE$101)</f>
        <v>0</v>
      </c>
      <c r="AF65" s="102">
        <f>SUMIF('WW Spending Actual'!$B$59:$B$99,'WW Spending Total'!$B65,'WW Spending Actual'!AF$59:AF$99)+SUMIF('WW Spending Projected'!$B$61:$B$101,'WW Spending Total'!$B65,'WW Spending Projected'!AF$61:AF$101)</f>
        <v>0</v>
      </c>
      <c r="AG65" s="103">
        <f>SUMIF('WW Spending Actual'!$B$59:$B$99,'WW Spending Total'!$B65,'WW Spending Actual'!AG$59:AG$99)+SUMIF('WW Spending Projected'!$B$61:$B$101,'WW Spending Total'!$B65,'WW Spending Projected'!AG$61:AG$101)</f>
        <v>0</v>
      </c>
    </row>
    <row r="66" spans="2:33" hidden="1" x14ac:dyDescent="0.2">
      <c r="B66" s="58" t="str">
        <f>IFERROR(VLOOKUP(C66,'MEG Def'!$A$21:$B$26,2),"")</f>
        <v/>
      </c>
      <c r="C66" s="57"/>
      <c r="D66" s="101">
        <f>SUMIF('WW Spending Actual'!$B$59:$B$99,'WW Spending Total'!$B66,'WW Spending Actual'!D$59:D$99)+SUMIF('WW Spending Projected'!$B$61:$B$101,'WW Spending Total'!$B66,'WW Spending Projected'!D$61:D$101)</f>
        <v>0</v>
      </c>
      <c r="E66" s="420">
        <f>SUMIF('WW Spending Actual'!$B$59:$B$99,'WW Spending Total'!$B66,'WW Spending Actual'!E$59:E$99)+SUMIF('WW Spending Projected'!$B$61:$B$101,'WW Spending Total'!$B66,'WW Spending Projected'!E$61:E$101)</f>
        <v>0</v>
      </c>
      <c r="F66" s="420">
        <f>SUMIF('WW Spending Actual'!$B$59:$B$99,'WW Spending Total'!$B66,'WW Spending Actual'!F$59:F$99)+SUMIF('WW Spending Projected'!$B$61:$B$101,'WW Spending Total'!$B66,'WW Spending Projected'!F$61:F$101)</f>
        <v>0</v>
      </c>
      <c r="G66" s="420">
        <f>SUMIF('WW Spending Actual'!$B$59:$B$99,'WW Spending Total'!$B66,'WW Spending Actual'!G$59:G$99)+SUMIF('WW Spending Projected'!$B$61:$B$101,'WW Spending Total'!$B66,'WW Spending Projected'!G$61:G$101)</f>
        <v>0</v>
      </c>
      <c r="H66" s="103">
        <f>SUMIF('WW Spending Actual'!$B$59:$B$99,'WW Spending Total'!$B66,'WW Spending Actual'!H$59:H$99)+SUMIF('WW Spending Projected'!$B$61:$B$101,'WW Spending Total'!$B66,'WW Spending Projected'!H$61:H$101)</f>
        <v>0</v>
      </c>
      <c r="I66" s="102">
        <f>SUMIF('WW Spending Actual'!$B$59:$B$99,'WW Spending Total'!$B66,'WW Spending Actual'!I$59:I$99)+SUMIF('WW Spending Projected'!$B$61:$B$101,'WW Spending Total'!$B66,'WW Spending Projected'!I$61:I$101)</f>
        <v>0</v>
      </c>
      <c r="J66" s="102">
        <f>SUMIF('WW Spending Actual'!$B$59:$B$99,'WW Spending Total'!$B66,'WW Spending Actual'!J$59:J$99)+SUMIF('WW Spending Projected'!$B$61:$B$101,'WW Spending Total'!$B66,'WW Spending Projected'!J$61:J$101)</f>
        <v>0</v>
      </c>
      <c r="K66" s="102">
        <f>SUMIF('WW Spending Actual'!$B$59:$B$99,'WW Spending Total'!$B66,'WW Spending Actual'!K$59:K$99)+SUMIF('WW Spending Projected'!$B$61:$B$101,'WW Spending Total'!$B66,'WW Spending Projected'!K$61:K$101)</f>
        <v>0</v>
      </c>
      <c r="L66" s="102">
        <f>SUMIF('WW Spending Actual'!$B$59:$B$99,'WW Spending Total'!$B66,'WW Spending Actual'!L$59:L$99)+SUMIF('WW Spending Projected'!$B$61:$B$101,'WW Spending Total'!$B66,'WW Spending Projected'!L$61:L$101)</f>
        <v>0</v>
      </c>
      <c r="M66" s="102">
        <f>SUMIF('WW Spending Actual'!$B$59:$B$99,'WW Spending Total'!$B66,'WW Spending Actual'!M$59:M$99)+SUMIF('WW Spending Projected'!$B$61:$B$101,'WW Spending Total'!$B66,'WW Spending Projected'!M$61:M$101)</f>
        <v>0</v>
      </c>
      <c r="N66" s="102">
        <f>SUMIF('WW Spending Actual'!$B$59:$B$99,'WW Spending Total'!$B66,'WW Spending Actual'!N$59:N$99)+SUMIF('WW Spending Projected'!$B$61:$B$101,'WW Spending Total'!$B66,'WW Spending Projected'!N$61:N$101)</f>
        <v>0</v>
      </c>
      <c r="O66" s="102">
        <f>SUMIF('WW Spending Actual'!$B$59:$B$99,'WW Spending Total'!$B66,'WW Spending Actual'!O$59:O$99)+SUMIF('WW Spending Projected'!$B$61:$B$101,'WW Spending Total'!$B66,'WW Spending Projected'!O$61:O$101)</f>
        <v>0</v>
      </c>
      <c r="P66" s="102">
        <f>SUMIF('WW Spending Actual'!$B$59:$B$99,'WW Spending Total'!$B66,'WW Spending Actual'!P$59:P$99)+SUMIF('WW Spending Projected'!$B$61:$B$101,'WW Spending Total'!$B66,'WW Spending Projected'!P$61:P$101)</f>
        <v>0</v>
      </c>
      <c r="Q66" s="102">
        <f>SUMIF('WW Spending Actual'!$B$59:$B$99,'WW Spending Total'!$B66,'WW Spending Actual'!Q$59:Q$99)+SUMIF('WW Spending Projected'!$B$61:$B$101,'WW Spending Total'!$B66,'WW Spending Projected'!Q$61:Q$101)</f>
        <v>0</v>
      </c>
      <c r="R66" s="102">
        <f>SUMIF('WW Spending Actual'!$B$59:$B$99,'WW Spending Total'!$B66,'WW Spending Actual'!R$59:R$99)+SUMIF('WW Spending Projected'!$B$61:$B$101,'WW Spending Total'!$B66,'WW Spending Projected'!R$61:R$101)</f>
        <v>0</v>
      </c>
      <c r="S66" s="102">
        <f>SUMIF('WW Spending Actual'!$B$59:$B$99,'WW Spending Total'!$B66,'WW Spending Actual'!S$59:S$99)+SUMIF('WW Spending Projected'!$B$61:$B$101,'WW Spending Total'!$B66,'WW Spending Projected'!S$61:S$101)</f>
        <v>0</v>
      </c>
      <c r="T66" s="102">
        <f>SUMIF('WW Spending Actual'!$B$59:$B$99,'WW Spending Total'!$B66,'WW Spending Actual'!T$59:T$99)+SUMIF('WW Spending Projected'!$B$61:$B$101,'WW Spending Total'!$B66,'WW Spending Projected'!T$61:T$101)</f>
        <v>0</v>
      </c>
      <c r="U66" s="102">
        <f>SUMIF('WW Spending Actual'!$B$59:$B$99,'WW Spending Total'!$B66,'WW Spending Actual'!U$59:U$99)+SUMIF('WW Spending Projected'!$B$61:$B$101,'WW Spending Total'!$B66,'WW Spending Projected'!U$61:U$101)</f>
        <v>0</v>
      </c>
      <c r="V66" s="102">
        <f>SUMIF('WW Spending Actual'!$B$59:$B$99,'WW Spending Total'!$B66,'WW Spending Actual'!V$59:V$99)+SUMIF('WW Spending Projected'!$B$61:$B$101,'WW Spending Total'!$B66,'WW Spending Projected'!V$61:V$101)</f>
        <v>0</v>
      </c>
      <c r="W66" s="102">
        <f>SUMIF('WW Spending Actual'!$B$59:$B$99,'WW Spending Total'!$B66,'WW Spending Actual'!W$59:W$99)+SUMIF('WW Spending Projected'!$B$61:$B$101,'WW Spending Total'!$B66,'WW Spending Projected'!W$61:W$101)</f>
        <v>0</v>
      </c>
      <c r="X66" s="102">
        <f>SUMIF('WW Spending Actual'!$B$59:$B$99,'WW Spending Total'!$B66,'WW Spending Actual'!X$59:X$99)+SUMIF('WW Spending Projected'!$B$61:$B$101,'WW Spending Total'!$B66,'WW Spending Projected'!X$61:X$101)</f>
        <v>0</v>
      </c>
      <c r="Y66" s="102">
        <f>SUMIF('WW Spending Actual'!$B$59:$B$99,'WW Spending Total'!$B66,'WW Spending Actual'!Y$59:Y$99)+SUMIF('WW Spending Projected'!$B$61:$B$101,'WW Spending Total'!$B66,'WW Spending Projected'!Y$61:Y$101)</f>
        <v>0</v>
      </c>
      <c r="Z66" s="102">
        <f>SUMIF('WW Spending Actual'!$B$59:$B$99,'WW Spending Total'!$B66,'WW Spending Actual'!Z$59:Z$99)+SUMIF('WW Spending Projected'!$B$61:$B$101,'WW Spending Total'!$B66,'WW Spending Projected'!Z$61:Z$101)</f>
        <v>0</v>
      </c>
      <c r="AA66" s="102">
        <f>SUMIF('WW Spending Actual'!$B$59:$B$99,'WW Spending Total'!$B66,'WW Spending Actual'!AA$59:AA$99)+SUMIF('WW Spending Projected'!$B$61:$B$101,'WW Spending Total'!$B66,'WW Spending Projected'!AA$61:AA$101)</f>
        <v>0</v>
      </c>
      <c r="AB66" s="102">
        <f>SUMIF('WW Spending Actual'!$B$59:$B$99,'WW Spending Total'!$B66,'WW Spending Actual'!AB$59:AB$99)+SUMIF('WW Spending Projected'!$B$61:$B$101,'WW Spending Total'!$B66,'WW Spending Projected'!AB$61:AB$101)</f>
        <v>0</v>
      </c>
      <c r="AC66" s="102">
        <f>SUMIF('WW Spending Actual'!$B$59:$B$99,'WW Spending Total'!$B66,'WW Spending Actual'!AC$59:AC$99)+SUMIF('WW Spending Projected'!$B$61:$B$101,'WW Spending Total'!$B66,'WW Spending Projected'!AC$61:AC$101)</f>
        <v>0</v>
      </c>
      <c r="AD66" s="102">
        <f>SUMIF('WW Spending Actual'!$B$59:$B$99,'WW Spending Total'!$B66,'WW Spending Actual'!AD$59:AD$99)+SUMIF('WW Spending Projected'!$B$61:$B$101,'WW Spending Total'!$B66,'WW Spending Projected'!AD$61:AD$101)</f>
        <v>0</v>
      </c>
      <c r="AE66" s="102">
        <f>SUMIF('WW Spending Actual'!$B$59:$B$99,'WW Spending Total'!$B66,'WW Spending Actual'!AE$59:AE$99)+SUMIF('WW Spending Projected'!$B$61:$B$101,'WW Spending Total'!$B66,'WW Spending Projected'!AE$61:AE$101)</f>
        <v>0</v>
      </c>
      <c r="AF66" s="102">
        <f>SUMIF('WW Spending Actual'!$B$59:$B$99,'WW Spending Total'!$B66,'WW Spending Actual'!AF$59:AF$99)+SUMIF('WW Spending Projected'!$B$61:$B$101,'WW Spending Total'!$B66,'WW Spending Projected'!AF$61:AF$101)</f>
        <v>0</v>
      </c>
      <c r="AG66" s="103">
        <f>SUMIF('WW Spending Actual'!$B$59:$B$99,'WW Spending Total'!$B66,'WW Spending Actual'!AG$59:AG$99)+SUMIF('WW Spending Projected'!$B$61:$B$101,'WW Spending Total'!$B66,'WW Spending Projected'!AG$61:AG$101)</f>
        <v>0</v>
      </c>
    </row>
    <row r="67" spans="2:33" hidden="1" x14ac:dyDescent="0.2">
      <c r="B67" s="58" t="str">
        <f>IFERROR(VLOOKUP(C67,'MEG Def'!$A$21:$B$26,2),"")</f>
        <v/>
      </c>
      <c r="C67" s="57"/>
      <c r="D67" s="101">
        <f>SUMIF('WW Spending Actual'!$B$59:$B$99,'WW Spending Total'!$B67,'WW Spending Actual'!D$59:D$99)+SUMIF('WW Spending Projected'!$B$61:$B$101,'WW Spending Total'!$B67,'WW Spending Projected'!D$61:D$101)</f>
        <v>0</v>
      </c>
      <c r="E67" s="420">
        <f>SUMIF('WW Spending Actual'!$B$59:$B$99,'WW Spending Total'!$B67,'WW Spending Actual'!E$59:E$99)+SUMIF('WW Spending Projected'!$B$61:$B$101,'WW Spending Total'!$B67,'WW Spending Projected'!E$61:E$101)</f>
        <v>0</v>
      </c>
      <c r="F67" s="420">
        <f>SUMIF('WW Spending Actual'!$B$59:$B$99,'WW Spending Total'!$B67,'WW Spending Actual'!F$59:F$99)+SUMIF('WW Spending Projected'!$B$61:$B$101,'WW Spending Total'!$B67,'WW Spending Projected'!F$61:F$101)</f>
        <v>0</v>
      </c>
      <c r="G67" s="420">
        <f>SUMIF('WW Spending Actual'!$B$59:$B$99,'WW Spending Total'!$B67,'WW Spending Actual'!G$59:G$99)+SUMIF('WW Spending Projected'!$B$61:$B$101,'WW Spending Total'!$B67,'WW Spending Projected'!G$61:G$101)</f>
        <v>0</v>
      </c>
      <c r="H67" s="103">
        <f>SUMIF('WW Spending Actual'!$B$59:$B$99,'WW Spending Total'!$B67,'WW Spending Actual'!H$59:H$99)+SUMIF('WW Spending Projected'!$B$61:$B$101,'WW Spending Total'!$B67,'WW Spending Projected'!H$61:H$101)</f>
        <v>0</v>
      </c>
      <c r="I67" s="102">
        <f>SUMIF('WW Spending Actual'!$B$59:$B$99,'WW Spending Total'!$B67,'WW Spending Actual'!I$59:I$99)+SUMIF('WW Spending Projected'!$B$61:$B$101,'WW Spending Total'!$B67,'WW Spending Projected'!I$61:I$101)</f>
        <v>0</v>
      </c>
      <c r="J67" s="102">
        <f>SUMIF('WW Spending Actual'!$B$59:$B$99,'WW Spending Total'!$B67,'WW Spending Actual'!J$59:J$99)+SUMIF('WW Spending Projected'!$B$61:$B$101,'WW Spending Total'!$B67,'WW Spending Projected'!J$61:J$101)</f>
        <v>0</v>
      </c>
      <c r="K67" s="102">
        <f>SUMIF('WW Spending Actual'!$B$59:$B$99,'WW Spending Total'!$B67,'WW Spending Actual'!K$59:K$99)+SUMIF('WW Spending Projected'!$B$61:$B$101,'WW Spending Total'!$B67,'WW Spending Projected'!K$61:K$101)</f>
        <v>0</v>
      </c>
      <c r="L67" s="102">
        <f>SUMIF('WW Spending Actual'!$B$59:$B$99,'WW Spending Total'!$B67,'WW Spending Actual'!L$59:L$99)+SUMIF('WW Spending Projected'!$B$61:$B$101,'WW Spending Total'!$B67,'WW Spending Projected'!L$61:L$101)</f>
        <v>0</v>
      </c>
      <c r="M67" s="102">
        <f>SUMIF('WW Spending Actual'!$B$59:$B$99,'WW Spending Total'!$B67,'WW Spending Actual'!M$59:M$99)+SUMIF('WW Spending Projected'!$B$61:$B$101,'WW Spending Total'!$B67,'WW Spending Projected'!M$61:M$101)</f>
        <v>0</v>
      </c>
      <c r="N67" s="102">
        <f>SUMIF('WW Spending Actual'!$B$59:$B$99,'WW Spending Total'!$B67,'WW Spending Actual'!N$59:N$99)+SUMIF('WW Spending Projected'!$B$61:$B$101,'WW Spending Total'!$B67,'WW Spending Projected'!N$61:N$101)</f>
        <v>0</v>
      </c>
      <c r="O67" s="102">
        <f>SUMIF('WW Spending Actual'!$B$59:$B$99,'WW Spending Total'!$B67,'WW Spending Actual'!O$59:O$99)+SUMIF('WW Spending Projected'!$B$61:$B$101,'WW Spending Total'!$B67,'WW Spending Projected'!O$61:O$101)</f>
        <v>0</v>
      </c>
      <c r="P67" s="102">
        <f>SUMIF('WW Spending Actual'!$B$59:$B$99,'WW Spending Total'!$B67,'WW Spending Actual'!P$59:P$99)+SUMIF('WW Spending Projected'!$B$61:$B$101,'WW Spending Total'!$B67,'WW Spending Projected'!P$61:P$101)</f>
        <v>0</v>
      </c>
      <c r="Q67" s="102">
        <f>SUMIF('WW Spending Actual'!$B$59:$B$99,'WW Spending Total'!$B67,'WW Spending Actual'!Q$59:Q$99)+SUMIF('WW Spending Projected'!$B$61:$B$101,'WW Spending Total'!$B67,'WW Spending Projected'!Q$61:Q$101)</f>
        <v>0</v>
      </c>
      <c r="R67" s="102">
        <f>SUMIF('WW Spending Actual'!$B$59:$B$99,'WW Spending Total'!$B67,'WW Spending Actual'!R$59:R$99)+SUMIF('WW Spending Projected'!$B$61:$B$101,'WW Spending Total'!$B67,'WW Spending Projected'!R$61:R$101)</f>
        <v>0</v>
      </c>
      <c r="S67" s="102">
        <f>SUMIF('WW Spending Actual'!$B$59:$B$99,'WW Spending Total'!$B67,'WW Spending Actual'!S$59:S$99)+SUMIF('WW Spending Projected'!$B$61:$B$101,'WW Spending Total'!$B67,'WW Spending Projected'!S$61:S$101)</f>
        <v>0</v>
      </c>
      <c r="T67" s="102">
        <f>SUMIF('WW Spending Actual'!$B$59:$B$99,'WW Spending Total'!$B67,'WW Spending Actual'!T$59:T$99)+SUMIF('WW Spending Projected'!$B$61:$B$101,'WW Spending Total'!$B67,'WW Spending Projected'!T$61:T$101)</f>
        <v>0</v>
      </c>
      <c r="U67" s="102">
        <f>SUMIF('WW Spending Actual'!$B$59:$B$99,'WW Spending Total'!$B67,'WW Spending Actual'!U$59:U$99)+SUMIF('WW Spending Projected'!$B$61:$B$101,'WW Spending Total'!$B67,'WW Spending Projected'!U$61:U$101)</f>
        <v>0</v>
      </c>
      <c r="V67" s="102">
        <f>SUMIF('WW Spending Actual'!$B$59:$B$99,'WW Spending Total'!$B67,'WW Spending Actual'!V$59:V$99)+SUMIF('WW Spending Projected'!$B$61:$B$101,'WW Spending Total'!$B67,'WW Spending Projected'!V$61:V$101)</f>
        <v>0</v>
      </c>
      <c r="W67" s="102">
        <f>SUMIF('WW Spending Actual'!$B$59:$B$99,'WW Spending Total'!$B67,'WW Spending Actual'!W$59:W$99)+SUMIF('WW Spending Projected'!$B$61:$B$101,'WW Spending Total'!$B67,'WW Spending Projected'!W$61:W$101)</f>
        <v>0</v>
      </c>
      <c r="X67" s="102">
        <f>SUMIF('WW Spending Actual'!$B$59:$B$99,'WW Spending Total'!$B67,'WW Spending Actual'!X$59:X$99)+SUMIF('WW Spending Projected'!$B$61:$B$101,'WW Spending Total'!$B67,'WW Spending Projected'!X$61:X$101)</f>
        <v>0</v>
      </c>
      <c r="Y67" s="102">
        <f>SUMIF('WW Spending Actual'!$B$59:$B$99,'WW Spending Total'!$B67,'WW Spending Actual'!Y$59:Y$99)+SUMIF('WW Spending Projected'!$B$61:$B$101,'WW Spending Total'!$B67,'WW Spending Projected'!Y$61:Y$101)</f>
        <v>0</v>
      </c>
      <c r="Z67" s="102">
        <f>SUMIF('WW Spending Actual'!$B$59:$B$99,'WW Spending Total'!$B67,'WW Spending Actual'!Z$59:Z$99)+SUMIF('WW Spending Projected'!$B$61:$B$101,'WW Spending Total'!$B67,'WW Spending Projected'!Z$61:Z$101)</f>
        <v>0</v>
      </c>
      <c r="AA67" s="102">
        <f>SUMIF('WW Spending Actual'!$B$59:$B$99,'WW Spending Total'!$B67,'WW Spending Actual'!AA$59:AA$99)+SUMIF('WW Spending Projected'!$B$61:$B$101,'WW Spending Total'!$B67,'WW Spending Projected'!AA$61:AA$101)</f>
        <v>0</v>
      </c>
      <c r="AB67" s="102">
        <f>SUMIF('WW Spending Actual'!$B$59:$B$99,'WW Spending Total'!$B67,'WW Spending Actual'!AB$59:AB$99)+SUMIF('WW Spending Projected'!$B$61:$B$101,'WW Spending Total'!$B67,'WW Spending Projected'!AB$61:AB$101)</f>
        <v>0</v>
      </c>
      <c r="AC67" s="102">
        <f>SUMIF('WW Spending Actual'!$B$59:$B$99,'WW Spending Total'!$B67,'WW Spending Actual'!AC$59:AC$99)+SUMIF('WW Spending Projected'!$B$61:$B$101,'WW Spending Total'!$B67,'WW Spending Projected'!AC$61:AC$101)</f>
        <v>0</v>
      </c>
      <c r="AD67" s="102">
        <f>SUMIF('WW Spending Actual'!$B$59:$B$99,'WW Spending Total'!$B67,'WW Spending Actual'!AD$59:AD$99)+SUMIF('WW Spending Projected'!$B$61:$B$101,'WW Spending Total'!$B67,'WW Spending Projected'!AD$61:AD$101)</f>
        <v>0</v>
      </c>
      <c r="AE67" s="102">
        <f>SUMIF('WW Spending Actual'!$B$59:$B$99,'WW Spending Total'!$B67,'WW Spending Actual'!AE$59:AE$99)+SUMIF('WW Spending Projected'!$B$61:$B$101,'WW Spending Total'!$B67,'WW Spending Projected'!AE$61:AE$101)</f>
        <v>0</v>
      </c>
      <c r="AF67" s="102">
        <f>SUMIF('WW Spending Actual'!$B$59:$B$99,'WW Spending Total'!$B67,'WW Spending Actual'!AF$59:AF$99)+SUMIF('WW Spending Projected'!$B$61:$B$101,'WW Spending Total'!$B67,'WW Spending Projected'!AF$61:AF$101)</f>
        <v>0</v>
      </c>
      <c r="AG67" s="103">
        <f>SUMIF('WW Spending Actual'!$B$59:$B$99,'WW Spending Total'!$B67,'WW Spending Actual'!AG$59:AG$99)+SUMIF('WW Spending Projected'!$B$61:$B$101,'WW Spending Total'!$B67,'WW Spending Projected'!AG$61:AG$101)</f>
        <v>0</v>
      </c>
    </row>
    <row r="68" spans="2:33" hidden="1" x14ac:dyDescent="0.2">
      <c r="B68" s="58" t="str">
        <f>IFERROR(VLOOKUP(C68,'MEG Def'!$A$21:$B$26,2),"")</f>
        <v/>
      </c>
      <c r="C68" s="56"/>
      <c r="D68" s="101">
        <f>SUMIF('WW Spending Actual'!$B$59:$B$99,'WW Spending Total'!$B68,'WW Spending Actual'!D$59:D$99)+SUMIF('WW Spending Projected'!$B$61:$B$101,'WW Spending Total'!$B68,'WW Spending Projected'!D$61:D$101)</f>
        <v>0</v>
      </c>
      <c r="E68" s="420">
        <f>SUMIF('WW Spending Actual'!$B$59:$B$99,'WW Spending Total'!$B68,'WW Spending Actual'!E$59:E$99)+SUMIF('WW Spending Projected'!$B$61:$B$101,'WW Spending Total'!$B68,'WW Spending Projected'!E$61:E$101)</f>
        <v>0</v>
      </c>
      <c r="F68" s="420">
        <f>SUMIF('WW Spending Actual'!$B$59:$B$99,'WW Spending Total'!$B68,'WW Spending Actual'!F$59:F$99)+SUMIF('WW Spending Projected'!$B$61:$B$101,'WW Spending Total'!$B68,'WW Spending Projected'!F$61:F$101)</f>
        <v>0</v>
      </c>
      <c r="G68" s="420">
        <f>SUMIF('WW Spending Actual'!$B$59:$B$99,'WW Spending Total'!$B68,'WW Spending Actual'!G$59:G$99)+SUMIF('WW Spending Projected'!$B$61:$B$101,'WW Spending Total'!$B68,'WW Spending Projected'!G$61:G$101)</f>
        <v>0</v>
      </c>
      <c r="H68" s="103">
        <f>SUMIF('WW Spending Actual'!$B$59:$B$99,'WW Spending Total'!$B68,'WW Spending Actual'!H$59:H$99)+SUMIF('WW Spending Projected'!$B$61:$B$101,'WW Spending Total'!$B68,'WW Spending Projected'!H$61:H$101)</f>
        <v>0</v>
      </c>
      <c r="I68" s="102">
        <f>SUMIF('WW Spending Actual'!$B$59:$B$99,'WW Spending Total'!$B68,'WW Spending Actual'!I$59:I$99)+SUMIF('WW Spending Projected'!$B$61:$B$101,'WW Spending Total'!$B68,'WW Spending Projected'!I$61:I$101)</f>
        <v>0</v>
      </c>
      <c r="J68" s="102">
        <f>SUMIF('WW Spending Actual'!$B$59:$B$99,'WW Spending Total'!$B68,'WW Spending Actual'!J$59:J$99)+SUMIF('WW Spending Projected'!$B$61:$B$101,'WW Spending Total'!$B68,'WW Spending Projected'!J$61:J$101)</f>
        <v>0</v>
      </c>
      <c r="K68" s="102">
        <f>SUMIF('WW Spending Actual'!$B$59:$B$99,'WW Spending Total'!$B68,'WW Spending Actual'!K$59:K$99)+SUMIF('WW Spending Projected'!$B$61:$B$101,'WW Spending Total'!$B68,'WW Spending Projected'!K$61:K$101)</f>
        <v>0</v>
      </c>
      <c r="L68" s="102">
        <f>SUMIF('WW Spending Actual'!$B$59:$B$99,'WW Spending Total'!$B68,'WW Spending Actual'!L$59:L$99)+SUMIF('WW Spending Projected'!$B$61:$B$101,'WW Spending Total'!$B68,'WW Spending Projected'!L$61:L$101)</f>
        <v>0</v>
      </c>
      <c r="M68" s="102">
        <f>SUMIF('WW Spending Actual'!$B$59:$B$99,'WW Spending Total'!$B68,'WW Spending Actual'!M$59:M$99)+SUMIF('WW Spending Projected'!$B$61:$B$101,'WW Spending Total'!$B68,'WW Spending Projected'!M$61:M$101)</f>
        <v>0</v>
      </c>
      <c r="N68" s="102">
        <f>SUMIF('WW Spending Actual'!$B$59:$B$99,'WW Spending Total'!$B68,'WW Spending Actual'!N$59:N$99)+SUMIF('WW Spending Projected'!$B$61:$B$101,'WW Spending Total'!$B68,'WW Spending Projected'!N$61:N$101)</f>
        <v>0</v>
      </c>
      <c r="O68" s="102">
        <f>SUMIF('WW Spending Actual'!$B$59:$B$99,'WW Spending Total'!$B68,'WW Spending Actual'!O$59:O$99)+SUMIF('WW Spending Projected'!$B$61:$B$101,'WW Spending Total'!$B68,'WW Spending Projected'!O$61:O$101)</f>
        <v>0</v>
      </c>
      <c r="P68" s="102">
        <f>SUMIF('WW Spending Actual'!$B$59:$B$99,'WW Spending Total'!$B68,'WW Spending Actual'!P$59:P$99)+SUMIF('WW Spending Projected'!$B$61:$B$101,'WW Spending Total'!$B68,'WW Spending Projected'!P$61:P$101)</f>
        <v>0</v>
      </c>
      <c r="Q68" s="102">
        <f>SUMIF('WW Spending Actual'!$B$59:$B$99,'WW Spending Total'!$B68,'WW Spending Actual'!Q$59:Q$99)+SUMIF('WW Spending Projected'!$B$61:$B$101,'WW Spending Total'!$B68,'WW Spending Projected'!Q$61:Q$101)</f>
        <v>0</v>
      </c>
      <c r="R68" s="102">
        <f>SUMIF('WW Spending Actual'!$B$59:$B$99,'WW Spending Total'!$B68,'WW Spending Actual'!R$59:R$99)+SUMIF('WW Spending Projected'!$B$61:$B$101,'WW Spending Total'!$B68,'WW Spending Projected'!R$61:R$101)</f>
        <v>0</v>
      </c>
      <c r="S68" s="102">
        <f>SUMIF('WW Spending Actual'!$B$59:$B$99,'WW Spending Total'!$B68,'WW Spending Actual'!S$59:S$99)+SUMIF('WW Spending Projected'!$B$61:$B$101,'WW Spending Total'!$B68,'WW Spending Projected'!S$61:S$101)</f>
        <v>0</v>
      </c>
      <c r="T68" s="102">
        <f>SUMIF('WW Spending Actual'!$B$59:$B$99,'WW Spending Total'!$B68,'WW Spending Actual'!T$59:T$99)+SUMIF('WW Spending Projected'!$B$61:$B$101,'WW Spending Total'!$B68,'WW Spending Projected'!T$61:T$101)</f>
        <v>0</v>
      </c>
      <c r="U68" s="102">
        <f>SUMIF('WW Spending Actual'!$B$59:$B$99,'WW Spending Total'!$B68,'WW Spending Actual'!U$59:U$99)+SUMIF('WW Spending Projected'!$B$61:$B$101,'WW Spending Total'!$B68,'WW Spending Projected'!U$61:U$101)</f>
        <v>0</v>
      </c>
      <c r="V68" s="102">
        <f>SUMIF('WW Spending Actual'!$B$59:$B$99,'WW Spending Total'!$B68,'WW Spending Actual'!V$59:V$99)+SUMIF('WW Spending Projected'!$B$61:$B$101,'WW Spending Total'!$B68,'WW Spending Projected'!V$61:V$101)</f>
        <v>0</v>
      </c>
      <c r="W68" s="102">
        <f>SUMIF('WW Spending Actual'!$B$59:$B$99,'WW Spending Total'!$B68,'WW Spending Actual'!W$59:W$99)+SUMIF('WW Spending Projected'!$B$61:$B$101,'WW Spending Total'!$B68,'WW Spending Projected'!W$61:W$101)</f>
        <v>0</v>
      </c>
      <c r="X68" s="102">
        <f>SUMIF('WW Spending Actual'!$B$59:$B$99,'WW Spending Total'!$B68,'WW Spending Actual'!X$59:X$99)+SUMIF('WW Spending Projected'!$B$61:$B$101,'WW Spending Total'!$B68,'WW Spending Projected'!X$61:X$101)</f>
        <v>0</v>
      </c>
      <c r="Y68" s="102">
        <f>SUMIF('WW Spending Actual'!$B$59:$B$99,'WW Spending Total'!$B68,'WW Spending Actual'!Y$59:Y$99)+SUMIF('WW Spending Projected'!$B$61:$B$101,'WW Spending Total'!$B68,'WW Spending Projected'!Y$61:Y$101)</f>
        <v>0</v>
      </c>
      <c r="Z68" s="102">
        <f>SUMIF('WW Spending Actual'!$B$59:$B$99,'WW Spending Total'!$B68,'WW Spending Actual'!Z$59:Z$99)+SUMIF('WW Spending Projected'!$B$61:$B$101,'WW Spending Total'!$B68,'WW Spending Projected'!Z$61:Z$101)</f>
        <v>0</v>
      </c>
      <c r="AA68" s="102">
        <f>SUMIF('WW Spending Actual'!$B$59:$B$99,'WW Spending Total'!$B68,'WW Spending Actual'!AA$59:AA$99)+SUMIF('WW Spending Projected'!$B$61:$B$101,'WW Spending Total'!$B68,'WW Spending Projected'!AA$61:AA$101)</f>
        <v>0</v>
      </c>
      <c r="AB68" s="102">
        <f>SUMIF('WW Spending Actual'!$B$59:$B$99,'WW Spending Total'!$B68,'WW Spending Actual'!AB$59:AB$99)+SUMIF('WW Spending Projected'!$B$61:$B$101,'WW Spending Total'!$B68,'WW Spending Projected'!AB$61:AB$101)</f>
        <v>0</v>
      </c>
      <c r="AC68" s="102">
        <f>SUMIF('WW Spending Actual'!$B$59:$B$99,'WW Spending Total'!$B68,'WW Spending Actual'!AC$59:AC$99)+SUMIF('WW Spending Projected'!$B$61:$B$101,'WW Spending Total'!$B68,'WW Spending Projected'!AC$61:AC$101)</f>
        <v>0</v>
      </c>
      <c r="AD68" s="102">
        <f>SUMIF('WW Spending Actual'!$B$59:$B$99,'WW Spending Total'!$B68,'WW Spending Actual'!AD$59:AD$99)+SUMIF('WW Spending Projected'!$B$61:$B$101,'WW Spending Total'!$B68,'WW Spending Projected'!AD$61:AD$101)</f>
        <v>0</v>
      </c>
      <c r="AE68" s="102">
        <f>SUMIF('WW Spending Actual'!$B$59:$B$99,'WW Spending Total'!$B68,'WW Spending Actual'!AE$59:AE$99)+SUMIF('WW Spending Projected'!$B$61:$B$101,'WW Spending Total'!$B68,'WW Spending Projected'!AE$61:AE$101)</f>
        <v>0</v>
      </c>
      <c r="AF68" s="102">
        <f>SUMIF('WW Spending Actual'!$B$59:$B$99,'WW Spending Total'!$B68,'WW Spending Actual'!AF$59:AF$99)+SUMIF('WW Spending Projected'!$B$61:$B$101,'WW Spending Total'!$B68,'WW Spending Projected'!AF$61:AF$101)</f>
        <v>0</v>
      </c>
      <c r="AG68" s="103">
        <f>SUMIF('WW Spending Actual'!$B$59:$B$99,'WW Spending Total'!$B68,'WW Spending Actual'!AG$59:AG$99)+SUMIF('WW Spending Projected'!$B$61:$B$101,'WW Spending Total'!$B68,'WW Spending Projected'!AG$61:AG$101)</f>
        <v>0</v>
      </c>
    </row>
    <row r="69" spans="2:33" hidden="1" x14ac:dyDescent="0.2">
      <c r="B69" s="58" t="str">
        <f>IFERROR(VLOOKUP(C69,'MEG Def'!$A$21:$B$26,2),"")</f>
        <v/>
      </c>
      <c r="C69" s="56"/>
      <c r="D69" s="101">
        <f>SUMIF('WW Spending Actual'!$B$59:$B$99,'WW Spending Total'!$B69,'WW Spending Actual'!D$59:D$99)+SUMIF('WW Spending Projected'!$B$61:$B$101,'WW Spending Total'!$B69,'WW Spending Projected'!D$61:D$101)</f>
        <v>0</v>
      </c>
      <c r="E69" s="420">
        <f>SUMIF('WW Spending Actual'!$B$59:$B$99,'WW Spending Total'!$B69,'WW Spending Actual'!E$59:E$99)+SUMIF('WW Spending Projected'!$B$61:$B$101,'WW Spending Total'!$B69,'WW Spending Projected'!E$61:E$101)</f>
        <v>0</v>
      </c>
      <c r="F69" s="420">
        <f>SUMIF('WW Spending Actual'!$B$59:$B$99,'WW Spending Total'!$B69,'WW Spending Actual'!F$59:F$99)+SUMIF('WW Spending Projected'!$B$61:$B$101,'WW Spending Total'!$B69,'WW Spending Projected'!F$61:F$101)</f>
        <v>0</v>
      </c>
      <c r="G69" s="420">
        <f>SUMIF('WW Spending Actual'!$B$59:$B$99,'WW Spending Total'!$B69,'WW Spending Actual'!G$59:G$99)+SUMIF('WW Spending Projected'!$B$61:$B$101,'WW Spending Total'!$B69,'WW Spending Projected'!G$61:G$101)</f>
        <v>0</v>
      </c>
      <c r="H69" s="103">
        <f>SUMIF('WW Spending Actual'!$B$59:$B$99,'WW Spending Total'!$B69,'WW Spending Actual'!H$59:H$99)+SUMIF('WW Spending Projected'!$B$61:$B$101,'WW Spending Total'!$B69,'WW Spending Projected'!H$61:H$101)</f>
        <v>0</v>
      </c>
      <c r="I69" s="102">
        <f>SUMIF('WW Spending Actual'!$B$59:$B$99,'WW Spending Total'!$B69,'WW Spending Actual'!I$59:I$99)+SUMIF('WW Spending Projected'!$B$61:$B$101,'WW Spending Total'!$B69,'WW Spending Projected'!I$61:I$101)</f>
        <v>0</v>
      </c>
      <c r="J69" s="102">
        <f>SUMIF('WW Spending Actual'!$B$59:$B$99,'WW Spending Total'!$B69,'WW Spending Actual'!J$59:J$99)+SUMIF('WW Spending Projected'!$B$61:$B$101,'WW Spending Total'!$B69,'WW Spending Projected'!J$61:J$101)</f>
        <v>0</v>
      </c>
      <c r="K69" s="102">
        <f>SUMIF('WW Spending Actual'!$B$59:$B$99,'WW Spending Total'!$B69,'WW Spending Actual'!K$59:K$99)+SUMIF('WW Spending Projected'!$B$61:$B$101,'WW Spending Total'!$B69,'WW Spending Projected'!K$61:K$101)</f>
        <v>0</v>
      </c>
      <c r="L69" s="102">
        <f>SUMIF('WW Spending Actual'!$B$59:$B$99,'WW Spending Total'!$B69,'WW Spending Actual'!L$59:L$99)+SUMIF('WW Spending Projected'!$B$61:$B$101,'WW Spending Total'!$B69,'WW Spending Projected'!L$61:L$101)</f>
        <v>0</v>
      </c>
      <c r="M69" s="102">
        <f>SUMIF('WW Spending Actual'!$B$59:$B$99,'WW Spending Total'!$B69,'WW Spending Actual'!M$59:M$99)+SUMIF('WW Spending Projected'!$B$61:$B$101,'WW Spending Total'!$B69,'WW Spending Projected'!M$61:M$101)</f>
        <v>0</v>
      </c>
      <c r="N69" s="102">
        <f>SUMIF('WW Spending Actual'!$B$59:$B$99,'WW Spending Total'!$B69,'WW Spending Actual'!N$59:N$99)+SUMIF('WW Spending Projected'!$B$61:$B$101,'WW Spending Total'!$B69,'WW Spending Projected'!N$61:N$101)</f>
        <v>0</v>
      </c>
      <c r="O69" s="102">
        <f>SUMIF('WW Spending Actual'!$B$59:$B$99,'WW Spending Total'!$B69,'WW Spending Actual'!O$59:O$99)+SUMIF('WW Spending Projected'!$B$61:$B$101,'WW Spending Total'!$B69,'WW Spending Projected'!O$61:O$101)</f>
        <v>0</v>
      </c>
      <c r="P69" s="102">
        <f>SUMIF('WW Spending Actual'!$B$59:$B$99,'WW Spending Total'!$B69,'WW Spending Actual'!P$59:P$99)+SUMIF('WW Spending Projected'!$B$61:$B$101,'WW Spending Total'!$B69,'WW Spending Projected'!P$61:P$101)</f>
        <v>0</v>
      </c>
      <c r="Q69" s="102">
        <f>SUMIF('WW Spending Actual'!$B$59:$B$99,'WW Spending Total'!$B69,'WW Spending Actual'!Q$59:Q$99)+SUMIF('WW Spending Projected'!$B$61:$B$101,'WW Spending Total'!$B69,'WW Spending Projected'!Q$61:Q$101)</f>
        <v>0</v>
      </c>
      <c r="R69" s="102">
        <f>SUMIF('WW Spending Actual'!$B$59:$B$99,'WW Spending Total'!$B69,'WW Spending Actual'!R$59:R$99)+SUMIF('WW Spending Projected'!$B$61:$B$101,'WW Spending Total'!$B69,'WW Spending Projected'!R$61:R$101)</f>
        <v>0</v>
      </c>
      <c r="S69" s="102">
        <f>SUMIF('WW Spending Actual'!$B$59:$B$99,'WW Spending Total'!$B69,'WW Spending Actual'!S$59:S$99)+SUMIF('WW Spending Projected'!$B$61:$B$101,'WW Spending Total'!$B69,'WW Spending Projected'!S$61:S$101)</f>
        <v>0</v>
      </c>
      <c r="T69" s="102">
        <f>SUMIF('WW Spending Actual'!$B$59:$B$99,'WW Spending Total'!$B69,'WW Spending Actual'!T$59:T$99)+SUMIF('WW Spending Projected'!$B$61:$B$101,'WW Spending Total'!$B69,'WW Spending Projected'!T$61:T$101)</f>
        <v>0</v>
      </c>
      <c r="U69" s="102">
        <f>SUMIF('WW Spending Actual'!$B$59:$B$99,'WW Spending Total'!$B69,'WW Spending Actual'!U$59:U$99)+SUMIF('WW Spending Projected'!$B$61:$B$101,'WW Spending Total'!$B69,'WW Spending Projected'!U$61:U$101)</f>
        <v>0</v>
      </c>
      <c r="V69" s="102">
        <f>SUMIF('WW Spending Actual'!$B$59:$B$99,'WW Spending Total'!$B69,'WW Spending Actual'!V$59:V$99)+SUMIF('WW Spending Projected'!$B$61:$B$101,'WW Spending Total'!$B69,'WW Spending Projected'!V$61:V$101)</f>
        <v>0</v>
      </c>
      <c r="W69" s="102">
        <f>SUMIF('WW Spending Actual'!$B$59:$B$99,'WW Spending Total'!$B69,'WW Spending Actual'!W$59:W$99)+SUMIF('WW Spending Projected'!$B$61:$B$101,'WW Spending Total'!$B69,'WW Spending Projected'!W$61:W$101)</f>
        <v>0</v>
      </c>
      <c r="X69" s="102">
        <f>SUMIF('WW Spending Actual'!$B$59:$B$99,'WW Spending Total'!$B69,'WW Spending Actual'!X$59:X$99)+SUMIF('WW Spending Projected'!$B$61:$B$101,'WW Spending Total'!$B69,'WW Spending Projected'!X$61:X$101)</f>
        <v>0</v>
      </c>
      <c r="Y69" s="102">
        <f>SUMIF('WW Spending Actual'!$B$59:$B$99,'WW Spending Total'!$B69,'WW Spending Actual'!Y$59:Y$99)+SUMIF('WW Spending Projected'!$B$61:$B$101,'WW Spending Total'!$B69,'WW Spending Projected'!Y$61:Y$101)</f>
        <v>0</v>
      </c>
      <c r="Z69" s="102">
        <f>SUMIF('WW Spending Actual'!$B$59:$B$99,'WW Spending Total'!$B69,'WW Spending Actual'!Z$59:Z$99)+SUMIF('WW Spending Projected'!$B$61:$B$101,'WW Spending Total'!$B69,'WW Spending Projected'!Z$61:Z$101)</f>
        <v>0</v>
      </c>
      <c r="AA69" s="102">
        <f>SUMIF('WW Spending Actual'!$B$59:$B$99,'WW Spending Total'!$B69,'WW Spending Actual'!AA$59:AA$99)+SUMIF('WW Spending Projected'!$B$61:$B$101,'WW Spending Total'!$B69,'WW Spending Projected'!AA$61:AA$101)</f>
        <v>0</v>
      </c>
      <c r="AB69" s="102">
        <f>SUMIF('WW Spending Actual'!$B$59:$B$99,'WW Spending Total'!$B69,'WW Spending Actual'!AB$59:AB$99)+SUMIF('WW Spending Projected'!$B$61:$B$101,'WW Spending Total'!$B69,'WW Spending Projected'!AB$61:AB$101)</f>
        <v>0</v>
      </c>
      <c r="AC69" s="102">
        <f>SUMIF('WW Spending Actual'!$B$59:$B$99,'WW Spending Total'!$B69,'WW Spending Actual'!AC$59:AC$99)+SUMIF('WW Spending Projected'!$B$61:$B$101,'WW Spending Total'!$B69,'WW Spending Projected'!AC$61:AC$101)</f>
        <v>0</v>
      </c>
      <c r="AD69" s="102">
        <f>SUMIF('WW Spending Actual'!$B$59:$B$99,'WW Spending Total'!$B69,'WW Spending Actual'!AD$59:AD$99)+SUMIF('WW Spending Projected'!$B$61:$B$101,'WW Spending Total'!$B69,'WW Spending Projected'!AD$61:AD$101)</f>
        <v>0</v>
      </c>
      <c r="AE69" s="102">
        <f>SUMIF('WW Spending Actual'!$B$59:$B$99,'WW Spending Total'!$B69,'WW Spending Actual'!AE$59:AE$99)+SUMIF('WW Spending Projected'!$B$61:$B$101,'WW Spending Total'!$B69,'WW Spending Projected'!AE$61:AE$101)</f>
        <v>0</v>
      </c>
      <c r="AF69" s="102">
        <f>SUMIF('WW Spending Actual'!$B$59:$B$99,'WW Spending Total'!$B69,'WW Spending Actual'!AF$59:AF$99)+SUMIF('WW Spending Projected'!$B$61:$B$101,'WW Spending Total'!$B69,'WW Spending Projected'!AF$61:AF$101)</f>
        <v>0</v>
      </c>
      <c r="AG69" s="103">
        <f>SUMIF('WW Spending Actual'!$B$59:$B$99,'WW Spending Total'!$B69,'WW Spending Actual'!AG$59:AG$99)+SUMIF('WW Spending Projected'!$B$61:$B$101,'WW Spending Total'!$B69,'WW Spending Projected'!AG$61:AG$101)</f>
        <v>0</v>
      </c>
    </row>
    <row r="70" spans="2:33" hidden="1" x14ac:dyDescent="0.2">
      <c r="B70" s="58" t="str">
        <f>IFERROR(VLOOKUP(C70,'MEG Def'!$A$21:$A$21,2),"")</f>
        <v/>
      </c>
      <c r="C70" s="57"/>
      <c r="D70" s="101">
        <f>SUMIF('WW Spending Actual'!$B$59:$B$99,'WW Spending Total'!$B70,'WW Spending Actual'!D$59:D$99)+SUMIF('WW Spending Projected'!$B$61:$B$101,'WW Spending Total'!$B70,'WW Spending Projected'!D$61:D$101)</f>
        <v>0</v>
      </c>
      <c r="E70" s="420">
        <f>SUMIF('WW Spending Actual'!$B$59:$B$99,'WW Spending Total'!$B70,'WW Spending Actual'!E$59:E$99)+SUMIF('WW Spending Projected'!$B$61:$B$101,'WW Spending Total'!$B70,'WW Spending Projected'!E$61:E$101)</f>
        <v>0</v>
      </c>
      <c r="F70" s="420">
        <f>SUMIF('WW Spending Actual'!$B$59:$B$99,'WW Spending Total'!$B70,'WW Spending Actual'!F$59:F$99)+SUMIF('WW Spending Projected'!$B$61:$B$101,'WW Spending Total'!$B70,'WW Spending Projected'!F$61:F$101)</f>
        <v>0</v>
      </c>
      <c r="G70" s="420">
        <f>SUMIF('WW Spending Actual'!$B$59:$B$99,'WW Spending Total'!$B70,'WW Spending Actual'!G$59:G$99)+SUMIF('WW Spending Projected'!$B$61:$B$101,'WW Spending Total'!$B70,'WW Spending Projected'!G$61:G$101)</f>
        <v>0</v>
      </c>
      <c r="H70" s="103">
        <f>SUMIF('WW Spending Actual'!$B$59:$B$99,'WW Spending Total'!$B70,'WW Spending Actual'!H$59:H$99)+SUMIF('WW Spending Projected'!$B$61:$B$101,'WW Spending Total'!$B70,'WW Spending Projected'!H$61:H$101)</f>
        <v>0</v>
      </c>
      <c r="I70" s="102">
        <f>SUMIF('WW Spending Actual'!$B$59:$B$99,'WW Spending Total'!$B70,'WW Spending Actual'!I$59:I$99)+SUMIF('WW Spending Projected'!$B$61:$B$101,'WW Spending Total'!$B70,'WW Spending Projected'!I$61:I$101)</f>
        <v>0</v>
      </c>
      <c r="J70" s="102">
        <f>SUMIF('WW Spending Actual'!$B$59:$B$99,'WW Spending Total'!$B70,'WW Spending Actual'!J$59:J$99)+SUMIF('WW Spending Projected'!$B$61:$B$101,'WW Spending Total'!$B70,'WW Spending Projected'!J$61:J$101)</f>
        <v>0</v>
      </c>
      <c r="K70" s="102">
        <f>SUMIF('WW Spending Actual'!$B$59:$B$99,'WW Spending Total'!$B70,'WW Spending Actual'!K$59:K$99)+SUMIF('WW Spending Projected'!$B$61:$B$101,'WW Spending Total'!$B70,'WW Spending Projected'!K$61:K$101)</f>
        <v>0</v>
      </c>
      <c r="L70" s="102">
        <f>SUMIF('WW Spending Actual'!$B$59:$B$99,'WW Spending Total'!$B70,'WW Spending Actual'!L$59:L$99)+SUMIF('WW Spending Projected'!$B$61:$B$101,'WW Spending Total'!$B70,'WW Spending Projected'!L$61:L$101)</f>
        <v>0</v>
      </c>
      <c r="M70" s="102">
        <f>SUMIF('WW Spending Actual'!$B$59:$B$99,'WW Spending Total'!$B70,'WW Spending Actual'!M$59:M$99)+SUMIF('WW Spending Projected'!$B$61:$B$101,'WW Spending Total'!$B70,'WW Spending Projected'!M$61:M$101)</f>
        <v>0</v>
      </c>
      <c r="N70" s="102">
        <f>SUMIF('WW Spending Actual'!$B$59:$B$99,'WW Spending Total'!$B70,'WW Spending Actual'!N$59:N$99)+SUMIF('WW Spending Projected'!$B$61:$B$101,'WW Spending Total'!$B70,'WW Spending Projected'!N$61:N$101)</f>
        <v>0</v>
      </c>
      <c r="O70" s="102">
        <f>SUMIF('WW Spending Actual'!$B$59:$B$99,'WW Spending Total'!$B70,'WW Spending Actual'!O$59:O$99)+SUMIF('WW Spending Projected'!$B$61:$B$101,'WW Spending Total'!$B70,'WW Spending Projected'!O$61:O$101)</f>
        <v>0</v>
      </c>
      <c r="P70" s="102">
        <f>SUMIF('WW Spending Actual'!$B$59:$B$99,'WW Spending Total'!$B70,'WW Spending Actual'!P$59:P$99)+SUMIF('WW Spending Projected'!$B$61:$B$101,'WW Spending Total'!$B70,'WW Spending Projected'!P$61:P$101)</f>
        <v>0</v>
      </c>
      <c r="Q70" s="102">
        <f>SUMIF('WW Spending Actual'!$B$59:$B$99,'WW Spending Total'!$B70,'WW Spending Actual'!Q$59:Q$99)+SUMIF('WW Spending Projected'!$B$61:$B$101,'WW Spending Total'!$B70,'WW Spending Projected'!Q$61:Q$101)</f>
        <v>0</v>
      </c>
      <c r="R70" s="102">
        <f>SUMIF('WW Spending Actual'!$B$59:$B$99,'WW Spending Total'!$B70,'WW Spending Actual'!R$59:R$99)+SUMIF('WW Spending Projected'!$B$61:$B$101,'WW Spending Total'!$B70,'WW Spending Projected'!R$61:R$101)</f>
        <v>0</v>
      </c>
      <c r="S70" s="102">
        <f>SUMIF('WW Spending Actual'!$B$59:$B$99,'WW Spending Total'!$B70,'WW Spending Actual'!S$59:S$99)+SUMIF('WW Spending Projected'!$B$61:$B$101,'WW Spending Total'!$B70,'WW Spending Projected'!S$61:S$101)</f>
        <v>0</v>
      </c>
      <c r="T70" s="102">
        <f>SUMIF('WW Spending Actual'!$B$59:$B$99,'WW Spending Total'!$B70,'WW Spending Actual'!T$59:T$99)+SUMIF('WW Spending Projected'!$B$61:$B$101,'WW Spending Total'!$B70,'WW Spending Projected'!T$61:T$101)</f>
        <v>0</v>
      </c>
      <c r="U70" s="102">
        <f>SUMIF('WW Spending Actual'!$B$59:$B$99,'WW Spending Total'!$B70,'WW Spending Actual'!U$59:U$99)+SUMIF('WW Spending Projected'!$B$61:$B$101,'WW Spending Total'!$B70,'WW Spending Projected'!U$61:U$101)</f>
        <v>0</v>
      </c>
      <c r="V70" s="102">
        <f>SUMIF('WW Spending Actual'!$B$59:$B$99,'WW Spending Total'!$B70,'WW Spending Actual'!V$59:V$99)+SUMIF('WW Spending Projected'!$B$61:$B$101,'WW Spending Total'!$B70,'WW Spending Projected'!V$61:V$101)</f>
        <v>0</v>
      </c>
      <c r="W70" s="102">
        <f>SUMIF('WW Spending Actual'!$B$59:$B$99,'WW Spending Total'!$B70,'WW Spending Actual'!W$59:W$99)+SUMIF('WW Spending Projected'!$B$61:$B$101,'WW Spending Total'!$B70,'WW Spending Projected'!W$61:W$101)</f>
        <v>0</v>
      </c>
      <c r="X70" s="102">
        <f>SUMIF('WW Spending Actual'!$B$59:$B$99,'WW Spending Total'!$B70,'WW Spending Actual'!X$59:X$99)+SUMIF('WW Spending Projected'!$B$61:$B$101,'WW Spending Total'!$B70,'WW Spending Projected'!X$61:X$101)</f>
        <v>0</v>
      </c>
      <c r="Y70" s="102">
        <f>SUMIF('WW Spending Actual'!$B$59:$B$99,'WW Spending Total'!$B70,'WW Spending Actual'!Y$59:Y$99)+SUMIF('WW Spending Projected'!$B$61:$B$101,'WW Spending Total'!$B70,'WW Spending Projected'!Y$61:Y$101)</f>
        <v>0</v>
      </c>
      <c r="Z70" s="102">
        <f>SUMIF('WW Spending Actual'!$B$59:$B$99,'WW Spending Total'!$B70,'WW Spending Actual'!Z$59:Z$99)+SUMIF('WW Spending Projected'!$B$61:$B$101,'WW Spending Total'!$B70,'WW Spending Projected'!Z$61:Z$101)</f>
        <v>0</v>
      </c>
      <c r="AA70" s="102">
        <f>SUMIF('WW Spending Actual'!$B$59:$B$99,'WW Spending Total'!$B70,'WW Spending Actual'!AA$59:AA$99)+SUMIF('WW Spending Projected'!$B$61:$B$101,'WW Spending Total'!$B70,'WW Spending Projected'!AA$61:AA$101)</f>
        <v>0</v>
      </c>
      <c r="AB70" s="102">
        <f>SUMIF('WW Spending Actual'!$B$59:$B$99,'WW Spending Total'!$B70,'WW Spending Actual'!AB$59:AB$99)+SUMIF('WW Spending Projected'!$B$61:$B$101,'WW Spending Total'!$B70,'WW Spending Projected'!AB$61:AB$101)</f>
        <v>0</v>
      </c>
      <c r="AC70" s="102">
        <f>SUMIF('WW Spending Actual'!$B$59:$B$99,'WW Spending Total'!$B70,'WW Spending Actual'!AC$59:AC$99)+SUMIF('WW Spending Projected'!$B$61:$B$101,'WW Spending Total'!$B70,'WW Spending Projected'!AC$61:AC$101)</f>
        <v>0</v>
      </c>
      <c r="AD70" s="102">
        <f>SUMIF('WW Spending Actual'!$B$59:$B$99,'WW Spending Total'!$B70,'WW Spending Actual'!AD$59:AD$99)+SUMIF('WW Spending Projected'!$B$61:$B$101,'WW Spending Total'!$B70,'WW Spending Projected'!AD$61:AD$101)</f>
        <v>0</v>
      </c>
      <c r="AE70" s="102">
        <f>SUMIF('WW Spending Actual'!$B$59:$B$99,'WW Spending Total'!$B70,'WW Spending Actual'!AE$59:AE$99)+SUMIF('WW Spending Projected'!$B$61:$B$101,'WW Spending Total'!$B70,'WW Spending Projected'!AE$61:AE$101)</f>
        <v>0</v>
      </c>
      <c r="AF70" s="102">
        <f>SUMIF('WW Spending Actual'!$B$59:$B$99,'WW Spending Total'!$B70,'WW Spending Actual'!AF$59:AF$99)+SUMIF('WW Spending Projected'!$B$61:$B$101,'WW Spending Total'!$B70,'WW Spending Projected'!AF$61:AF$101)</f>
        <v>0</v>
      </c>
      <c r="AG70" s="103">
        <f>SUMIF('WW Spending Actual'!$B$59:$B$99,'WW Spending Total'!$B70,'WW Spending Actual'!AG$59:AG$99)+SUMIF('WW Spending Projected'!$B$61:$B$101,'WW Spending Total'!$B70,'WW Spending Projected'!AG$61:AG$101)</f>
        <v>0</v>
      </c>
    </row>
    <row r="71" spans="2:33" hidden="1" x14ac:dyDescent="0.2">
      <c r="B71" s="65" t="s">
        <v>44</v>
      </c>
      <c r="C71" s="56"/>
      <c r="D71" s="101">
        <f>SUMIF('WW Spending Actual'!$B$59:$B$99,'WW Spending Total'!$B71,'WW Spending Actual'!D$59:D$99)+SUMIF('WW Spending Projected'!$B$61:$B$101,'WW Spending Total'!$B71,'WW Spending Projected'!D$61:D$101)</f>
        <v>0</v>
      </c>
      <c r="E71" s="420">
        <f>SUMIF('WW Spending Actual'!$B$59:$B$99,'WW Spending Total'!$B71,'WW Spending Actual'!E$59:E$99)+SUMIF('WW Spending Projected'!$B$61:$B$101,'WW Spending Total'!$B71,'WW Spending Projected'!E$61:E$101)</f>
        <v>0</v>
      </c>
      <c r="F71" s="420">
        <f>SUMIF('WW Spending Actual'!$B$59:$B$99,'WW Spending Total'!$B71,'WW Spending Actual'!F$59:F$99)+SUMIF('WW Spending Projected'!$B$61:$B$101,'WW Spending Total'!$B71,'WW Spending Projected'!F$61:F$101)</f>
        <v>0</v>
      </c>
      <c r="G71" s="420">
        <f>SUMIF('WW Spending Actual'!$B$59:$B$99,'WW Spending Total'!$B71,'WW Spending Actual'!G$59:G$99)+SUMIF('WW Spending Projected'!$B$61:$B$101,'WW Spending Total'!$B71,'WW Spending Projected'!G$61:G$101)</f>
        <v>0</v>
      </c>
      <c r="H71" s="103">
        <f>SUMIF('WW Spending Actual'!$B$59:$B$99,'WW Spending Total'!$B71,'WW Spending Actual'!H$59:H$99)+SUMIF('WW Spending Projected'!$B$61:$B$101,'WW Spending Total'!$B71,'WW Spending Projected'!H$61:H$101)</f>
        <v>0</v>
      </c>
      <c r="I71" s="102">
        <f>SUMIF('WW Spending Actual'!$B$59:$B$99,'WW Spending Total'!$B71,'WW Spending Actual'!I$59:I$99)+SUMIF('WW Spending Projected'!$B$61:$B$101,'WW Spending Total'!$B71,'WW Spending Projected'!I$61:I$101)</f>
        <v>0</v>
      </c>
      <c r="J71" s="102">
        <f>SUMIF('WW Spending Actual'!$B$59:$B$99,'WW Spending Total'!$B71,'WW Spending Actual'!J$59:J$99)+SUMIF('WW Spending Projected'!$B$61:$B$101,'WW Spending Total'!$B71,'WW Spending Projected'!J$61:J$101)</f>
        <v>0</v>
      </c>
      <c r="K71" s="102">
        <f>SUMIF('WW Spending Actual'!$B$59:$B$99,'WW Spending Total'!$B71,'WW Spending Actual'!K$59:K$99)+SUMIF('WW Spending Projected'!$B$61:$B$101,'WW Spending Total'!$B71,'WW Spending Projected'!K$61:K$101)</f>
        <v>0</v>
      </c>
      <c r="L71" s="102">
        <f>SUMIF('WW Spending Actual'!$B$59:$B$99,'WW Spending Total'!$B71,'WW Spending Actual'!L$59:L$99)+SUMIF('WW Spending Projected'!$B$61:$B$101,'WW Spending Total'!$B71,'WW Spending Projected'!L$61:L$101)</f>
        <v>0</v>
      </c>
      <c r="M71" s="102">
        <f>SUMIF('WW Spending Actual'!$B$59:$B$99,'WW Spending Total'!$B71,'WW Spending Actual'!M$59:M$99)+SUMIF('WW Spending Projected'!$B$61:$B$101,'WW Spending Total'!$B71,'WW Spending Projected'!M$61:M$101)</f>
        <v>0</v>
      </c>
      <c r="N71" s="102">
        <f>SUMIF('WW Spending Actual'!$B$59:$B$99,'WW Spending Total'!$B71,'WW Spending Actual'!N$59:N$99)+SUMIF('WW Spending Projected'!$B$61:$B$101,'WW Spending Total'!$B71,'WW Spending Projected'!N$61:N$101)</f>
        <v>0</v>
      </c>
      <c r="O71" s="102">
        <f>SUMIF('WW Spending Actual'!$B$59:$B$99,'WW Spending Total'!$B71,'WW Spending Actual'!O$59:O$99)+SUMIF('WW Spending Projected'!$B$61:$B$101,'WW Spending Total'!$B71,'WW Spending Projected'!O$61:O$101)</f>
        <v>0</v>
      </c>
      <c r="P71" s="102">
        <f>SUMIF('WW Spending Actual'!$B$59:$B$99,'WW Spending Total'!$B71,'WW Spending Actual'!P$59:P$99)+SUMIF('WW Spending Projected'!$B$61:$B$101,'WW Spending Total'!$B71,'WW Spending Projected'!P$61:P$101)</f>
        <v>0</v>
      </c>
      <c r="Q71" s="102">
        <f>SUMIF('WW Spending Actual'!$B$59:$B$99,'WW Spending Total'!$B71,'WW Spending Actual'!Q$59:Q$99)+SUMIF('WW Spending Projected'!$B$61:$B$101,'WW Spending Total'!$B71,'WW Spending Projected'!Q$61:Q$101)</f>
        <v>0</v>
      </c>
      <c r="R71" s="102">
        <f>SUMIF('WW Spending Actual'!$B$59:$B$99,'WW Spending Total'!$B71,'WW Spending Actual'!R$59:R$99)+SUMIF('WW Spending Projected'!$B$61:$B$101,'WW Spending Total'!$B71,'WW Spending Projected'!R$61:R$101)</f>
        <v>0</v>
      </c>
      <c r="S71" s="102">
        <f>SUMIF('WW Spending Actual'!$B$59:$B$99,'WW Spending Total'!$B71,'WW Spending Actual'!S$59:S$99)+SUMIF('WW Spending Projected'!$B$61:$B$101,'WW Spending Total'!$B71,'WW Spending Projected'!S$61:S$101)</f>
        <v>0</v>
      </c>
      <c r="T71" s="102">
        <f>SUMIF('WW Spending Actual'!$B$59:$B$99,'WW Spending Total'!$B71,'WW Spending Actual'!T$59:T$99)+SUMIF('WW Spending Projected'!$B$61:$B$101,'WW Spending Total'!$B71,'WW Spending Projected'!T$61:T$101)</f>
        <v>0</v>
      </c>
      <c r="U71" s="102">
        <f>SUMIF('WW Spending Actual'!$B$59:$B$99,'WW Spending Total'!$B71,'WW Spending Actual'!U$59:U$99)+SUMIF('WW Spending Projected'!$B$61:$B$101,'WW Spending Total'!$B71,'WW Spending Projected'!U$61:U$101)</f>
        <v>0</v>
      </c>
      <c r="V71" s="102">
        <f>SUMIF('WW Spending Actual'!$B$59:$B$99,'WW Spending Total'!$B71,'WW Spending Actual'!V$59:V$99)+SUMIF('WW Spending Projected'!$B$61:$B$101,'WW Spending Total'!$B71,'WW Spending Projected'!V$61:V$101)</f>
        <v>0</v>
      </c>
      <c r="W71" s="102">
        <f>SUMIF('WW Spending Actual'!$B$59:$B$99,'WW Spending Total'!$B71,'WW Spending Actual'!W$59:W$99)+SUMIF('WW Spending Projected'!$B$61:$B$101,'WW Spending Total'!$B71,'WW Spending Projected'!W$61:W$101)</f>
        <v>0</v>
      </c>
      <c r="X71" s="102">
        <f>SUMIF('WW Spending Actual'!$B$59:$B$99,'WW Spending Total'!$B71,'WW Spending Actual'!X$59:X$99)+SUMIF('WW Spending Projected'!$B$61:$B$101,'WW Spending Total'!$B71,'WW Spending Projected'!X$61:X$101)</f>
        <v>0</v>
      </c>
      <c r="Y71" s="102">
        <f>SUMIF('WW Spending Actual'!$B$59:$B$99,'WW Spending Total'!$B71,'WW Spending Actual'!Y$59:Y$99)+SUMIF('WW Spending Projected'!$B$61:$B$101,'WW Spending Total'!$B71,'WW Spending Projected'!Y$61:Y$101)</f>
        <v>0</v>
      </c>
      <c r="Z71" s="102">
        <f>SUMIF('WW Spending Actual'!$B$59:$B$99,'WW Spending Total'!$B71,'WW Spending Actual'!Z$59:Z$99)+SUMIF('WW Spending Projected'!$B$61:$B$101,'WW Spending Total'!$B71,'WW Spending Projected'!Z$61:Z$101)</f>
        <v>0</v>
      </c>
      <c r="AA71" s="102">
        <f>SUMIF('WW Spending Actual'!$B$59:$B$99,'WW Spending Total'!$B71,'WW Spending Actual'!AA$59:AA$99)+SUMIF('WW Spending Projected'!$B$61:$B$101,'WW Spending Total'!$B71,'WW Spending Projected'!AA$61:AA$101)</f>
        <v>0</v>
      </c>
      <c r="AB71" s="102">
        <f>SUMIF('WW Spending Actual'!$B$59:$B$99,'WW Spending Total'!$B71,'WW Spending Actual'!AB$59:AB$99)+SUMIF('WW Spending Projected'!$B$61:$B$101,'WW Spending Total'!$B71,'WW Spending Projected'!AB$61:AB$101)</f>
        <v>0</v>
      </c>
      <c r="AC71" s="102">
        <f>SUMIF('WW Spending Actual'!$B$59:$B$99,'WW Spending Total'!$B71,'WW Spending Actual'!AC$59:AC$99)+SUMIF('WW Spending Projected'!$B$61:$B$101,'WW Spending Total'!$B71,'WW Spending Projected'!AC$61:AC$101)</f>
        <v>0</v>
      </c>
      <c r="AD71" s="102">
        <f>SUMIF('WW Spending Actual'!$B$59:$B$99,'WW Spending Total'!$B71,'WW Spending Actual'!AD$59:AD$99)+SUMIF('WW Spending Projected'!$B$61:$B$101,'WW Spending Total'!$B71,'WW Spending Projected'!AD$61:AD$101)</f>
        <v>0</v>
      </c>
      <c r="AE71" s="102">
        <f>SUMIF('WW Spending Actual'!$B$59:$B$99,'WW Spending Total'!$B71,'WW Spending Actual'!AE$59:AE$99)+SUMIF('WW Spending Projected'!$B$61:$B$101,'WW Spending Total'!$B71,'WW Spending Projected'!AE$61:AE$101)</f>
        <v>0</v>
      </c>
      <c r="AF71" s="102">
        <f>SUMIF('WW Spending Actual'!$B$59:$B$99,'WW Spending Total'!$B71,'WW Spending Actual'!AF$59:AF$99)+SUMIF('WW Spending Projected'!$B$61:$B$101,'WW Spending Total'!$B71,'WW Spending Projected'!AF$61:AF$101)</f>
        <v>0</v>
      </c>
      <c r="AG71" s="103">
        <f>SUMIF('WW Spending Actual'!$B$59:$B$99,'WW Spending Total'!$B71,'WW Spending Actual'!AG$59:AG$99)+SUMIF('WW Spending Projected'!$B$61:$B$101,'WW Spending Total'!$B71,'WW Spending Projected'!AG$61:AG$101)</f>
        <v>0</v>
      </c>
    </row>
    <row r="72" spans="2:33" hidden="1" x14ac:dyDescent="0.2">
      <c r="B72" s="58" t="str">
        <f>IFERROR(VLOOKUP(C72,'MEG Def'!$A$7:$B$40,2),"")</f>
        <v/>
      </c>
      <c r="C72" s="57"/>
      <c r="D72" s="101">
        <f>SUMIF('WW Spending Actual'!$B$59:$B$99,'WW Spending Total'!$B72,'WW Spending Actual'!D$59:D$99)+SUMIF('WW Spending Projected'!$B$61:$B$101,'WW Spending Total'!$B72,'WW Spending Projected'!D$61:D$101)</f>
        <v>0</v>
      </c>
      <c r="E72" s="420">
        <f>SUMIF('WW Spending Actual'!$B$59:$B$99,'WW Spending Total'!$B72,'WW Spending Actual'!E$59:E$99)+SUMIF('WW Spending Projected'!$B$61:$B$101,'WW Spending Total'!$B72,'WW Spending Projected'!E$61:E$101)</f>
        <v>0</v>
      </c>
      <c r="F72" s="420">
        <f>SUMIF('WW Spending Actual'!$B$59:$B$99,'WW Spending Total'!$B72,'WW Spending Actual'!F$59:F$99)+SUMIF('WW Spending Projected'!$B$61:$B$101,'WW Spending Total'!$B72,'WW Spending Projected'!F$61:F$101)</f>
        <v>0</v>
      </c>
      <c r="G72" s="420">
        <f>SUMIF('WW Spending Actual'!$B$59:$B$99,'WW Spending Total'!$B72,'WW Spending Actual'!G$59:G$99)+SUMIF('WW Spending Projected'!$B$61:$B$101,'WW Spending Total'!$B72,'WW Spending Projected'!G$61:G$101)</f>
        <v>0</v>
      </c>
      <c r="H72" s="103">
        <f>SUMIF('WW Spending Actual'!$B$59:$B$99,'WW Spending Total'!$B72,'WW Spending Actual'!H$59:H$99)+SUMIF('WW Spending Projected'!$B$61:$B$101,'WW Spending Total'!$B72,'WW Spending Projected'!H$61:H$101)</f>
        <v>0</v>
      </c>
      <c r="I72" s="102">
        <f>SUMIF('WW Spending Actual'!$B$59:$B$99,'WW Spending Total'!$B72,'WW Spending Actual'!I$59:I$99)+SUMIF('WW Spending Projected'!$B$61:$B$101,'WW Spending Total'!$B72,'WW Spending Projected'!I$61:I$101)</f>
        <v>0</v>
      </c>
      <c r="J72" s="102">
        <f>SUMIF('WW Spending Actual'!$B$59:$B$99,'WW Spending Total'!$B72,'WW Spending Actual'!J$59:J$99)+SUMIF('WW Spending Projected'!$B$61:$B$101,'WW Spending Total'!$B72,'WW Spending Projected'!J$61:J$101)</f>
        <v>0</v>
      </c>
      <c r="K72" s="102">
        <f>SUMIF('WW Spending Actual'!$B$59:$B$99,'WW Spending Total'!$B72,'WW Spending Actual'!K$59:K$99)+SUMIF('WW Spending Projected'!$B$61:$B$101,'WW Spending Total'!$B72,'WW Spending Projected'!K$61:K$101)</f>
        <v>0</v>
      </c>
      <c r="L72" s="102">
        <f>SUMIF('WW Spending Actual'!$B$59:$B$99,'WW Spending Total'!$B72,'WW Spending Actual'!L$59:L$99)+SUMIF('WW Spending Projected'!$B$61:$B$101,'WW Spending Total'!$B72,'WW Spending Projected'!L$61:L$101)</f>
        <v>0</v>
      </c>
      <c r="M72" s="102">
        <f>SUMIF('WW Spending Actual'!$B$59:$B$99,'WW Spending Total'!$B72,'WW Spending Actual'!M$59:M$99)+SUMIF('WW Spending Projected'!$B$61:$B$101,'WW Spending Total'!$B72,'WW Spending Projected'!M$61:M$101)</f>
        <v>0</v>
      </c>
      <c r="N72" s="102">
        <f>SUMIF('WW Spending Actual'!$B$59:$B$99,'WW Spending Total'!$B72,'WW Spending Actual'!N$59:N$99)+SUMIF('WW Spending Projected'!$B$61:$B$101,'WW Spending Total'!$B72,'WW Spending Projected'!N$61:N$101)</f>
        <v>0</v>
      </c>
      <c r="O72" s="102">
        <f>SUMIF('WW Spending Actual'!$B$59:$B$99,'WW Spending Total'!$B72,'WW Spending Actual'!O$59:O$99)+SUMIF('WW Spending Projected'!$B$61:$B$101,'WW Spending Total'!$B72,'WW Spending Projected'!O$61:O$101)</f>
        <v>0</v>
      </c>
      <c r="P72" s="102">
        <f>SUMIF('WW Spending Actual'!$B$59:$B$99,'WW Spending Total'!$B72,'WW Spending Actual'!P$59:P$99)+SUMIF('WW Spending Projected'!$B$61:$B$101,'WW Spending Total'!$B72,'WW Spending Projected'!P$61:P$101)</f>
        <v>0</v>
      </c>
      <c r="Q72" s="102">
        <f>SUMIF('WW Spending Actual'!$B$59:$B$99,'WW Spending Total'!$B72,'WW Spending Actual'!Q$59:Q$99)+SUMIF('WW Spending Projected'!$B$61:$B$101,'WW Spending Total'!$B72,'WW Spending Projected'!Q$61:Q$101)</f>
        <v>0</v>
      </c>
      <c r="R72" s="102">
        <f>SUMIF('WW Spending Actual'!$B$59:$B$99,'WW Spending Total'!$B72,'WW Spending Actual'!R$59:R$99)+SUMIF('WW Spending Projected'!$B$61:$B$101,'WW Spending Total'!$B72,'WW Spending Projected'!R$61:R$101)</f>
        <v>0</v>
      </c>
      <c r="S72" s="102">
        <f>SUMIF('WW Spending Actual'!$B$59:$B$99,'WW Spending Total'!$B72,'WW Spending Actual'!S$59:S$99)+SUMIF('WW Spending Projected'!$B$61:$B$101,'WW Spending Total'!$B72,'WW Spending Projected'!S$61:S$101)</f>
        <v>0</v>
      </c>
      <c r="T72" s="102">
        <f>SUMIF('WW Spending Actual'!$B$59:$B$99,'WW Spending Total'!$B72,'WW Spending Actual'!T$59:T$99)+SUMIF('WW Spending Projected'!$B$61:$B$101,'WW Spending Total'!$B72,'WW Spending Projected'!T$61:T$101)</f>
        <v>0</v>
      </c>
      <c r="U72" s="102">
        <f>SUMIF('WW Spending Actual'!$B$59:$B$99,'WW Spending Total'!$B72,'WW Spending Actual'!U$59:U$99)+SUMIF('WW Spending Projected'!$B$61:$B$101,'WW Spending Total'!$B72,'WW Spending Projected'!U$61:U$101)</f>
        <v>0</v>
      </c>
      <c r="V72" s="102">
        <f>SUMIF('WW Spending Actual'!$B$59:$B$99,'WW Spending Total'!$B72,'WW Spending Actual'!V$59:V$99)+SUMIF('WW Spending Projected'!$B$61:$B$101,'WW Spending Total'!$B72,'WW Spending Projected'!V$61:V$101)</f>
        <v>0</v>
      </c>
      <c r="W72" s="102">
        <f>SUMIF('WW Spending Actual'!$B$59:$B$99,'WW Spending Total'!$B72,'WW Spending Actual'!W$59:W$99)+SUMIF('WW Spending Projected'!$B$61:$B$101,'WW Spending Total'!$B72,'WW Spending Projected'!W$61:W$101)</f>
        <v>0</v>
      </c>
      <c r="X72" s="102">
        <f>SUMIF('WW Spending Actual'!$B$59:$B$99,'WW Spending Total'!$B72,'WW Spending Actual'!X$59:X$99)+SUMIF('WW Spending Projected'!$B$61:$B$101,'WW Spending Total'!$B72,'WW Spending Projected'!X$61:X$101)</f>
        <v>0</v>
      </c>
      <c r="Y72" s="102">
        <f>SUMIF('WW Spending Actual'!$B$59:$B$99,'WW Spending Total'!$B72,'WW Spending Actual'!Y$59:Y$99)+SUMIF('WW Spending Projected'!$B$61:$B$101,'WW Spending Total'!$B72,'WW Spending Projected'!Y$61:Y$101)</f>
        <v>0</v>
      </c>
      <c r="Z72" s="102">
        <f>SUMIF('WW Spending Actual'!$B$59:$B$99,'WW Spending Total'!$B72,'WW Spending Actual'!Z$59:Z$99)+SUMIF('WW Spending Projected'!$B$61:$B$101,'WW Spending Total'!$B72,'WW Spending Projected'!Z$61:Z$101)</f>
        <v>0</v>
      </c>
      <c r="AA72" s="102">
        <f>SUMIF('WW Spending Actual'!$B$59:$B$99,'WW Spending Total'!$B72,'WW Spending Actual'!AA$59:AA$99)+SUMIF('WW Spending Projected'!$B$61:$B$101,'WW Spending Total'!$B72,'WW Spending Projected'!AA$61:AA$101)</f>
        <v>0</v>
      </c>
      <c r="AB72" s="102">
        <f>SUMIF('WW Spending Actual'!$B$59:$B$99,'WW Spending Total'!$B72,'WW Spending Actual'!AB$59:AB$99)+SUMIF('WW Spending Projected'!$B$61:$B$101,'WW Spending Total'!$B72,'WW Spending Projected'!AB$61:AB$101)</f>
        <v>0</v>
      </c>
      <c r="AC72" s="102">
        <f>SUMIF('WW Spending Actual'!$B$59:$B$99,'WW Spending Total'!$B72,'WW Spending Actual'!AC$59:AC$99)+SUMIF('WW Spending Projected'!$B$61:$B$101,'WW Spending Total'!$B72,'WW Spending Projected'!AC$61:AC$101)</f>
        <v>0</v>
      </c>
      <c r="AD72" s="102">
        <f>SUMIF('WW Spending Actual'!$B$59:$B$99,'WW Spending Total'!$B72,'WW Spending Actual'!AD$59:AD$99)+SUMIF('WW Spending Projected'!$B$61:$B$101,'WW Spending Total'!$B72,'WW Spending Projected'!AD$61:AD$101)</f>
        <v>0</v>
      </c>
      <c r="AE72" s="102">
        <f>SUMIF('WW Spending Actual'!$B$59:$B$99,'WW Spending Total'!$B72,'WW Spending Actual'!AE$59:AE$99)+SUMIF('WW Spending Projected'!$B$61:$B$101,'WW Spending Total'!$B72,'WW Spending Projected'!AE$61:AE$101)</f>
        <v>0</v>
      </c>
      <c r="AF72" s="102">
        <f>SUMIF('WW Spending Actual'!$B$59:$B$99,'WW Spending Total'!$B72,'WW Spending Actual'!AF$59:AF$99)+SUMIF('WW Spending Projected'!$B$61:$B$101,'WW Spending Total'!$B72,'WW Spending Projected'!AF$61:AF$101)</f>
        <v>0</v>
      </c>
      <c r="AG72" s="103">
        <f>SUMIF('WW Spending Actual'!$B$59:$B$99,'WW Spending Total'!$B72,'WW Spending Actual'!AG$59:AG$99)+SUMIF('WW Spending Projected'!$B$61:$B$101,'WW Spending Total'!$B72,'WW Spending Projected'!AG$61:AG$101)</f>
        <v>0</v>
      </c>
    </row>
    <row r="73" spans="2:33" hidden="1" x14ac:dyDescent="0.2">
      <c r="B73" s="58" t="str">
        <f>IFERROR(VLOOKUP(C73,'MEG Def'!$A$7:$B$40,2),"")</f>
        <v/>
      </c>
      <c r="C73" s="57"/>
      <c r="D73" s="101">
        <f>SUMIF('WW Spending Actual'!$B$59:$B$99,'WW Spending Total'!$B73,'WW Spending Actual'!D$59:D$99)+SUMIF('WW Spending Projected'!$B$61:$B$101,'WW Spending Total'!$B73,'WW Spending Projected'!D$61:D$101)</f>
        <v>0</v>
      </c>
      <c r="E73" s="420">
        <f>SUMIF('WW Spending Actual'!$B$59:$B$99,'WW Spending Total'!$B73,'WW Spending Actual'!E$59:E$99)+SUMIF('WW Spending Projected'!$B$61:$B$101,'WW Spending Total'!$B73,'WW Spending Projected'!E$61:E$101)</f>
        <v>0</v>
      </c>
      <c r="F73" s="420">
        <f>SUMIF('WW Spending Actual'!$B$59:$B$99,'WW Spending Total'!$B73,'WW Spending Actual'!F$59:F$99)+SUMIF('WW Spending Projected'!$B$61:$B$101,'WW Spending Total'!$B73,'WW Spending Projected'!F$61:F$101)</f>
        <v>0</v>
      </c>
      <c r="G73" s="420">
        <f>SUMIF('WW Spending Actual'!$B$59:$B$99,'WW Spending Total'!$B73,'WW Spending Actual'!G$59:G$99)+SUMIF('WW Spending Projected'!$B$61:$B$101,'WW Spending Total'!$B73,'WW Spending Projected'!G$61:G$101)</f>
        <v>0</v>
      </c>
      <c r="H73" s="103">
        <f>SUMIF('WW Spending Actual'!$B$59:$B$99,'WW Spending Total'!$B73,'WW Spending Actual'!H$59:H$99)+SUMIF('WW Spending Projected'!$B$61:$B$101,'WW Spending Total'!$B73,'WW Spending Projected'!H$61:H$101)</f>
        <v>0</v>
      </c>
      <c r="I73" s="102">
        <f>SUMIF('WW Spending Actual'!$B$59:$B$99,'WW Spending Total'!$B73,'WW Spending Actual'!I$59:I$99)+SUMIF('WW Spending Projected'!$B$61:$B$101,'WW Spending Total'!$B73,'WW Spending Projected'!I$61:I$101)</f>
        <v>0</v>
      </c>
      <c r="J73" s="102">
        <f>SUMIF('WW Spending Actual'!$B$59:$B$99,'WW Spending Total'!$B73,'WW Spending Actual'!J$59:J$99)+SUMIF('WW Spending Projected'!$B$61:$B$101,'WW Spending Total'!$B73,'WW Spending Projected'!J$61:J$101)</f>
        <v>0</v>
      </c>
      <c r="K73" s="102">
        <f>SUMIF('WW Spending Actual'!$B$59:$B$99,'WW Spending Total'!$B73,'WW Spending Actual'!K$59:K$99)+SUMIF('WW Spending Projected'!$B$61:$B$101,'WW Spending Total'!$B73,'WW Spending Projected'!K$61:K$101)</f>
        <v>0</v>
      </c>
      <c r="L73" s="102">
        <f>SUMIF('WW Spending Actual'!$B$59:$B$99,'WW Spending Total'!$B73,'WW Spending Actual'!L$59:L$99)+SUMIF('WW Spending Projected'!$B$61:$B$101,'WW Spending Total'!$B73,'WW Spending Projected'!L$61:L$101)</f>
        <v>0</v>
      </c>
      <c r="M73" s="102">
        <f>SUMIF('WW Spending Actual'!$B$59:$B$99,'WW Spending Total'!$B73,'WW Spending Actual'!M$59:M$99)+SUMIF('WW Spending Projected'!$B$61:$B$101,'WW Spending Total'!$B73,'WW Spending Projected'!M$61:M$101)</f>
        <v>0</v>
      </c>
      <c r="N73" s="102">
        <f>SUMIF('WW Spending Actual'!$B$59:$B$99,'WW Spending Total'!$B73,'WW Spending Actual'!N$59:N$99)+SUMIF('WW Spending Projected'!$B$61:$B$101,'WW Spending Total'!$B73,'WW Spending Projected'!N$61:N$101)</f>
        <v>0</v>
      </c>
      <c r="O73" s="102">
        <f>SUMIF('WW Spending Actual'!$B$59:$B$99,'WW Spending Total'!$B73,'WW Spending Actual'!O$59:O$99)+SUMIF('WW Spending Projected'!$B$61:$B$101,'WW Spending Total'!$B73,'WW Spending Projected'!O$61:O$101)</f>
        <v>0</v>
      </c>
      <c r="P73" s="102">
        <f>SUMIF('WW Spending Actual'!$B$59:$B$99,'WW Spending Total'!$B73,'WW Spending Actual'!P$59:P$99)+SUMIF('WW Spending Projected'!$B$61:$B$101,'WW Spending Total'!$B73,'WW Spending Projected'!P$61:P$101)</f>
        <v>0</v>
      </c>
      <c r="Q73" s="102">
        <f>SUMIF('WW Spending Actual'!$B$59:$B$99,'WW Spending Total'!$B73,'WW Spending Actual'!Q$59:Q$99)+SUMIF('WW Spending Projected'!$B$61:$B$101,'WW Spending Total'!$B73,'WW Spending Projected'!Q$61:Q$101)</f>
        <v>0</v>
      </c>
      <c r="R73" s="102">
        <f>SUMIF('WW Spending Actual'!$B$59:$B$99,'WW Spending Total'!$B73,'WW Spending Actual'!R$59:R$99)+SUMIF('WW Spending Projected'!$B$61:$B$101,'WW Spending Total'!$B73,'WW Spending Projected'!R$61:R$101)</f>
        <v>0</v>
      </c>
      <c r="S73" s="102">
        <f>SUMIF('WW Spending Actual'!$B$59:$B$99,'WW Spending Total'!$B73,'WW Spending Actual'!S$59:S$99)+SUMIF('WW Spending Projected'!$B$61:$B$101,'WW Spending Total'!$B73,'WW Spending Projected'!S$61:S$101)</f>
        <v>0</v>
      </c>
      <c r="T73" s="102">
        <f>SUMIF('WW Spending Actual'!$B$59:$B$99,'WW Spending Total'!$B73,'WW Spending Actual'!T$59:T$99)+SUMIF('WW Spending Projected'!$B$61:$B$101,'WW Spending Total'!$B73,'WW Spending Projected'!T$61:T$101)</f>
        <v>0</v>
      </c>
      <c r="U73" s="102">
        <f>SUMIF('WW Spending Actual'!$B$59:$B$99,'WW Spending Total'!$B73,'WW Spending Actual'!U$59:U$99)+SUMIF('WW Spending Projected'!$B$61:$B$101,'WW Spending Total'!$B73,'WW Spending Projected'!U$61:U$101)</f>
        <v>0</v>
      </c>
      <c r="V73" s="102">
        <f>SUMIF('WW Spending Actual'!$B$59:$B$99,'WW Spending Total'!$B73,'WW Spending Actual'!V$59:V$99)+SUMIF('WW Spending Projected'!$B$61:$B$101,'WW Spending Total'!$B73,'WW Spending Projected'!V$61:V$101)</f>
        <v>0</v>
      </c>
      <c r="W73" s="102">
        <f>SUMIF('WW Spending Actual'!$B$59:$B$99,'WW Spending Total'!$B73,'WW Spending Actual'!W$59:W$99)+SUMIF('WW Spending Projected'!$B$61:$B$101,'WW Spending Total'!$B73,'WW Spending Projected'!W$61:W$101)</f>
        <v>0</v>
      </c>
      <c r="X73" s="102">
        <f>SUMIF('WW Spending Actual'!$B$59:$B$99,'WW Spending Total'!$B73,'WW Spending Actual'!X$59:X$99)+SUMIF('WW Spending Projected'!$B$61:$B$101,'WW Spending Total'!$B73,'WW Spending Projected'!X$61:X$101)</f>
        <v>0</v>
      </c>
      <c r="Y73" s="102">
        <f>SUMIF('WW Spending Actual'!$B$59:$B$99,'WW Spending Total'!$B73,'WW Spending Actual'!Y$59:Y$99)+SUMIF('WW Spending Projected'!$B$61:$B$101,'WW Spending Total'!$B73,'WW Spending Projected'!Y$61:Y$101)</f>
        <v>0</v>
      </c>
      <c r="Z73" s="102">
        <f>SUMIF('WW Spending Actual'!$B$59:$B$99,'WW Spending Total'!$B73,'WW Spending Actual'!Z$59:Z$99)+SUMIF('WW Spending Projected'!$B$61:$B$101,'WW Spending Total'!$B73,'WW Spending Projected'!Z$61:Z$101)</f>
        <v>0</v>
      </c>
      <c r="AA73" s="102">
        <f>SUMIF('WW Spending Actual'!$B$59:$B$99,'WW Spending Total'!$B73,'WW Spending Actual'!AA$59:AA$99)+SUMIF('WW Spending Projected'!$B$61:$B$101,'WW Spending Total'!$B73,'WW Spending Projected'!AA$61:AA$101)</f>
        <v>0</v>
      </c>
      <c r="AB73" s="102">
        <f>SUMIF('WW Spending Actual'!$B$59:$B$99,'WW Spending Total'!$B73,'WW Spending Actual'!AB$59:AB$99)+SUMIF('WW Spending Projected'!$B$61:$B$101,'WW Spending Total'!$B73,'WW Spending Projected'!AB$61:AB$101)</f>
        <v>0</v>
      </c>
      <c r="AC73" s="102">
        <f>SUMIF('WW Spending Actual'!$B$59:$B$99,'WW Spending Total'!$B73,'WW Spending Actual'!AC$59:AC$99)+SUMIF('WW Spending Projected'!$B$61:$B$101,'WW Spending Total'!$B73,'WW Spending Projected'!AC$61:AC$101)</f>
        <v>0</v>
      </c>
      <c r="AD73" s="102">
        <f>SUMIF('WW Spending Actual'!$B$59:$B$99,'WW Spending Total'!$B73,'WW Spending Actual'!AD$59:AD$99)+SUMIF('WW Spending Projected'!$B$61:$B$101,'WW Spending Total'!$B73,'WW Spending Projected'!AD$61:AD$101)</f>
        <v>0</v>
      </c>
      <c r="AE73" s="102">
        <f>SUMIF('WW Spending Actual'!$B$59:$B$99,'WW Spending Total'!$B73,'WW Spending Actual'!AE$59:AE$99)+SUMIF('WW Spending Projected'!$B$61:$B$101,'WW Spending Total'!$B73,'WW Spending Projected'!AE$61:AE$101)</f>
        <v>0</v>
      </c>
      <c r="AF73" s="102">
        <f>SUMIF('WW Spending Actual'!$B$59:$B$99,'WW Spending Total'!$B73,'WW Spending Actual'!AF$59:AF$99)+SUMIF('WW Spending Projected'!$B$61:$B$101,'WW Spending Total'!$B73,'WW Spending Projected'!AF$61:AF$101)</f>
        <v>0</v>
      </c>
      <c r="AG73" s="103">
        <f>SUMIF('WW Spending Actual'!$B$59:$B$99,'WW Spending Total'!$B73,'WW Spending Actual'!AG$59:AG$99)+SUMIF('WW Spending Projected'!$B$61:$B$101,'WW Spending Total'!$B73,'WW Spending Projected'!AG$61:AG$101)</f>
        <v>0</v>
      </c>
    </row>
    <row r="74" spans="2:33" hidden="1" x14ac:dyDescent="0.2">
      <c r="B74" s="58" t="str">
        <f>IFERROR(VLOOKUP(C74,'MEG Def'!$A$7:$B$40,2),"")</f>
        <v/>
      </c>
      <c r="C74" s="57"/>
      <c r="D74" s="101">
        <f>SUMIF('WW Spending Actual'!$B$59:$B$99,'WW Spending Total'!$B74,'WW Spending Actual'!D$59:D$99)+SUMIF('WW Spending Projected'!$B$61:$B$101,'WW Spending Total'!$B74,'WW Spending Projected'!D$61:D$101)</f>
        <v>0</v>
      </c>
      <c r="E74" s="420">
        <f>SUMIF('WW Spending Actual'!$B$59:$B$99,'WW Spending Total'!$B74,'WW Spending Actual'!E$59:E$99)+SUMIF('WW Spending Projected'!$B$61:$B$101,'WW Spending Total'!$B74,'WW Spending Projected'!E$61:E$101)</f>
        <v>0</v>
      </c>
      <c r="F74" s="420">
        <f>SUMIF('WW Spending Actual'!$B$59:$B$99,'WW Spending Total'!$B74,'WW Spending Actual'!F$59:F$99)+SUMIF('WW Spending Projected'!$B$61:$B$101,'WW Spending Total'!$B74,'WW Spending Projected'!F$61:F$101)</f>
        <v>0</v>
      </c>
      <c r="G74" s="420">
        <f>SUMIF('WW Spending Actual'!$B$59:$B$99,'WW Spending Total'!$B74,'WW Spending Actual'!G$59:G$99)+SUMIF('WW Spending Projected'!$B$61:$B$101,'WW Spending Total'!$B74,'WW Spending Projected'!G$61:G$101)</f>
        <v>0</v>
      </c>
      <c r="H74" s="103">
        <f>SUMIF('WW Spending Actual'!$B$59:$B$99,'WW Spending Total'!$B74,'WW Spending Actual'!H$59:H$99)+SUMIF('WW Spending Projected'!$B$61:$B$101,'WW Spending Total'!$B74,'WW Spending Projected'!H$61:H$101)</f>
        <v>0</v>
      </c>
      <c r="I74" s="102">
        <f>SUMIF('WW Spending Actual'!$B$59:$B$99,'WW Spending Total'!$B74,'WW Spending Actual'!I$59:I$99)+SUMIF('WW Spending Projected'!$B$61:$B$101,'WW Spending Total'!$B74,'WW Spending Projected'!I$61:I$101)</f>
        <v>0</v>
      </c>
      <c r="J74" s="102">
        <f>SUMIF('WW Spending Actual'!$B$59:$B$99,'WW Spending Total'!$B74,'WW Spending Actual'!J$59:J$99)+SUMIF('WW Spending Projected'!$B$61:$B$101,'WW Spending Total'!$B74,'WW Spending Projected'!J$61:J$101)</f>
        <v>0</v>
      </c>
      <c r="K74" s="102">
        <f>SUMIF('WW Spending Actual'!$B$59:$B$99,'WW Spending Total'!$B74,'WW Spending Actual'!K$59:K$99)+SUMIF('WW Spending Projected'!$B$61:$B$101,'WW Spending Total'!$B74,'WW Spending Projected'!K$61:K$101)</f>
        <v>0</v>
      </c>
      <c r="L74" s="102">
        <f>SUMIF('WW Spending Actual'!$B$59:$B$99,'WW Spending Total'!$B74,'WW Spending Actual'!L$59:L$99)+SUMIF('WW Spending Projected'!$B$61:$B$101,'WW Spending Total'!$B74,'WW Spending Projected'!L$61:L$101)</f>
        <v>0</v>
      </c>
      <c r="M74" s="102">
        <f>SUMIF('WW Spending Actual'!$B$59:$B$99,'WW Spending Total'!$B74,'WW Spending Actual'!M$59:M$99)+SUMIF('WW Spending Projected'!$B$61:$B$101,'WW Spending Total'!$B74,'WW Spending Projected'!M$61:M$101)</f>
        <v>0</v>
      </c>
      <c r="N74" s="102">
        <f>SUMIF('WW Spending Actual'!$B$59:$B$99,'WW Spending Total'!$B74,'WW Spending Actual'!N$59:N$99)+SUMIF('WW Spending Projected'!$B$61:$B$101,'WW Spending Total'!$B74,'WW Spending Projected'!N$61:N$101)</f>
        <v>0</v>
      </c>
      <c r="O74" s="102">
        <f>SUMIF('WW Spending Actual'!$B$59:$B$99,'WW Spending Total'!$B74,'WW Spending Actual'!O$59:O$99)+SUMIF('WW Spending Projected'!$B$61:$B$101,'WW Spending Total'!$B74,'WW Spending Projected'!O$61:O$101)</f>
        <v>0</v>
      </c>
      <c r="P74" s="102">
        <f>SUMIF('WW Spending Actual'!$B$59:$B$99,'WW Spending Total'!$B74,'WW Spending Actual'!P$59:P$99)+SUMIF('WW Spending Projected'!$B$61:$B$101,'WW Spending Total'!$B74,'WW Spending Projected'!P$61:P$101)</f>
        <v>0</v>
      </c>
      <c r="Q74" s="102">
        <f>SUMIF('WW Spending Actual'!$B$59:$B$99,'WW Spending Total'!$B74,'WW Spending Actual'!Q$59:Q$99)+SUMIF('WW Spending Projected'!$B$61:$B$101,'WW Spending Total'!$B74,'WW Spending Projected'!Q$61:Q$101)</f>
        <v>0</v>
      </c>
      <c r="R74" s="102">
        <f>SUMIF('WW Spending Actual'!$B$59:$B$99,'WW Spending Total'!$B74,'WW Spending Actual'!R$59:R$99)+SUMIF('WW Spending Projected'!$B$61:$B$101,'WW Spending Total'!$B74,'WW Spending Projected'!R$61:R$101)</f>
        <v>0</v>
      </c>
      <c r="S74" s="102">
        <f>SUMIF('WW Spending Actual'!$B$59:$B$99,'WW Spending Total'!$B74,'WW Spending Actual'!S$59:S$99)+SUMIF('WW Spending Projected'!$B$61:$B$101,'WW Spending Total'!$B74,'WW Spending Projected'!S$61:S$101)</f>
        <v>0</v>
      </c>
      <c r="T74" s="102">
        <f>SUMIF('WW Spending Actual'!$B$59:$B$99,'WW Spending Total'!$B74,'WW Spending Actual'!T$59:T$99)+SUMIF('WW Spending Projected'!$B$61:$B$101,'WW Spending Total'!$B74,'WW Spending Projected'!T$61:T$101)</f>
        <v>0</v>
      </c>
      <c r="U74" s="102">
        <f>SUMIF('WW Spending Actual'!$B$59:$B$99,'WW Spending Total'!$B74,'WW Spending Actual'!U$59:U$99)+SUMIF('WW Spending Projected'!$B$61:$B$101,'WW Spending Total'!$B74,'WW Spending Projected'!U$61:U$101)</f>
        <v>0</v>
      </c>
      <c r="V74" s="102">
        <f>SUMIF('WW Spending Actual'!$B$59:$B$99,'WW Spending Total'!$B74,'WW Spending Actual'!V$59:V$99)+SUMIF('WW Spending Projected'!$B$61:$B$101,'WW Spending Total'!$B74,'WW Spending Projected'!V$61:V$101)</f>
        <v>0</v>
      </c>
      <c r="W74" s="102">
        <f>SUMIF('WW Spending Actual'!$B$59:$B$99,'WW Spending Total'!$B74,'WW Spending Actual'!W$59:W$99)+SUMIF('WW Spending Projected'!$B$61:$B$101,'WW Spending Total'!$B74,'WW Spending Projected'!W$61:W$101)</f>
        <v>0</v>
      </c>
      <c r="X74" s="102">
        <f>SUMIF('WW Spending Actual'!$B$59:$B$99,'WW Spending Total'!$B74,'WW Spending Actual'!X$59:X$99)+SUMIF('WW Spending Projected'!$B$61:$B$101,'WW Spending Total'!$B74,'WW Spending Projected'!X$61:X$101)</f>
        <v>0</v>
      </c>
      <c r="Y74" s="102">
        <f>SUMIF('WW Spending Actual'!$B$59:$B$99,'WW Spending Total'!$B74,'WW Spending Actual'!Y$59:Y$99)+SUMIF('WW Spending Projected'!$B$61:$B$101,'WW Spending Total'!$B74,'WW Spending Projected'!Y$61:Y$101)</f>
        <v>0</v>
      </c>
      <c r="Z74" s="102">
        <f>SUMIF('WW Spending Actual'!$B$59:$B$99,'WW Spending Total'!$B74,'WW Spending Actual'!Z$59:Z$99)+SUMIF('WW Spending Projected'!$B$61:$B$101,'WW Spending Total'!$B74,'WW Spending Projected'!Z$61:Z$101)</f>
        <v>0</v>
      </c>
      <c r="AA74" s="102">
        <f>SUMIF('WW Spending Actual'!$B$59:$B$99,'WW Spending Total'!$B74,'WW Spending Actual'!AA$59:AA$99)+SUMIF('WW Spending Projected'!$B$61:$B$101,'WW Spending Total'!$B74,'WW Spending Projected'!AA$61:AA$101)</f>
        <v>0</v>
      </c>
      <c r="AB74" s="102">
        <f>SUMIF('WW Spending Actual'!$B$59:$B$99,'WW Spending Total'!$B74,'WW Spending Actual'!AB$59:AB$99)+SUMIF('WW Spending Projected'!$B$61:$B$101,'WW Spending Total'!$B74,'WW Spending Projected'!AB$61:AB$101)</f>
        <v>0</v>
      </c>
      <c r="AC74" s="102">
        <f>SUMIF('WW Spending Actual'!$B$59:$B$99,'WW Spending Total'!$B74,'WW Spending Actual'!AC$59:AC$99)+SUMIF('WW Spending Projected'!$B$61:$B$101,'WW Spending Total'!$B74,'WW Spending Projected'!AC$61:AC$101)</f>
        <v>0</v>
      </c>
      <c r="AD74" s="102">
        <f>SUMIF('WW Spending Actual'!$B$59:$B$99,'WW Spending Total'!$B74,'WW Spending Actual'!AD$59:AD$99)+SUMIF('WW Spending Projected'!$B$61:$B$101,'WW Spending Total'!$B74,'WW Spending Projected'!AD$61:AD$101)</f>
        <v>0</v>
      </c>
      <c r="AE74" s="102">
        <f>SUMIF('WW Spending Actual'!$B$59:$B$99,'WW Spending Total'!$B74,'WW Spending Actual'!AE$59:AE$99)+SUMIF('WW Spending Projected'!$B$61:$B$101,'WW Spending Total'!$B74,'WW Spending Projected'!AE$61:AE$101)</f>
        <v>0</v>
      </c>
      <c r="AF74" s="102">
        <f>SUMIF('WW Spending Actual'!$B$59:$B$99,'WW Spending Total'!$B74,'WW Spending Actual'!AF$59:AF$99)+SUMIF('WW Spending Projected'!$B$61:$B$101,'WW Spending Total'!$B74,'WW Spending Projected'!AF$61:AF$101)</f>
        <v>0</v>
      </c>
      <c r="AG74" s="103">
        <f>SUMIF('WW Spending Actual'!$B$59:$B$99,'WW Spending Total'!$B74,'WW Spending Actual'!AG$59:AG$99)+SUMIF('WW Spending Projected'!$B$61:$B$101,'WW Spending Total'!$B74,'WW Spending Projected'!AG$61:AG$101)</f>
        <v>0</v>
      </c>
    </row>
    <row r="75" spans="2:33" hidden="1" x14ac:dyDescent="0.2">
      <c r="B75" s="58" t="str">
        <f>IFERROR(VLOOKUP(C75,'MEG Def'!$A$7:$B$40,2),"")</f>
        <v/>
      </c>
      <c r="C75" s="56"/>
      <c r="D75" s="101">
        <f>SUMIF('WW Spending Actual'!$B$59:$B$99,'WW Spending Total'!$B75,'WW Spending Actual'!D$59:D$99)+SUMIF('WW Spending Projected'!$B$61:$B$101,'WW Spending Total'!$B75,'WW Spending Projected'!D$61:D$101)</f>
        <v>0</v>
      </c>
      <c r="E75" s="420">
        <f>SUMIF('WW Spending Actual'!$B$59:$B$99,'WW Spending Total'!$B75,'WW Spending Actual'!E$59:E$99)+SUMIF('WW Spending Projected'!$B$61:$B$101,'WW Spending Total'!$B75,'WW Spending Projected'!E$61:E$101)</f>
        <v>0</v>
      </c>
      <c r="F75" s="420">
        <f>SUMIF('WW Spending Actual'!$B$59:$B$99,'WW Spending Total'!$B75,'WW Spending Actual'!F$59:F$99)+SUMIF('WW Spending Projected'!$B$61:$B$101,'WW Spending Total'!$B75,'WW Spending Projected'!F$61:F$101)</f>
        <v>0</v>
      </c>
      <c r="G75" s="420">
        <f>SUMIF('WW Spending Actual'!$B$59:$B$99,'WW Spending Total'!$B75,'WW Spending Actual'!G$59:G$99)+SUMIF('WW Spending Projected'!$B$61:$B$101,'WW Spending Total'!$B75,'WW Spending Projected'!G$61:G$101)</f>
        <v>0</v>
      </c>
      <c r="H75" s="103">
        <f>SUMIF('WW Spending Actual'!$B$59:$B$99,'WW Spending Total'!$B75,'WW Spending Actual'!H$59:H$99)+SUMIF('WW Spending Projected'!$B$61:$B$101,'WW Spending Total'!$B75,'WW Spending Projected'!H$61:H$101)</f>
        <v>0</v>
      </c>
      <c r="I75" s="102">
        <f>SUMIF('WW Spending Actual'!$B$59:$B$99,'WW Spending Total'!$B75,'WW Spending Actual'!I$59:I$99)+SUMIF('WW Spending Projected'!$B$61:$B$101,'WW Spending Total'!$B75,'WW Spending Projected'!I$61:I$101)</f>
        <v>0</v>
      </c>
      <c r="J75" s="102">
        <f>SUMIF('WW Spending Actual'!$B$59:$B$99,'WW Spending Total'!$B75,'WW Spending Actual'!J$59:J$99)+SUMIF('WW Spending Projected'!$B$61:$B$101,'WW Spending Total'!$B75,'WW Spending Projected'!J$61:J$101)</f>
        <v>0</v>
      </c>
      <c r="K75" s="102">
        <f>SUMIF('WW Spending Actual'!$B$59:$B$99,'WW Spending Total'!$B75,'WW Spending Actual'!K$59:K$99)+SUMIF('WW Spending Projected'!$B$61:$B$101,'WW Spending Total'!$B75,'WW Spending Projected'!K$61:K$101)</f>
        <v>0</v>
      </c>
      <c r="L75" s="102">
        <f>SUMIF('WW Spending Actual'!$B$59:$B$99,'WW Spending Total'!$B75,'WW Spending Actual'!L$59:L$99)+SUMIF('WW Spending Projected'!$B$61:$B$101,'WW Spending Total'!$B75,'WW Spending Projected'!L$61:L$101)</f>
        <v>0</v>
      </c>
      <c r="M75" s="102">
        <f>SUMIF('WW Spending Actual'!$B$59:$B$99,'WW Spending Total'!$B75,'WW Spending Actual'!M$59:M$99)+SUMIF('WW Spending Projected'!$B$61:$B$101,'WW Spending Total'!$B75,'WW Spending Projected'!M$61:M$101)</f>
        <v>0</v>
      </c>
      <c r="N75" s="102">
        <f>SUMIF('WW Spending Actual'!$B$59:$B$99,'WW Spending Total'!$B75,'WW Spending Actual'!N$59:N$99)+SUMIF('WW Spending Projected'!$B$61:$B$101,'WW Spending Total'!$B75,'WW Spending Projected'!N$61:N$101)</f>
        <v>0</v>
      </c>
      <c r="O75" s="102">
        <f>SUMIF('WW Spending Actual'!$B$59:$B$99,'WW Spending Total'!$B75,'WW Spending Actual'!O$59:O$99)+SUMIF('WW Spending Projected'!$B$61:$B$101,'WW Spending Total'!$B75,'WW Spending Projected'!O$61:O$101)</f>
        <v>0</v>
      </c>
      <c r="P75" s="102">
        <f>SUMIF('WW Spending Actual'!$B$59:$B$99,'WW Spending Total'!$B75,'WW Spending Actual'!P$59:P$99)+SUMIF('WW Spending Projected'!$B$61:$B$101,'WW Spending Total'!$B75,'WW Spending Projected'!P$61:P$101)</f>
        <v>0</v>
      </c>
      <c r="Q75" s="102">
        <f>SUMIF('WW Spending Actual'!$B$59:$B$99,'WW Spending Total'!$B75,'WW Spending Actual'!Q$59:Q$99)+SUMIF('WW Spending Projected'!$B$61:$B$101,'WW Spending Total'!$B75,'WW Spending Projected'!Q$61:Q$101)</f>
        <v>0</v>
      </c>
      <c r="R75" s="102">
        <f>SUMIF('WW Spending Actual'!$B$59:$B$99,'WW Spending Total'!$B75,'WW Spending Actual'!R$59:R$99)+SUMIF('WW Spending Projected'!$B$61:$B$101,'WW Spending Total'!$B75,'WW Spending Projected'!R$61:R$101)</f>
        <v>0</v>
      </c>
      <c r="S75" s="102">
        <f>SUMIF('WW Spending Actual'!$B$59:$B$99,'WW Spending Total'!$B75,'WW Spending Actual'!S$59:S$99)+SUMIF('WW Spending Projected'!$B$61:$B$101,'WW Spending Total'!$B75,'WW Spending Projected'!S$61:S$101)</f>
        <v>0</v>
      </c>
      <c r="T75" s="102">
        <f>SUMIF('WW Spending Actual'!$B$59:$B$99,'WW Spending Total'!$B75,'WW Spending Actual'!T$59:T$99)+SUMIF('WW Spending Projected'!$B$61:$B$101,'WW Spending Total'!$B75,'WW Spending Projected'!T$61:T$101)</f>
        <v>0</v>
      </c>
      <c r="U75" s="102">
        <f>SUMIF('WW Spending Actual'!$B$59:$B$99,'WW Spending Total'!$B75,'WW Spending Actual'!U$59:U$99)+SUMIF('WW Spending Projected'!$B$61:$B$101,'WW Spending Total'!$B75,'WW Spending Projected'!U$61:U$101)</f>
        <v>0</v>
      </c>
      <c r="V75" s="102">
        <f>SUMIF('WW Spending Actual'!$B$59:$B$99,'WW Spending Total'!$B75,'WW Spending Actual'!V$59:V$99)+SUMIF('WW Spending Projected'!$B$61:$B$101,'WW Spending Total'!$B75,'WW Spending Projected'!V$61:V$101)</f>
        <v>0</v>
      </c>
      <c r="W75" s="102">
        <f>SUMIF('WW Spending Actual'!$B$59:$B$99,'WW Spending Total'!$B75,'WW Spending Actual'!W$59:W$99)+SUMIF('WW Spending Projected'!$B$61:$B$101,'WW Spending Total'!$B75,'WW Spending Projected'!W$61:W$101)</f>
        <v>0</v>
      </c>
      <c r="X75" s="102">
        <f>SUMIF('WW Spending Actual'!$B$59:$B$99,'WW Spending Total'!$B75,'WW Spending Actual'!X$59:X$99)+SUMIF('WW Spending Projected'!$B$61:$B$101,'WW Spending Total'!$B75,'WW Spending Projected'!X$61:X$101)</f>
        <v>0</v>
      </c>
      <c r="Y75" s="102">
        <f>SUMIF('WW Spending Actual'!$B$59:$B$99,'WW Spending Total'!$B75,'WW Spending Actual'!Y$59:Y$99)+SUMIF('WW Spending Projected'!$B$61:$B$101,'WW Spending Total'!$B75,'WW Spending Projected'!Y$61:Y$101)</f>
        <v>0</v>
      </c>
      <c r="Z75" s="102">
        <f>SUMIF('WW Spending Actual'!$B$59:$B$99,'WW Spending Total'!$B75,'WW Spending Actual'!Z$59:Z$99)+SUMIF('WW Spending Projected'!$B$61:$B$101,'WW Spending Total'!$B75,'WW Spending Projected'!Z$61:Z$101)</f>
        <v>0</v>
      </c>
      <c r="AA75" s="102">
        <f>SUMIF('WW Spending Actual'!$B$59:$B$99,'WW Spending Total'!$B75,'WW Spending Actual'!AA$59:AA$99)+SUMIF('WW Spending Projected'!$B$61:$B$101,'WW Spending Total'!$B75,'WW Spending Projected'!AA$61:AA$101)</f>
        <v>0</v>
      </c>
      <c r="AB75" s="102">
        <f>SUMIF('WW Spending Actual'!$B$59:$B$99,'WW Spending Total'!$B75,'WW Spending Actual'!AB$59:AB$99)+SUMIF('WW Spending Projected'!$B$61:$B$101,'WW Spending Total'!$B75,'WW Spending Projected'!AB$61:AB$101)</f>
        <v>0</v>
      </c>
      <c r="AC75" s="102">
        <f>SUMIF('WW Spending Actual'!$B$59:$B$99,'WW Spending Total'!$B75,'WW Spending Actual'!AC$59:AC$99)+SUMIF('WW Spending Projected'!$B$61:$B$101,'WW Spending Total'!$B75,'WW Spending Projected'!AC$61:AC$101)</f>
        <v>0</v>
      </c>
      <c r="AD75" s="102">
        <f>SUMIF('WW Spending Actual'!$B$59:$B$99,'WW Spending Total'!$B75,'WW Spending Actual'!AD$59:AD$99)+SUMIF('WW Spending Projected'!$B$61:$B$101,'WW Spending Total'!$B75,'WW Spending Projected'!AD$61:AD$101)</f>
        <v>0</v>
      </c>
      <c r="AE75" s="102">
        <f>SUMIF('WW Spending Actual'!$B$59:$B$99,'WW Spending Total'!$B75,'WW Spending Actual'!AE$59:AE$99)+SUMIF('WW Spending Projected'!$B$61:$B$101,'WW Spending Total'!$B75,'WW Spending Projected'!AE$61:AE$101)</f>
        <v>0</v>
      </c>
      <c r="AF75" s="102">
        <f>SUMIF('WW Spending Actual'!$B$59:$B$99,'WW Spending Total'!$B75,'WW Spending Actual'!AF$59:AF$99)+SUMIF('WW Spending Projected'!$B$61:$B$101,'WW Spending Total'!$B75,'WW Spending Projected'!AF$61:AF$101)</f>
        <v>0</v>
      </c>
      <c r="AG75" s="103">
        <f>SUMIF('WW Spending Actual'!$B$59:$B$99,'WW Spending Total'!$B75,'WW Spending Actual'!AG$59:AG$99)+SUMIF('WW Spending Projected'!$B$61:$B$101,'WW Spending Total'!$B75,'WW Spending Projected'!AG$61:AG$101)</f>
        <v>0</v>
      </c>
    </row>
    <row r="76" spans="2:33" hidden="1" x14ac:dyDescent="0.2">
      <c r="B76" s="58" t="str">
        <f>IFERROR(VLOOKUP(C76,'MEG Def'!$A$7:$B$40,2),"")</f>
        <v/>
      </c>
      <c r="C76" s="56"/>
      <c r="D76" s="101">
        <f>SUMIF('WW Spending Actual'!$B$59:$B$99,'WW Spending Total'!$B76,'WW Spending Actual'!D$59:D$99)+SUMIF('WW Spending Projected'!$B$61:$B$101,'WW Spending Total'!$B76,'WW Spending Projected'!D$61:D$101)</f>
        <v>0</v>
      </c>
      <c r="E76" s="420">
        <f>SUMIF('WW Spending Actual'!$B$59:$B$99,'WW Spending Total'!$B76,'WW Spending Actual'!E$59:E$99)+SUMIF('WW Spending Projected'!$B$61:$B$101,'WW Spending Total'!$B76,'WW Spending Projected'!E$61:E$101)</f>
        <v>0</v>
      </c>
      <c r="F76" s="420">
        <f>SUMIF('WW Spending Actual'!$B$59:$B$99,'WW Spending Total'!$B76,'WW Spending Actual'!F$59:F$99)+SUMIF('WW Spending Projected'!$B$61:$B$101,'WW Spending Total'!$B76,'WW Spending Projected'!F$61:F$101)</f>
        <v>0</v>
      </c>
      <c r="G76" s="420">
        <f>SUMIF('WW Spending Actual'!$B$59:$B$99,'WW Spending Total'!$B76,'WW Spending Actual'!G$59:G$99)+SUMIF('WW Spending Projected'!$B$61:$B$101,'WW Spending Total'!$B76,'WW Spending Projected'!G$61:G$101)</f>
        <v>0</v>
      </c>
      <c r="H76" s="103">
        <f>SUMIF('WW Spending Actual'!$B$59:$B$99,'WW Spending Total'!$B76,'WW Spending Actual'!H$59:H$99)+SUMIF('WW Spending Projected'!$B$61:$B$101,'WW Spending Total'!$B76,'WW Spending Projected'!H$61:H$101)</f>
        <v>0</v>
      </c>
      <c r="I76" s="102">
        <f>SUMIF('WW Spending Actual'!$B$59:$B$99,'WW Spending Total'!$B76,'WW Spending Actual'!I$59:I$99)+SUMIF('WW Spending Projected'!$B$61:$B$101,'WW Spending Total'!$B76,'WW Spending Projected'!I$61:I$101)</f>
        <v>0</v>
      </c>
      <c r="J76" s="102">
        <f>SUMIF('WW Spending Actual'!$B$59:$B$99,'WW Spending Total'!$B76,'WW Spending Actual'!J$59:J$99)+SUMIF('WW Spending Projected'!$B$61:$B$101,'WW Spending Total'!$B76,'WW Spending Projected'!J$61:J$101)</f>
        <v>0</v>
      </c>
      <c r="K76" s="102">
        <f>SUMIF('WW Spending Actual'!$B$59:$B$99,'WW Spending Total'!$B76,'WW Spending Actual'!K$59:K$99)+SUMIF('WW Spending Projected'!$B$61:$B$101,'WW Spending Total'!$B76,'WW Spending Projected'!K$61:K$101)</f>
        <v>0</v>
      </c>
      <c r="L76" s="102">
        <f>SUMIF('WW Spending Actual'!$B$59:$B$99,'WW Spending Total'!$B76,'WW Spending Actual'!L$59:L$99)+SUMIF('WW Spending Projected'!$B$61:$B$101,'WW Spending Total'!$B76,'WW Spending Projected'!L$61:L$101)</f>
        <v>0</v>
      </c>
      <c r="M76" s="102">
        <f>SUMIF('WW Spending Actual'!$B$59:$B$99,'WW Spending Total'!$B76,'WW Spending Actual'!M$59:M$99)+SUMIF('WW Spending Projected'!$B$61:$B$101,'WW Spending Total'!$B76,'WW Spending Projected'!M$61:M$101)</f>
        <v>0</v>
      </c>
      <c r="N76" s="102">
        <f>SUMIF('WW Spending Actual'!$B$59:$B$99,'WW Spending Total'!$B76,'WW Spending Actual'!N$59:N$99)+SUMIF('WW Spending Projected'!$B$61:$B$101,'WW Spending Total'!$B76,'WW Spending Projected'!N$61:N$101)</f>
        <v>0</v>
      </c>
      <c r="O76" s="102">
        <f>SUMIF('WW Spending Actual'!$B$59:$B$99,'WW Spending Total'!$B76,'WW Spending Actual'!O$59:O$99)+SUMIF('WW Spending Projected'!$B$61:$B$101,'WW Spending Total'!$B76,'WW Spending Projected'!O$61:O$101)</f>
        <v>0</v>
      </c>
      <c r="P76" s="102">
        <f>SUMIF('WW Spending Actual'!$B$59:$B$99,'WW Spending Total'!$B76,'WW Spending Actual'!P$59:P$99)+SUMIF('WW Spending Projected'!$B$61:$B$101,'WW Spending Total'!$B76,'WW Spending Projected'!P$61:P$101)</f>
        <v>0</v>
      </c>
      <c r="Q76" s="102">
        <f>SUMIF('WW Spending Actual'!$B$59:$B$99,'WW Spending Total'!$B76,'WW Spending Actual'!Q$59:Q$99)+SUMIF('WW Spending Projected'!$B$61:$B$101,'WW Spending Total'!$B76,'WW Spending Projected'!Q$61:Q$101)</f>
        <v>0</v>
      </c>
      <c r="R76" s="102">
        <f>SUMIF('WW Spending Actual'!$B$59:$B$99,'WW Spending Total'!$B76,'WW Spending Actual'!R$59:R$99)+SUMIF('WW Spending Projected'!$B$61:$B$101,'WW Spending Total'!$B76,'WW Spending Projected'!R$61:R$101)</f>
        <v>0</v>
      </c>
      <c r="S76" s="102">
        <f>SUMIF('WW Spending Actual'!$B$59:$B$99,'WW Spending Total'!$B76,'WW Spending Actual'!S$59:S$99)+SUMIF('WW Spending Projected'!$B$61:$B$101,'WW Spending Total'!$B76,'WW Spending Projected'!S$61:S$101)</f>
        <v>0</v>
      </c>
      <c r="T76" s="102">
        <f>SUMIF('WW Spending Actual'!$B$59:$B$99,'WW Spending Total'!$B76,'WW Spending Actual'!T$59:T$99)+SUMIF('WW Spending Projected'!$B$61:$B$101,'WW Spending Total'!$B76,'WW Spending Projected'!T$61:T$101)</f>
        <v>0</v>
      </c>
      <c r="U76" s="102">
        <f>SUMIF('WW Spending Actual'!$B$59:$B$99,'WW Spending Total'!$B76,'WW Spending Actual'!U$59:U$99)+SUMIF('WW Spending Projected'!$B$61:$B$101,'WW Spending Total'!$B76,'WW Spending Projected'!U$61:U$101)</f>
        <v>0</v>
      </c>
      <c r="V76" s="102">
        <f>SUMIF('WW Spending Actual'!$B$59:$B$99,'WW Spending Total'!$B76,'WW Spending Actual'!V$59:V$99)+SUMIF('WW Spending Projected'!$B$61:$B$101,'WW Spending Total'!$B76,'WW Spending Projected'!V$61:V$101)</f>
        <v>0</v>
      </c>
      <c r="W76" s="102">
        <f>SUMIF('WW Spending Actual'!$B$59:$B$99,'WW Spending Total'!$B76,'WW Spending Actual'!W$59:W$99)+SUMIF('WW Spending Projected'!$B$61:$B$101,'WW Spending Total'!$B76,'WW Spending Projected'!W$61:W$101)</f>
        <v>0</v>
      </c>
      <c r="X76" s="102">
        <f>SUMIF('WW Spending Actual'!$B$59:$B$99,'WW Spending Total'!$B76,'WW Spending Actual'!X$59:X$99)+SUMIF('WW Spending Projected'!$B$61:$B$101,'WW Spending Total'!$B76,'WW Spending Projected'!X$61:X$101)</f>
        <v>0</v>
      </c>
      <c r="Y76" s="102">
        <f>SUMIF('WW Spending Actual'!$B$59:$B$99,'WW Spending Total'!$B76,'WW Spending Actual'!Y$59:Y$99)+SUMIF('WW Spending Projected'!$B$61:$B$101,'WW Spending Total'!$B76,'WW Spending Projected'!Y$61:Y$101)</f>
        <v>0</v>
      </c>
      <c r="Z76" s="102">
        <f>SUMIF('WW Spending Actual'!$B$59:$B$99,'WW Spending Total'!$B76,'WW Spending Actual'!Z$59:Z$99)+SUMIF('WW Spending Projected'!$B$61:$B$101,'WW Spending Total'!$B76,'WW Spending Projected'!Z$61:Z$101)</f>
        <v>0</v>
      </c>
      <c r="AA76" s="102">
        <f>SUMIF('WW Spending Actual'!$B$59:$B$99,'WW Spending Total'!$B76,'WW Spending Actual'!AA$59:AA$99)+SUMIF('WW Spending Projected'!$B$61:$B$101,'WW Spending Total'!$B76,'WW Spending Projected'!AA$61:AA$101)</f>
        <v>0</v>
      </c>
      <c r="AB76" s="102">
        <f>SUMIF('WW Spending Actual'!$B$59:$B$99,'WW Spending Total'!$B76,'WW Spending Actual'!AB$59:AB$99)+SUMIF('WW Spending Projected'!$B$61:$B$101,'WW Spending Total'!$B76,'WW Spending Projected'!AB$61:AB$101)</f>
        <v>0</v>
      </c>
      <c r="AC76" s="102">
        <f>SUMIF('WW Spending Actual'!$B$59:$B$99,'WW Spending Total'!$B76,'WW Spending Actual'!AC$59:AC$99)+SUMIF('WW Spending Projected'!$B$61:$B$101,'WW Spending Total'!$B76,'WW Spending Projected'!AC$61:AC$101)</f>
        <v>0</v>
      </c>
      <c r="AD76" s="102">
        <f>SUMIF('WW Spending Actual'!$B$59:$B$99,'WW Spending Total'!$B76,'WW Spending Actual'!AD$59:AD$99)+SUMIF('WW Spending Projected'!$B$61:$B$101,'WW Spending Total'!$B76,'WW Spending Projected'!AD$61:AD$101)</f>
        <v>0</v>
      </c>
      <c r="AE76" s="102">
        <f>SUMIF('WW Spending Actual'!$B$59:$B$99,'WW Spending Total'!$B76,'WW Spending Actual'!AE$59:AE$99)+SUMIF('WW Spending Projected'!$B$61:$B$101,'WW Spending Total'!$B76,'WW Spending Projected'!AE$61:AE$101)</f>
        <v>0</v>
      </c>
      <c r="AF76" s="102">
        <f>SUMIF('WW Spending Actual'!$B$59:$B$99,'WW Spending Total'!$B76,'WW Spending Actual'!AF$59:AF$99)+SUMIF('WW Spending Projected'!$B$61:$B$101,'WW Spending Total'!$B76,'WW Spending Projected'!AF$61:AF$101)</f>
        <v>0</v>
      </c>
      <c r="AG76" s="103">
        <f>SUMIF('WW Spending Actual'!$B$59:$B$99,'WW Spending Total'!$B76,'WW Spending Actual'!AG$59:AG$99)+SUMIF('WW Spending Projected'!$B$61:$B$101,'WW Spending Total'!$B76,'WW Spending Projected'!AG$61:AG$101)</f>
        <v>0</v>
      </c>
    </row>
    <row r="77" spans="2:33" hidden="1" x14ac:dyDescent="0.2">
      <c r="B77" s="30"/>
      <c r="C77" s="57"/>
      <c r="D77" s="101">
        <f>SUMIF('WW Spending Actual'!$B$59:$B$99,'WW Spending Total'!$B77,'WW Spending Actual'!D$59:D$99)+SUMIF('WW Spending Projected'!$B$61:$B$101,'WW Spending Total'!$B77,'WW Spending Projected'!D$61:D$101)</f>
        <v>0</v>
      </c>
      <c r="E77" s="420">
        <f>SUMIF('WW Spending Actual'!$B$59:$B$99,'WW Spending Total'!$B77,'WW Spending Actual'!E$59:E$99)+SUMIF('WW Spending Projected'!$B$61:$B$101,'WW Spending Total'!$B77,'WW Spending Projected'!E$61:E$101)</f>
        <v>0</v>
      </c>
      <c r="F77" s="420">
        <f>SUMIF('WW Spending Actual'!$B$59:$B$99,'WW Spending Total'!$B77,'WW Spending Actual'!F$59:F$99)+SUMIF('WW Spending Projected'!$B$61:$B$101,'WW Spending Total'!$B77,'WW Spending Projected'!F$61:F$101)</f>
        <v>0</v>
      </c>
      <c r="G77" s="420">
        <f>SUMIF('WW Spending Actual'!$B$59:$B$99,'WW Spending Total'!$B77,'WW Spending Actual'!G$59:G$99)+SUMIF('WW Spending Projected'!$B$61:$B$101,'WW Spending Total'!$B77,'WW Spending Projected'!G$61:G$101)</f>
        <v>0</v>
      </c>
      <c r="H77" s="103">
        <f>SUMIF('WW Spending Actual'!$B$59:$B$99,'WW Spending Total'!$B77,'WW Spending Actual'!H$59:H$99)+SUMIF('WW Spending Projected'!$B$61:$B$101,'WW Spending Total'!$B77,'WW Spending Projected'!H$61:H$101)</f>
        <v>0</v>
      </c>
      <c r="I77" s="102">
        <f>SUMIF('WW Spending Actual'!$B$59:$B$99,'WW Spending Total'!$B77,'WW Spending Actual'!I$59:I$99)+SUMIF('WW Spending Projected'!$B$61:$B$101,'WW Spending Total'!$B77,'WW Spending Projected'!I$61:I$101)</f>
        <v>0</v>
      </c>
      <c r="J77" s="102">
        <f>SUMIF('WW Spending Actual'!$B$59:$B$99,'WW Spending Total'!$B77,'WW Spending Actual'!J$59:J$99)+SUMIF('WW Spending Projected'!$B$61:$B$101,'WW Spending Total'!$B77,'WW Spending Projected'!J$61:J$101)</f>
        <v>0</v>
      </c>
      <c r="K77" s="102">
        <f>SUMIF('WW Spending Actual'!$B$59:$B$99,'WW Spending Total'!$B77,'WW Spending Actual'!K$59:K$99)+SUMIF('WW Spending Projected'!$B$61:$B$101,'WW Spending Total'!$B77,'WW Spending Projected'!K$61:K$101)</f>
        <v>0</v>
      </c>
      <c r="L77" s="102">
        <f>SUMIF('WW Spending Actual'!$B$59:$B$99,'WW Spending Total'!$B77,'WW Spending Actual'!L$59:L$99)+SUMIF('WW Spending Projected'!$B$61:$B$101,'WW Spending Total'!$B77,'WW Spending Projected'!L$61:L$101)</f>
        <v>0</v>
      </c>
      <c r="M77" s="102">
        <f>SUMIF('WW Spending Actual'!$B$59:$B$99,'WW Spending Total'!$B77,'WW Spending Actual'!M$59:M$99)+SUMIF('WW Spending Projected'!$B$61:$B$101,'WW Spending Total'!$B77,'WW Spending Projected'!M$61:M$101)</f>
        <v>0</v>
      </c>
      <c r="N77" s="102">
        <f>SUMIF('WW Spending Actual'!$B$59:$B$99,'WW Spending Total'!$B77,'WW Spending Actual'!N$59:N$99)+SUMIF('WW Spending Projected'!$B$61:$B$101,'WW Spending Total'!$B77,'WW Spending Projected'!N$61:N$101)</f>
        <v>0</v>
      </c>
      <c r="O77" s="102">
        <f>SUMIF('WW Spending Actual'!$B$59:$B$99,'WW Spending Total'!$B77,'WW Spending Actual'!O$59:O$99)+SUMIF('WW Spending Projected'!$B$61:$B$101,'WW Spending Total'!$B77,'WW Spending Projected'!O$61:O$101)</f>
        <v>0</v>
      </c>
      <c r="P77" s="102">
        <f>SUMIF('WW Spending Actual'!$B$59:$B$99,'WW Spending Total'!$B77,'WW Spending Actual'!P$59:P$99)+SUMIF('WW Spending Projected'!$B$61:$B$101,'WW Spending Total'!$B77,'WW Spending Projected'!P$61:P$101)</f>
        <v>0</v>
      </c>
      <c r="Q77" s="102">
        <f>SUMIF('WW Spending Actual'!$B$59:$B$99,'WW Spending Total'!$B77,'WW Spending Actual'!Q$59:Q$99)+SUMIF('WW Spending Projected'!$B$61:$B$101,'WW Spending Total'!$B77,'WW Spending Projected'!Q$61:Q$101)</f>
        <v>0</v>
      </c>
      <c r="R77" s="102">
        <f>SUMIF('WW Spending Actual'!$B$59:$B$99,'WW Spending Total'!$B77,'WW Spending Actual'!R$59:R$99)+SUMIF('WW Spending Projected'!$B$61:$B$101,'WW Spending Total'!$B77,'WW Spending Projected'!R$61:R$101)</f>
        <v>0</v>
      </c>
      <c r="S77" s="102">
        <f>SUMIF('WW Spending Actual'!$B$59:$B$99,'WW Spending Total'!$B77,'WW Spending Actual'!S$59:S$99)+SUMIF('WW Spending Projected'!$B$61:$B$101,'WW Spending Total'!$B77,'WW Spending Projected'!S$61:S$101)</f>
        <v>0</v>
      </c>
      <c r="T77" s="102">
        <f>SUMIF('WW Spending Actual'!$B$59:$B$99,'WW Spending Total'!$B77,'WW Spending Actual'!T$59:T$99)+SUMIF('WW Spending Projected'!$B$61:$B$101,'WW Spending Total'!$B77,'WW Spending Projected'!T$61:T$101)</f>
        <v>0</v>
      </c>
      <c r="U77" s="102">
        <f>SUMIF('WW Spending Actual'!$B$59:$B$99,'WW Spending Total'!$B77,'WW Spending Actual'!U$59:U$99)+SUMIF('WW Spending Projected'!$B$61:$B$101,'WW Spending Total'!$B77,'WW Spending Projected'!U$61:U$101)</f>
        <v>0</v>
      </c>
      <c r="V77" s="102">
        <f>SUMIF('WW Spending Actual'!$B$59:$B$99,'WW Spending Total'!$B77,'WW Spending Actual'!V$59:V$99)+SUMIF('WW Spending Projected'!$B$61:$B$101,'WW Spending Total'!$B77,'WW Spending Projected'!V$61:V$101)</f>
        <v>0</v>
      </c>
      <c r="W77" s="102">
        <f>SUMIF('WW Spending Actual'!$B$59:$B$99,'WW Spending Total'!$B77,'WW Spending Actual'!W$59:W$99)+SUMIF('WW Spending Projected'!$B$61:$B$101,'WW Spending Total'!$B77,'WW Spending Projected'!W$61:W$101)</f>
        <v>0</v>
      </c>
      <c r="X77" s="102">
        <f>SUMIF('WW Spending Actual'!$B$59:$B$99,'WW Spending Total'!$B77,'WW Spending Actual'!X$59:X$99)+SUMIF('WW Spending Projected'!$B$61:$B$101,'WW Spending Total'!$B77,'WW Spending Projected'!X$61:X$101)</f>
        <v>0</v>
      </c>
      <c r="Y77" s="102">
        <f>SUMIF('WW Spending Actual'!$B$59:$B$99,'WW Spending Total'!$B77,'WW Spending Actual'!Y$59:Y$99)+SUMIF('WW Spending Projected'!$B$61:$B$101,'WW Spending Total'!$B77,'WW Spending Projected'!Y$61:Y$101)</f>
        <v>0</v>
      </c>
      <c r="Z77" s="102">
        <f>SUMIF('WW Spending Actual'!$B$59:$B$99,'WW Spending Total'!$B77,'WW Spending Actual'!Z$59:Z$99)+SUMIF('WW Spending Projected'!$B$61:$B$101,'WW Spending Total'!$B77,'WW Spending Projected'!Z$61:Z$101)</f>
        <v>0</v>
      </c>
      <c r="AA77" s="102">
        <f>SUMIF('WW Spending Actual'!$B$59:$B$99,'WW Spending Total'!$B77,'WW Spending Actual'!AA$59:AA$99)+SUMIF('WW Spending Projected'!$B$61:$B$101,'WW Spending Total'!$B77,'WW Spending Projected'!AA$61:AA$101)</f>
        <v>0</v>
      </c>
      <c r="AB77" s="102">
        <f>SUMIF('WW Spending Actual'!$B$59:$B$99,'WW Spending Total'!$B77,'WW Spending Actual'!AB$59:AB$99)+SUMIF('WW Spending Projected'!$B$61:$B$101,'WW Spending Total'!$B77,'WW Spending Projected'!AB$61:AB$101)</f>
        <v>0</v>
      </c>
      <c r="AC77" s="102">
        <f>SUMIF('WW Spending Actual'!$B$59:$B$99,'WW Spending Total'!$B77,'WW Spending Actual'!AC$59:AC$99)+SUMIF('WW Spending Projected'!$B$61:$B$101,'WW Spending Total'!$B77,'WW Spending Projected'!AC$61:AC$101)</f>
        <v>0</v>
      </c>
      <c r="AD77" s="102">
        <f>SUMIF('WW Spending Actual'!$B$59:$B$99,'WW Spending Total'!$B77,'WW Spending Actual'!AD$59:AD$99)+SUMIF('WW Spending Projected'!$B$61:$B$101,'WW Spending Total'!$B77,'WW Spending Projected'!AD$61:AD$101)</f>
        <v>0</v>
      </c>
      <c r="AE77" s="102">
        <f>SUMIF('WW Spending Actual'!$B$59:$B$99,'WW Spending Total'!$B77,'WW Spending Actual'!AE$59:AE$99)+SUMIF('WW Spending Projected'!$B$61:$B$101,'WW Spending Total'!$B77,'WW Spending Projected'!AE$61:AE$101)</f>
        <v>0</v>
      </c>
      <c r="AF77" s="102">
        <f>SUMIF('WW Spending Actual'!$B$59:$B$99,'WW Spending Total'!$B77,'WW Spending Actual'!AF$59:AF$99)+SUMIF('WW Spending Projected'!$B$61:$B$101,'WW Spending Total'!$B77,'WW Spending Projected'!AF$61:AF$101)</f>
        <v>0</v>
      </c>
      <c r="AG77" s="103">
        <f>SUMIF('WW Spending Actual'!$B$59:$B$99,'WW Spending Total'!$B77,'WW Spending Actual'!AG$59:AG$99)+SUMIF('WW Spending Projected'!$B$61:$B$101,'WW Spending Total'!$B77,'WW Spending Projected'!AG$61:AG$101)</f>
        <v>0</v>
      </c>
    </row>
    <row r="78" spans="2:33" hidden="1" x14ac:dyDescent="0.2">
      <c r="B78" s="60" t="s">
        <v>43</v>
      </c>
      <c r="C78" s="57"/>
      <c r="D78" s="101">
        <f>SUMIF('WW Spending Actual'!$B$59:$B$99,'WW Spending Total'!$B78,'WW Spending Actual'!D$59:D$99)+SUMIF('WW Spending Projected'!$B$61:$B$101,'WW Spending Total'!$B78,'WW Spending Projected'!D$61:D$101)</f>
        <v>0</v>
      </c>
      <c r="E78" s="420">
        <f>SUMIF('WW Spending Actual'!$B$59:$B$99,'WW Spending Total'!$B78,'WW Spending Actual'!E$59:E$99)+SUMIF('WW Spending Projected'!$B$61:$B$101,'WW Spending Total'!$B78,'WW Spending Projected'!E$61:E$101)</f>
        <v>0</v>
      </c>
      <c r="F78" s="420">
        <f>SUMIF('WW Spending Actual'!$B$59:$B$99,'WW Spending Total'!$B78,'WW Spending Actual'!F$59:F$99)+SUMIF('WW Spending Projected'!$B$61:$B$101,'WW Spending Total'!$B78,'WW Spending Projected'!F$61:F$101)</f>
        <v>0</v>
      </c>
      <c r="G78" s="420">
        <f>SUMIF('WW Spending Actual'!$B$59:$B$99,'WW Spending Total'!$B78,'WW Spending Actual'!G$59:G$99)+SUMIF('WW Spending Projected'!$B$61:$B$101,'WW Spending Total'!$B78,'WW Spending Projected'!G$61:G$101)</f>
        <v>0</v>
      </c>
      <c r="H78" s="103">
        <f>SUMIF('WW Spending Actual'!$B$59:$B$99,'WW Spending Total'!$B78,'WW Spending Actual'!H$59:H$99)+SUMIF('WW Spending Projected'!$B$61:$B$101,'WW Spending Total'!$B78,'WW Spending Projected'!H$61:H$101)</f>
        <v>0</v>
      </c>
      <c r="I78" s="102">
        <f>SUMIF('WW Spending Actual'!$B$59:$B$99,'WW Spending Total'!$B78,'WW Spending Actual'!I$59:I$99)+SUMIF('WW Spending Projected'!$B$61:$B$101,'WW Spending Total'!$B78,'WW Spending Projected'!I$61:I$101)</f>
        <v>0</v>
      </c>
      <c r="J78" s="102">
        <f>SUMIF('WW Spending Actual'!$B$59:$B$99,'WW Spending Total'!$B78,'WW Spending Actual'!J$59:J$99)+SUMIF('WW Spending Projected'!$B$61:$B$101,'WW Spending Total'!$B78,'WW Spending Projected'!J$61:J$101)</f>
        <v>0</v>
      </c>
      <c r="K78" s="102">
        <f>SUMIF('WW Spending Actual'!$B$59:$B$99,'WW Spending Total'!$B78,'WW Spending Actual'!K$59:K$99)+SUMIF('WW Spending Projected'!$B$61:$B$101,'WW Spending Total'!$B78,'WW Spending Projected'!K$61:K$101)</f>
        <v>0</v>
      </c>
      <c r="L78" s="102">
        <f>SUMIF('WW Spending Actual'!$B$59:$B$99,'WW Spending Total'!$B78,'WW Spending Actual'!L$59:L$99)+SUMIF('WW Spending Projected'!$B$61:$B$101,'WW Spending Total'!$B78,'WW Spending Projected'!L$61:L$101)</f>
        <v>0</v>
      </c>
      <c r="M78" s="102">
        <f>SUMIF('WW Spending Actual'!$B$59:$B$99,'WW Spending Total'!$B78,'WW Spending Actual'!M$59:M$99)+SUMIF('WW Spending Projected'!$B$61:$B$101,'WW Spending Total'!$B78,'WW Spending Projected'!M$61:M$101)</f>
        <v>0</v>
      </c>
      <c r="N78" s="102">
        <f>SUMIF('WW Spending Actual'!$B$59:$B$99,'WW Spending Total'!$B78,'WW Spending Actual'!N$59:N$99)+SUMIF('WW Spending Projected'!$B$61:$B$101,'WW Spending Total'!$B78,'WW Spending Projected'!N$61:N$101)</f>
        <v>0</v>
      </c>
      <c r="O78" s="102">
        <f>SUMIF('WW Spending Actual'!$B$59:$B$99,'WW Spending Total'!$B78,'WW Spending Actual'!O$59:O$99)+SUMIF('WW Spending Projected'!$B$61:$B$101,'WW Spending Total'!$B78,'WW Spending Projected'!O$61:O$101)</f>
        <v>0</v>
      </c>
      <c r="P78" s="102">
        <f>SUMIF('WW Spending Actual'!$B$59:$B$99,'WW Spending Total'!$B78,'WW Spending Actual'!P$59:P$99)+SUMIF('WW Spending Projected'!$B$61:$B$101,'WW Spending Total'!$B78,'WW Spending Projected'!P$61:P$101)</f>
        <v>0</v>
      </c>
      <c r="Q78" s="102">
        <f>SUMIF('WW Spending Actual'!$B$59:$B$99,'WW Spending Total'!$B78,'WW Spending Actual'!Q$59:Q$99)+SUMIF('WW Spending Projected'!$B$61:$B$101,'WW Spending Total'!$B78,'WW Spending Projected'!Q$61:Q$101)</f>
        <v>0</v>
      </c>
      <c r="R78" s="102">
        <f>SUMIF('WW Spending Actual'!$B$59:$B$99,'WW Spending Total'!$B78,'WW Spending Actual'!R$59:R$99)+SUMIF('WW Spending Projected'!$B$61:$B$101,'WW Spending Total'!$B78,'WW Spending Projected'!R$61:R$101)</f>
        <v>0</v>
      </c>
      <c r="S78" s="102">
        <f>SUMIF('WW Spending Actual'!$B$59:$B$99,'WW Spending Total'!$B78,'WW Spending Actual'!S$59:S$99)+SUMIF('WW Spending Projected'!$B$61:$B$101,'WW Spending Total'!$B78,'WW Spending Projected'!S$61:S$101)</f>
        <v>0</v>
      </c>
      <c r="T78" s="102">
        <f>SUMIF('WW Spending Actual'!$B$59:$B$99,'WW Spending Total'!$B78,'WW Spending Actual'!T$59:T$99)+SUMIF('WW Spending Projected'!$B$61:$B$101,'WW Spending Total'!$B78,'WW Spending Projected'!T$61:T$101)</f>
        <v>0</v>
      </c>
      <c r="U78" s="102">
        <f>SUMIF('WW Spending Actual'!$B$59:$B$99,'WW Spending Total'!$B78,'WW Spending Actual'!U$59:U$99)+SUMIF('WW Spending Projected'!$B$61:$B$101,'WW Spending Total'!$B78,'WW Spending Projected'!U$61:U$101)</f>
        <v>0</v>
      </c>
      <c r="V78" s="102">
        <f>SUMIF('WW Spending Actual'!$B$59:$B$99,'WW Spending Total'!$B78,'WW Spending Actual'!V$59:V$99)+SUMIF('WW Spending Projected'!$B$61:$B$101,'WW Spending Total'!$B78,'WW Spending Projected'!V$61:V$101)</f>
        <v>0</v>
      </c>
      <c r="W78" s="102">
        <f>SUMIF('WW Spending Actual'!$B$59:$B$99,'WW Spending Total'!$B78,'WW Spending Actual'!W$59:W$99)+SUMIF('WW Spending Projected'!$B$61:$B$101,'WW Spending Total'!$B78,'WW Spending Projected'!W$61:W$101)</f>
        <v>0</v>
      </c>
      <c r="X78" s="102">
        <f>SUMIF('WW Spending Actual'!$B$59:$B$99,'WW Spending Total'!$B78,'WW Spending Actual'!X$59:X$99)+SUMIF('WW Spending Projected'!$B$61:$B$101,'WW Spending Total'!$B78,'WW Spending Projected'!X$61:X$101)</f>
        <v>0</v>
      </c>
      <c r="Y78" s="102">
        <f>SUMIF('WW Spending Actual'!$B$59:$B$99,'WW Spending Total'!$B78,'WW Spending Actual'!Y$59:Y$99)+SUMIF('WW Spending Projected'!$B$61:$B$101,'WW Spending Total'!$B78,'WW Spending Projected'!Y$61:Y$101)</f>
        <v>0</v>
      </c>
      <c r="Z78" s="102">
        <f>SUMIF('WW Spending Actual'!$B$59:$B$99,'WW Spending Total'!$B78,'WW Spending Actual'!Z$59:Z$99)+SUMIF('WW Spending Projected'!$B$61:$B$101,'WW Spending Total'!$B78,'WW Spending Projected'!Z$61:Z$101)</f>
        <v>0</v>
      </c>
      <c r="AA78" s="102">
        <f>SUMIF('WW Spending Actual'!$B$59:$B$99,'WW Spending Total'!$B78,'WW Spending Actual'!AA$59:AA$99)+SUMIF('WW Spending Projected'!$B$61:$B$101,'WW Spending Total'!$B78,'WW Spending Projected'!AA$61:AA$101)</f>
        <v>0</v>
      </c>
      <c r="AB78" s="102">
        <f>SUMIF('WW Spending Actual'!$B$59:$B$99,'WW Spending Total'!$B78,'WW Spending Actual'!AB$59:AB$99)+SUMIF('WW Spending Projected'!$B$61:$B$101,'WW Spending Total'!$B78,'WW Spending Projected'!AB$61:AB$101)</f>
        <v>0</v>
      </c>
      <c r="AC78" s="102">
        <f>SUMIF('WW Spending Actual'!$B$59:$B$99,'WW Spending Total'!$B78,'WW Spending Actual'!AC$59:AC$99)+SUMIF('WW Spending Projected'!$B$61:$B$101,'WW Spending Total'!$B78,'WW Spending Projected'!AC$61:AC$101)</f>
        <v>0</v>
      </c>
      <c r="AD78" s="102">
        <f>SUMIF('WW Spending Actual'!$B$59:$B$99,'WW Spending Total'!$B78,'WW Spending Actual'!AD$59:AD$99)+SUMIF('WW Spending Projected'!$B$61:$B$101,'WW Spending Total'!$B78,'WW Spending Projected'!AD$61:AD$101)</f>
        <v>0</v>
      </c>
      <c r="AE78" s="102">
        <f>SUMIF('WW Spending Actual'!$B$59:$B$99,'WW Spending Total'!$B78,'WW Spending Actual'!AE$59:AE$99)+SUMIF('WW Spending Projected'!$B$61:$B$101,'WW Spending Total'!$B78,'WW Spending Projected'!AE$61:AE$101)</f>
        <v>0</v>
      </c>
      <c r="AF78" s="102">
        <f>SUMIF('WW Spending Actual'!$B$59:$B$99,'WW Spending Total'!$B78,'WW Spending Actual'!AF$59:AF$99)+SUMIF('WW Spending Projected'!$B$61:$B$101,'WW Spending Total'!$B78,'WW Spending Projected'!AF$61:AF$101)</f>
        <v>0</v>
      </c>
      <c r="AG78" s="103">
        <f>SUMIF('WW Spending Actual'!$B$59:$B$99,'WW Spending Total'!$B78,'WW Spending Actual'!AG$59:AG$99)+SUMIF('WW Spending Projected'!$B$61:$B$101,'WW Spending Total'!$B78,'WW Spending Projected'!AG$61:AG$101)</f>
        <v>0</v>
      </c>
    </row>
    <row r="79" spans="2:33" hidden="1" x14ac:dyDescent="0.2">
      <c r="B79" s="32" t="str">
        <f>IFERROR(VLOOKUP(C79,'MEG Def'!$A$42:$B$45,2),"")</f>
        <v xml:space="preserve">SUD IMD TANF </v>
      </c>
      <c r="C79" s="57">
        <v>1</v>
      </c>
      <c r="D79" s="101">
        <f>SUMIF('WW Spending Actual'!$B$59:$B$99,'WW Spending Total'!$B79,'WW Spending Actual'!D$59:D$99)+SUMIF('WW Spending Projected'!$B$61:$B$101,'WW Spending Total'!$B79,'WW Spending Projected'!D$61:D$101)</f>
        <v>70431</v>
      </c>
      <c r="E79" s="420">
        <f>SUMIF('WW Spending Actual'!$B$59:$B$99,'WW Spending Total'!$B79,'WW Spending Actual'!E$59:E$99)+SUMIF('WW Spending Projected'!$B$61:$B$101,'WW Spending Total'!$B79,'WW Spending Projected'!E$61:E$101)</f>
        <v>1670478</v>
      </c>
      <c r="F79" s="420">
        <f>SUMIF('WW Spending Actual'!$B$59:$B$99,'WW Spending Total'!$B79,'WW Spending Actual'!F$59:F$99)+SUMIF('WW Spending Projected'!$B$61:$B$101,'WW Spending Total'!$B79,'WW Spending Projected'!F$61:F$101)</f>
        <v>0</v>
      </c>
      <c r="G79" s="420">
        <f>SUMIF('WW Spending Actual'!$B$59:$B$99,'WW Spending Total'!$B79,'WW Spending Actual'!G$59:G$99)+SUMIF('WW Spending Projected'!$B$61:$B$101,'WW Spending Total'!$B79,'WW Spending Projected'!G$61:G$101)</f>
        <v>0</v>
      </c>
      <c r="H79" s="103">
        <f>SUMIF('WW Spending Actual'!$B$59:$B$99,'WW Spending Total'!$B79,'WW Spending Actual'!H$59:H$99)+SUMIF('WW Spending Projected'!$B$61:$B$101,'WW Spending Total'!$B79,'WW Spending Projected'!H$61:H$101)</f>
        <v>0</v>
      </c>
      <c r="I79" s="102">
        <f>SUMIF('WW Spending Actual'!$B$59:$B$99,'WW Spending Total'!$B79,'WW Spending Actual'!I$59:I$99)+SUMIF('WW Spending Projected'!$B$61:$B$101,'WW Spending Total'!$B79,'WW Spending Projected'!I$61:I$101)</f>
        <v>0</v>
      </c>
      <c r="J79" s="102">
        <f>SUMIF('WW Spending Actual'!$B$59:$B$99,'WW Spending Total'!$B79,'WW Spending Actual'!J$59:J$99)+SUMIF('WW Spending Projected'!$B$61:$B$101,'WW Spending Total'!$B79,'WW Spending Projected'!J$61:J$101)</f>
        <v>0</v>
      </c>
      <c r="K79" s="102">
        <f>SUMIF('WW Spending Actual'!$B$59:$B$99,'WW Spending Total'!$B79,'WW Spending Actual'!K$59:K$99)+SUMIF('WW Spending Projected'!$B$61:$B$101,'WW Spending Total'!$B79,'WW Spending Projected'!K$61:K$101)</f>
        <v>0</v>
      </c>
      <c r="L79" s="102">
        <f>SUMIF('WW Spending Actual'!$B$59:$B$99,'WW Spending Total'!$B79,'WW Spending Actual'!L$59:L$99)+SUMIF('WW Spending Projected'!$B$61:$B$101,'WW Spending Total'!$B79,'WW Spending Projected'!L$61:L$101)</f>
        <v>0</v>
      </c>
      <c r="M79" s="102">
        <f>SUMIF('WW Spending Actual'!$B$59:$B$99,'WW Spending Total'!$B79,'WW Spending Actual'!M$59:M$99)+SUMIF('WW Spending Projected'!$B$61:$B$101,'WW Spending Total'!$B79,'WW Spending Projected'!M$61:M$101)</f>
        <v>0</v>
      </c>
      <c r="N79" s="102">
        <f>SUMIF('WW Spending Actual'!$B$59:$B$99,'WW Spending Total'!$B79,'WW Spending Actual'!N$59:N$99)+SUMIF('WW Spending Projected'!$B$61:$B$101,'WW Spending Total'!$B79,'WW Spending Projected'!N$61:N$101)</f>
        <v>0</v>
      </c>
      <c r="O79" s="102">
        <f>SUMIF('WW Spending Actual'!$B$59:$B$99,'WW Spending Total'!$B79,'WW Spending Actual'!O$59:O$99)+SUMIF('WW Spending Projected'!$B$61:$B$101,'WW Spending Total'!$B79,'WW Spending Projected'!O$61:O$101)</f>
        <v>0</v>
      </c>
      <c r="P79" s="102">
        <f>SUMIF('WW Spending Actual'!$B$59:$B$99,'WW Spending Total'!$B79,'WW Spending Actual'!P$59:P$99)+SUMIF('WW Spending Projected'!$B$61:$B$101,'WW Spending Total'!$B79,'WW Spending Projected'!P$61:P$101)</f>
        <v>0</v>
      </c>
      <c r="Q79" s="102">
        <f>SUMIF('WW Spending Actual'!$B$59:$B$99,'WW Spending Total'!$B79,'WW Spending Actual'!Q$59:Q$99)+SUMIF('WW Spending Projected'!$B$61:$B$101,'WW Spending Total'!$B79,'WW Spending Projected'!Q$61:Q$101)</f>
        <v>0</v>
      </c>
      <c r="R79" s="102">
        <f>SUMIF('WW Spending Actual'!$B$59:$B$99,'WW Spending Total'!$B79,'WW Spending Actual'!R$59:R$99)+SUMIF('WW Spending Projected'!$B$61:$B$101,'WW Spending Total'!$B79,'WW Spending Projected'!R$61:R$101)</f>
        <v>0</v>
      </c>
      <c r="S79" s="102">
        <f>SUMIF('WW Spending Actual'!$B$59:$B$99,'WW Spending Total'!$B79,'WW Spending Actual'!S$59:S$99)+SUMIF('WW Spending Projected'!$B$61:$B$101,'WW Spending Total'!$B79,'WW Spending Projected'!S$61:S$101)</f>
        <v>0</v>
      </c>
      <c r="T79" s="102">
        <f>SUMIF('WW Spending Actual'!$B$59:$B$99,'WW Spending Total'!$B79,'WW Spending Actual'!T$59:T$99)+SUMIF('WW Spending Projected'!$B$61:$B$101,'WW Spending Total'!$B79,'WW Spending Projected'!T$61:T$101)</f>
        <v>0</v>
      </c>
      <c r="U79" s="102">
        <f>SUMIF('WW Spending Actual'!$B$59:$B$99,'WW Spending Total'!$B79,'WW Spending Actual'!U$59:U$99)+SUMIF('WW Spending Projected'!$B$61:$B$101,'WW Spending Total'!$B79,'WW Spending Projected'!U$61:U$101)</f>
        <v>0</v>
      </c>
      <c r="V79" s="102">
        <f>SUMIF('WW Spending Actual'!$B$59:$B$99,'WW Spending Total'!$B79,'WW Spending Actual'!V$59:V$99)+SUMIF('WW Spending Projected'!$B$61:$B$101,'WW Spending Total'!$B79,'WW Spending Projected'!V$61:V$101)</f>
        <v>0</v>
      </c>
      <c r="W79" s="102">
        <f>SUMIF('WW Spending Actual'!$B$59:$B$99,'WW Spending Total'!$B79,'WW Spending Actual'!W$59:W$99)+SUMIF('WW Spending Projected'!$B$61:$B$101,'WW Spending Total'!$B79,'WW Spending Projected'!W$61:W$101)</f>
        <v>0</v>
      </c>
      <c r="X79" s="102">
        <f>SUMIF('WW Spending Actual'!$B$59:$B$99,'WW Spending Total'!$B79,'WW Spending Actual'!X$59:X$99)+SUMIF('WW Spending Projected'!$B$61:$B$101,'WW Spending Total'!$B79,'WW Spending Projected'!X$61:X$101)</f>
        <v>0</v>
      </c>
      <c r="Y79" s="102">
        <f>SUMIF('WW Spending Actual'!$B$59:$B$99,'WW Spending Total'!$B79,'WW Spending Actual'!Y$59:Y$99)+SUMIF('WW Spending Projected'!$B$61:$B$101,'WW Spending Total'!$B79,'WW Spending Projected'!Y$61:Y$101)</f>
        <v>0</v>
      </c>
      <c r="Z79" s="102">
        <f>SUMIF('WW Spending Actual'!$B$59:$B$99,'WW Spending Total'!$B79,'WW Spending Actual'!Z$59:Z$99)+SUMIF('WW Spending Projected'!$B$61:$B$101,'WW Spending Total'!$B79,'WW Spending Projected'!Z$61:Z$101)</f>
        <v>0</v>
      </c>
      <c r="AA79" s="102">
        <f>SUMIF('WW Spending Actual'!$B$59:$B$99,'WW Spending Total'!$B79,'WW Spending Actual'!AA$59:AA$99)+SUMIF('WW Spending Projected'!$B$61:$B$101,'WW Spending Total'!$B79,'WW Spending Projected'!AA$61:AA$101)</f>
        <v>0</v>
      </c>
      <c r="AB79" s="102">
        <f>SUMIF('WW Spending Actual'!$B$59:$B$99,'WW Spending Total'!$B79,'WW Spending Actual'!AB$59:AB$99)+SUMIF('WW Spending Projected'!$B$61:$B$101,'WW Spending Total'!$B79,'WW Spending Projected'!AB$61:AB$101)</f>
        <v>0</v>
      </c>
      <c r="AC79" s="102">
        <f>SUMIF('WW Spending Actual'!$B$59:$B$99,'WW Spending Total'!$B79,'WW Spending Actual'!AC$59:AC$99)+SUMIF('WW Spending Projected'!$B$61:$B$101,'WW Spending Total'!$B79,'WW Spending Projected'!AC$61:AC$101)</f>
        <v>0</v>
      </c>
      <c r="AD79" s="102">
        <f>SUMIF('WW Spending Actual'!$B$59:$B$99,'WW Spending Total'!$B79,'WW Spending Actual'!AD$59:AD$99)+SUMIF('WW Spending Projected'!$B$61:$B$101,'WW Spending Total'!$B79,'WW Spending Projected'!AD$61:AD$101)</f>
        <v>0</v>
      </c>
      <c r="AE79" s="102">
        <f>SUMIF('WW Spending Actual'!$B$59:$B$99,'WW Spending Total'!$B79,'WW Spending Actual'!AE$59:AE$99)+SUMIF('WW Spending Projected'!$B$61:$B$101,'WW Spending Total'!$B79,'WW Spending Projected'!AE$61:AE$101)</f>
        <v>0</v>
      </c>
      <c r="AF79" s="102">
        <f>SUMIF('WW Spending Actual'!$B$59:$B$99,'WW Spending Total'!$B79,'WW Spending Actual'!AF$59:AF$99)+SUMIF('WW Spending Projected'!$B$61:$B$101,'WW Spending Total'!$B79,'WW Spending Projected'!AF$61:AF$101)</f>
        <v>0</v>
      </c>
      <c r="AG79" s="103">
        <f>SUMIF('WW Spending Actual'!$B$59:$B$99,'WW Spending Total'!$B79,'WW Spending Actual'!AG$59:AG$99)+SUMIF('WW Spending Projected'!$B$61:$B$101,'WW Spending Total'!$B79,'WW Spending Projected'!AG$61:AG$101)</f>
        <v>0</v>
      </c>
    </row>
    <row r="80" spans="2:33" hidden="1" x14ac:dyDescent="0.2">
      <c r="B80" s="32" t="str">
        <f>IFERROR(VLOOKUP(C80,'MEG Def'!$A$42:$B$45,2),"")</f>
        <v>SUD IMD SSI Duals</v>
      </c>
      <c r="C80" s="57">
        <v>2</v>
      </c>
      <c r="D80" s="101">
        <f>SUMIF('WW Spending Actual'!$B$59:$B$99,'WW Spending Total'!$B80,'WW Spending Actual'!D$59:D$99)+SUMIF('WW Spending Projected'!$B$61:$B$101,'WW Spending Total'!$B80,'WW Spending Projected'!D$61:D$101)</f>
        <v>38631</v>
      </c>
      <c r="E80" s="420">
        <f>SUMIF('WW Spending Actual'!$B$59:$B$99,'WW Spending Total'!$B80,'WW Spending Actual'!E$59:E$99)+SUMIF('WW Spending Projected'!$B$61:$B$101,'WW Spending Total'!$B80,'WW Spending Projected'!E$61:E$101)</f>
        <v>190932</v>
      </c>
      <c r="F80" s="420">
        <f>SUMIF('WW Spending Actual'!$B$59:$B$99,'WW Spending Total'!$B80,'WW Spending Actual'!F$59:F$99)+SUMIF('WW Spending Projected'!$B$61:$B$101,'WW Spending Total'!$B80,'WW Spending Projected'!F$61:F$101)</f>
        <v>0</v>
      </c>
      <c r="G80" s="420">
        <f>SUMIF('WW Spending Actual'!$B$59:$B$99,'WW Spending Total'!$B80,'WW Spending Actual'!G$59:G$99)+SUMIF('WW Spending Projected'!$B$61:$B$101,'WW Spending Total'!$B80,'WW Spending Projected'!G$61:G$101)</f>
        <v>0</v>
      </c>
      <c r="H80" s="103">
        <f>SUMIF('WW Spending Actual'!$B$59:$B$99,'WW Spending Total'!$B80,'WW Spending Actual'!H$59:H$99)+SUMIF('WW Spending Projected'!$B$61:$B$101,'WW Spending Total'!$B80,'WW Spending Projected'!H$61:H$101)</f>
        <v>0</v>
      </c>
      <c r="I80" s="102">
        <f>SUMIF('WW Spending Actual'!$B$59:$B$99,'WW Spending Total'!$B80,'WW Spending Actual'!I$59:I$99)+SUMIF('WW Spending Projected'!$B$61:$B$101,'WW Spending Total'!$B80,'WW Spending Projected'!I$61:I$101)</f>
        <v>0</v>
      </c>
      <c r="J80" s="102">
        <f>SUMIF('WW Spending Actual'!$B$59:$B$99,'WW Spending Total'!$B80,'WW Spending Actual'!J$59:J$99)+SUMIF('WW Spending Projected'!$B$61:$B$101,'WW Spending Total'!$B80,'WW Spending Projected'!J$61:J$101)</f>
        <v>0</v>
      </c>
      <c r="K80" s="102">
        <f>SUMIF('WW Spending Actual'!$B$59:$B$99,'WW Spending Total'!$B80,'WW Spending Actual'!K$59:K$99)+SUMIF('WW Spending Projected'!$B$61:$B$101,'WW Spending Total'!$B80,'WW Spending Projected'!K$61:K$101)</f>
        <v>0</v>
      </c>
      <c r="L80" s="102">
        <f>SUMIF('WW Spending Actual'!$B$59:$B$99,'WW Spending Total'!$B80,'WW Spending Actual'!L$59:L$99)+SUMIF('WW Spending Projected'!$B$61:$B$101,'WW Spending Total'!$B80,'WW Spending Projected'!L$61:L$101)</f>
        <v>0</v>
      </c>
      <c r="M80" s="102">
        <f>SUMIF('WW Spending Actual'!$B$59:$B$99,'WW Spending Total'!$B80,'WW Spending Actual'!M$59:M$99)+SUMIF('WW Spending Projected'!$B$61:$B$101,'WW Spending Total'!$B80,'WW Spending Projected'!M$61:M$101)</f>
        <v>0</v>
      </c>
      <c r="N80" s="102">
        <f>SUMIF('WW Spending Actual'!$B$59:$B$99,'WW Spending Total'!$B80,'WW Spending Actual'!N$59:N$99)+SUMIF('WW Spending Projected'!$B$61:$B$101,'WW Spending Total'!$B80,'WW Spending Projected'!N$61:N$101)</f>
        <v>0</v>
      </c>
      <c r="O80" s="102">
        <f>SUMIF('WW Spending Actual'!$B$59:$B$99,'WW Spending Total'!$B80,'WW Spending Actual'!O$59:O$99)+SUMIF('WW Spending Projected'!$B$61:$B$101,'WW Spending Total'!$B80,'WW Spending Projected'!O$61:O$101)</f>
        <v>0</v>
      </c>
      <c r="P80" s="102">
        <f>SUMIF('WW Spending Actual'!$B$59:$B$99,'WW Spending Total'!$B80,'WW Spending Actual'!P$59:P$99)+SUMIF('WW Spending Projected'!$B$61:$B$101,'WW Spending Total'!$B80,'WW Spending Projected'!P$61:P$101)</f>
        <v>0</v>
      </c>
      <c r="Q80" s="102">
        <f>SUMIF('WW Spending Actual'!$B$59:$B$99,'WW Spending Total'!$B80,'WW Spending Actual'!Q$59:Q$99)+SUMIF('WW Spending Projected'!$B$61:$B$101,'WW Spending Total'!$B80,'WW Spending Projected'!Q$61:Q$101)</f>
        <v>0</v>
      </c>
      <c r="R80" s="102">
        <f>SUMIF('WW Spending Actual'!$B$59:$B$99,'WW Spending Total'!$B80,'WW Spending Actual'!R$59:R$99)+SUMIF('WW Spending Projected'!$B$61:$B$101,'WW Spending Total'!$B80,'WW Spending Projected'!R$61:R$101)</f>
        <v>0</v>
      </c>
      <c r="S80" s="102">
        <f>SUMIF('WW Spending Actual'!$B$59:$B$99,'WW Spending Total'!$B80,'WW Spending Actual'!S$59:S$99)+SUMIF('WW Spending Projected'!$B$61:$B$101,'WW Spending Total'!$B80,'WW Spending Projected'!S$61:S$101)</f>
        <v>0</v>
      </c>
      <c r="T80" s="102">
        <f>SUMIF('WW Spending Actual'!$B$59:$B$99,'WW Spending Total'!$B80,'WW Spending Actual'!T$59:T$99)+SUMIF('WW Spending Projected'!$B$61:$B$101,'WW Spending Total'!$B80,'WW Spending Projected'!T$61:T$101)</f>
        <v>0</v>
      </c>
      <c r="U80" s="102">
        <f>SUMIF('WW Spending Actual'!$B$59:$B$99,'WW Spending Total'!$B80,'WW Spending Actual'!U$59:U$99)+SUMIF('WW Spending Projected'!$B$61:$B$101,'WW Spending Total'!$B80,'WW Spending Projected'!U$61:U$101)</f>
        <v>0</v>
      </c>
      <c r="V80" s="102">
        <f>SUMIF('WW Spending Actual'!$B$59:$B$99,'WW Spending Total'!$B80,'WW Spending Actual'!V$59:V$99)+SUMIF('WW Spending Projected'!$B$61:$B$101,'WW Spending Total'!$B80,'WW Spending Projected'!V$61:V$101)</f>
        <v>0</v>
      </c>
      <c r="W80" s="102">
        <f>SUMIF('WW Spending Actual'!$B$59:$B$99,'WW Spending Total'!$B80,'WW Spending Actual'!W$59:W$99)+SUMIF('WW Spending Projected'!$B$61:$B$101,'WW Spending Total'!$B80,'WW Spending Projected'!W$61:W$101)</f>
        <v>0</v>
      </c>
      <c r="X80" s="102">
        <f>SUMIF('WW Spending Actual'!$B$59:$B$99,'WW Spending Total'!$B80,'WW Spending Actual'!X$59:X$99)+SUMIF('WW Spending Projected'!$B$61:$B$101,'WW Spending Total'!$B80,'WW Spending Projected'!X$61:X$101)</f>
        <v>0</v>
      </c>
      <c r="Y80" s="102">
        <f>SUMIF('WW Spending Actual'!$B$59:$B$99,'WW Spending Total'!$B80,'WW Spending Actual'!Y$59:Y$99)+SUMIF('WW Spending Projected'!$B$61:$B$101,'WW Spending Total'!$B80,'WW Spending Projected'!Y$61:Y$101)</f>
        <v>0</v>
      </c>
      <c r="Z80" s="102">
        <f>SUMIF('WW Spending Actual'!$B$59:$B$99,'WW Spending Total'!$B80,'WW Spending Actual'!Z$59:Z$99)+SUMIF('WW Spending Projected'!$B$61:$B$101,'WW Spending Total'!$B80,'WW Spending Projected'!Z$61:Z$101)</f>
        <v>0</v>
      </c>
      <c r="AA80" s="102">
        <f>SUMIF('WW Spending Actual'!$B$59:$B$99,'WW Spending Total'!$B80,'WW Spending Actual'!AA$59:AA$99)+SUMIF('WW Spending Projected'!$B$61:$B$101,'WW Spending Total'!$B80,'WW Spending Projected'!AA$61:AA$101)</f>
        <v>0</v>
      </c>
      <c r="AB80" s="102">
        <f>SUMIF('WW Spending Actual'!$B$59:$B$99,'WW Spending Total'!$B80,'WW Spending Actual'!AB$59:AB$99)+SUMIF('WW Spending Projected'!$B$61:$B$101,'WW Spending Total'!$B80,'WW Spending Projected'!AB$61:AB$101)</f>
        <v>0</v>
      </c>
      <c r="AC80" s="102">
        <f>SUMIF('WW Spending Actual'!$B$59:$B$99,'WW Spending Total'!$B80,'WW Spending Actual'!AC$59:AC$99)+SUMIF('WW Spending Projected'!$B$61:$B$101,'WW Spending Total'!$B80,'WW Spending Projected'!AC$61:AC$101)</f>
        <v>0</v>
      </c>
      <c r="AD80" s="102">
        <f>SUMIF('WW Spending Actual'!$B$59:$B$99,'WW Spending Total'!$B80,'WW Spending Actual'!AD$59:AD$99)+SUMIF('WW Spending Projected'!$B$61:$B$101,'WW Spending Total'!$B80,'WW Spending Projected'!AD$61:AD$101)</f>
        <v>0</v>
      </c>
      <c r="AE80" s="102">
        <f>SUMIF('WW Spending Actual'!$B$59:$B$99,'WW Spending Total'!$B80,'WW Spending Actual'!AE$59:AE$99)+SUMIF('WW Spending Projected'!$B$61:$B$101,'WW Spending Total'!$B80,'WW Spending Projected'!AE$61:AE$101)</f>
        <v>0</v>
      </c>
      <c r="AF80" s="102">
        <f>SUMIF('WW Spending Actual'!$B$59:$B$99,'WW Spending Total'!$B80,'WW Spending Actual'!AF$59:AF$99)+SUMIF('WW Spending Projected'!$B$61:$B$101,'WW Spending Total'!$B80,'WW Spending Projected'!AF$61:AF$101)</f>
        <v>0</v>
      </c>
      <c r="AG80" s="103">
        <f>SUMIF('WW Spending Actual'!$B$59:$B$99,'WW Spending Total'!$B80,'WW Spending Actual'!AG$59:AG$99)+SUMIF('WW Spending Projected'!$B$61:$B$101,'WW Spending Total'!$B80,'WW Spending Projected'!AG$61:AG$101)</f>
        <v>0</v>
      </c>
    </row>
    <row r="81" spans="2:33" hidden="1" x14ac:dyDescent="0.2">
      <c r="B81" s="32" t="str">
        <f>IFERROR(VLOOKUP(C81,'MEG Def'!$A$42:$B$45,2),"")</f>
        <v xml:space="preserve">SUD IMD SSI NON-Duals </v>
      </c>
      <c r="C81" s="57">
        <v>3</v>
      </c>
      <c r="D81" s="101">
        <f>SUMIF('WW Spending Actual'!$B$59:$B$99,'WW Spending Total'!$B81,'WW Spending Actual'!D$59:D$99)+SUMIF('WW Spending Projected'!$B$61:$B$101,'WW Spending Total'!$B81,'WW Spending Projected'!D$61:D$101)</f>
        <v>252840</v>
      </c>
      <c r="E81" s="420">
        <f>SUMIF('WW Spending Actual'!$B$59:$B$99,'WW Spending Total'!$B81,'WW Spending Actual'!E$59:E$99)+SUMIF('WW Spending Projected'!$B$61:$B$101,'WW Spending Total'!$B81,'WW Spending Projected'!E$61:E$101)</f>
        <v>6530530</v>
      </c>
      <c r="F81" s="420">
        <f>SUMIF('WW Spending Actual'!$B$59:$B$99,'WW Spending Total'!$B81,'WW Spending Actual'!F$59:F$99)+SUMIF('WW Spending Projected'!$B$61:$B$101,'WW Spending Total'!$B81,'WW Spending Projected'!F$61:F$101)</f>
        <v>0</v>
      </c>
      <c r="G81" s="420">
        <f>SUMIF('WW Spending Actual'!$B$59:$B$99,'WW Spending Total'!$B81,'WW Spending Actual'!G$59:G$99)+SUMIF('WW Spending Projected'!$B$61:$B$101,'WW Spending Total'!$B81,'WW Spending Projected'!G$61:G$101)</f>
        <v>0</v>
      </c>
      <c r="H81" s="103">
        <f>SUMIF('WW Spending Actual'!$B$59:$B$99,'WW Spending Total'!$B81,'WW Spending Actual'!H$59:H$99)+SUMIF('WW Spending Projected'!$B$61:$B$101,'WW Spending Total'!$B81,'WW Spending Projected'!H$61:H$101)</f>
        <v>0</v>
      </c>
      <c r="I81" s="102">
        <f>SUMIF('WW Spending Actual'!$B$59:$B$99,'WW Spending Total'!$B81,'WW Spending Actual'!I$59:I$99)+SUMIF('WW Spending Projected'!$B$61:$B$101,'WW Spending Total'!$B81,'WW Spending Projected'!I$61:I$101)</f>
        <v>0</v>
      </c>
      <c r="J81" s="102">
        <f>SUMIF('WW Spending Actual'!$B$59:$B$99,'WW Spending Total'!$B81,'WW Spending Actual'!J$59:J$99)+SUMIF('WW Spending Projected'!$B$61:$B$101,'WW Spending Total'!$B81,'WW Spending Projected'!J$61:J$101)</f>
        <v>0</v>
      </c>
      <c r="K81" s="102">
        <f>SUMIF('WW Spending Actual'!$B$59:$B$99,'WW Spending Total'!$B81,'WW Spending Actual'!K$59:K$99)+SUMIF('WW Spending Projected'!$B$61:$B$101,'WW Spending Total'!$B81,'WW Spending Projected'!K$61:K$101)</f>
        <v>0</v>
      </c>
      <c r="L81" s="102">
        <f>SUMIF('WW Spending Actual'!$B$59:$B$99,'WW Spending Total'!$B81,'WW Spending Actual'!L$59:L$99)+SUMIF('WW Spending Projected'!$B$61:$B$101,'WW Spending Total'!$B81,'WW Spending Projected'!L$61:L$101)</f>
        <v>0</v>
      </c>
      <c r="M81" s="102">
        <f>SUMIF('WW Spending Actual'!$B$59:$B$99,'WW Spending Total'!$B81,'WW Spending Actual'!M$59:M$99)+SUMIF('WW Spending Projected'!$B$61:$B$101,'WW Spending Total'!$B81,'WW Spending Projected'!M$61:M$101)</f>
        <v>0</v>
      </c>
      <c r="N81" s="102">
        <f>SUMIF('WW Spending Actual'!$B$59:$B$99,'WW Spending Total'!$B81,'WW Spending Actual'!N$59:N$99)+SUMIF('WW Spending Projected'!$B$61:$B$101,'WW Spending Total'!$B81,'WW Spending Projected'!N$61:N$101)</f>
        <v>0</v>
      </c>
      <c r="O81" s="102">
        <f>SUMIF('WW Spending Actual'!$B$59:$B$99,'WW Spending Total'!$B81,'WW Spending Actual'!O$59:O$99)+SUMIF('WW Spending Projected'!$B$61:$B$101,'WW Spending Total'!$B81,'WW Spending Projected'!O$61:O$101)</f>
        <v>0</v>
      </c>
      <c r="P81" s="102">
        <f>SUMIF('WW Spending Actual'!$B$59:$B$99,'WW Spending Total'!$B81,'WW Spending Actual'!P$59:P$99)+SUMIF('WW Spending Projected'!$B$61:$B$101,'WW Spending Total'!$B81,'WW Spending Projected'!P$61:P$101)</f>
        <v>0</v>
      </c>
      <c r="Q81" s="102">
        <f>SUMIF('WW Spending Actual'!$B$59:$B$99,'WW Spending Total'!$B81,'WW Spending Actual'!Q$59:Q$99)+SUMIF('WW Spending Projected'!$B$61:$B$101,'WW Spending Total'!$B81,'WW Spending Projected'!Q$61:Q$101)</f>
        <v>0</v>
      </c>
      <c r="R81" s="102">
        <f>SUMIF('WW Spending Actual'!$B$59:$B$99,'WW Spending Total'!$B81,'WW Spending Actual'!R$59:R$99)+SUMIF('WW Spending Projected'!$B$61:$B$101,'WW Spending Total'!$B81,'WW Spending Projected'!R$61:R$101)</f>
        <v>0</v>
      </c>
      <c r="S81" s="102">
        <f>SUMIF('WW Spending Actual'!$B$59:$B$99,'WW Spending Total'!$B81,'WW Spending Actual'!S$59:S$99)+SUMIF('WW Spending Projected'!$B$61:$B$101,'WW Spending Total'!$B81,'WW Spending Projected'!S$61:S$101)</f>
        <v>0</v>
      </c>
      <c r="T81" s="102">
        <f>SUMIF('WW Spending Actual'!$B$59:$B$99,'WW Spending Total'!$B81,'WW Spending Actual'!T$59:T$99)+SUMIF('WW Spending Projected'!$B$61:$B$101,'WW Spending Total'!$B81,'WW Spending Projected'!T$61:T$101)</f>
        <v>0</v>
      </c>
      <c r="U81" s="102">
        <f>SUMIF('WW Spending Actual'!$B$59:$B$99,'WW Spending Total'!$B81,'WW Spending Actual'!U$59:U$99)+SUMIF('WW Spending Projected'!$B$61:$B$101,'WW Spending Total'!$B81,'WW Spending Projected'!U$61:U$101)</f>
        <v>0</v>
      </c>
      <c r="V81" s="102">
        <f>SUMIF('WW Spending Actual'!$B$59:$B$99,'WW Spending Total'!$B81,'WW Spending Actual'!V$59:V$99)+SUMIF('WW Spending Projected'!$B$61:$B$101,'WW Spending Total'!$B81,'WW Spending Projected'!V$61:V$101)</f>
        <v>0</v>
      </c>
      <c r="W81" s="102">
        <f>SUMIF('WW Spending Actual'!$B$59:$B$99,'WW Spending Total'!$B81,'WW Spending Actual'!W$59:W$99)+SUMIF('WW Spending Projected'!$B$61:$B$101,'WW Spending Total'!$B81,'WW Spending Projected'!W$61:W$101)</f>
        <v>0</v>
      </c>
      <c r="X81" s="102">
        <f>SUMIF('WW Spending Actual'!$B$59:$B$99,'WW Spending Total'!$B81,'WW Spending Actual'!X$59:X$99)+SUMIF('WW Spending Projected'!$B$61:$B$101,'WW Spending Total'!$B81,'WW Spending Projected'!X$61:X$101)</f>
        <v>0</v>
      </c>
      <c r="Y81" s="102">
        <f>SUMIF('WW Spending Actual'!$B$59:$B$99,'WW Spending Total'!$B81,'WW Spending Actual'!Y$59:Y$99)+SUMIF('WW Spending Projected'!$B$61:$B$101,'WW Spending Total'!$B81,'WW Spending Projected'!Y$61:Y$101)</f>
        <v>0</v>
      </c>
      <c r="Z81" s="102">
        <f>SUMIF('WW Spending Actual'!$B$59:$B$99,'WW Spending Total'!$B81,'WW Spending Actual'!Z$59:Z$99)+SUMIF('WW Spending Projected'!$B$61:$B$101,'WW Spending Total'!$B81,'WW Spending Projected'!Z$61:Z$101)</f>
        <v>0</v>
      </c>
      <c r="AA81" s="102">
        <f>SUMIF('WW Spending Actual'!$B$59:$B$99,'WW Spending Total'!$B81,'WW Spending Actual'!AA$59:AA$99)+SUMIF('WW Spending Projected'!$B$61:$B$101,'WW Spending Total'!$B81,'WW Spending Projected'!AA$61:AA$101)</f>
        <v>0</v>
      </c>
      <c r="AB81" s="102">
        <f>SUMIF('WW Spending Actual'!$B$59:$B$99,'WW Spending Total'!$B81,'WW Spending Actual'!AB$59:AB$99)+SUMIF('WW Spending Projected'!$B$61:$B$101,'WW Spending Total'!$B81,'WW Spending Projected'!AB$61:AB$101)</f>
        <v>0</v>
      </c>
      <c r="AC81" s="102">
        <f>SUMIF('WW Spending Actual'!$B$59:$B$99,'WW Spending Total'!$B81,'WW Spending Actual'!AC$59:AC$99)+SUMIF('WW Spending Projected'!$B$61:$B$101,'WW Spending Total'!$B81,'WW Spending Projected'!AC$61:AC$101)</f>
        <v>0</v>
      </c>
      <c r="AD81" s="102">
        <f>SUMIF('WW Spending Actual'!$B$59:$B$99,'WW Spending Total'!$B81,'WW Spending Actual'!AD$59:AD$99)+SUMIF('WW Spending Projected'!$B$61:$B$101,'WW Spending Total'!$B81,'WW Spending Projected'!AD$61:AD$101)</f>
        <v>0</v>
      </c>
      <c r="AE81" s="102">
        <f>SUMIF('WW Spending Actual'!$B$59:$B$99,'WW Spending Total'!$B81,'WW Spending Actual'!AE$59:AE$99)+SUMIF('WW Spending Projected'!$B$61:$B$101,'WW Spending Total'!$B81,'WW Spending Projected'!AE$61:AE$101)</f>
        <v>0</v>
      </c>
      <c r="AF81" s="102">
        <f>SUMIF('WW Spending Actual'!$B$59:$B$99,'WW Spending Total'!$B81,'WW Spending Actual'!AF$59:AF$99)+SUMIF('WW Spending Projected'!$B$61:$B$101,'WW Spending Total'!$B81,'WW Spending Projected'!AF$61:AF$101)</f>
        <v>0</v>
      </c>
      <c r="AG81" s="103">
        <f>SUMIF('WW Spending Actual'!$B$59:$B$99,'WW Spending Total'!$B81,'WW Spending Actual'!AG$59:AG$99)+SUMIF('WW Spending Projected'!$B$61:$B$101,'WW Spending Total'!$B81,'WW Spending Projected'!AG$61:AG$101)</f>
        <v>0</v>
      </c>
    </row>
    <row r="82" spans="2:33" hidden="1" x14ac:dyDescent="0.2">
      <c r="B82" s="32" t="str">
        <f>IFERROR(VLOOKUP(C82,'MEG Def'!$A$42:$B$45,2),"")</f>
        <v xml:space="preserve">SUD IMD HCE 
</v>
      </c>
      <c r="C82" s="56">
        <v>4</v>
      </c>
      <c r="D82" s="101">
        <f>SUMIF('WW Spending Actual'!$B$59:$B$99,'WW Spending Total'!$B82,'WW Spending Actual'!D$59:D$99)+SUMIF('WW Spending Projected'!$B$61:$B$101,'WW Spending Total'!$B82,'WW Spending Projected'!D$61:D$101)</f>
        <v>1240932</v>
      </c>
      <c r="E82" s="420">
        <f>SUMIF('WW Spending Actual'!$B$59:$B$99,'WW Spending Total'!$B82,'WW Spending Actual'!E$59:E$99)+SUMIF('WW Spending Projected'!$B$61:$B$101,'WW Spending Total'!$B82,'WW Spending Projected'!E$61:E$101)</f>
        <v>25944030</v>
      </c>
      <c r="F82" s="420">
        <f>SUMIF('WW Spending Actual'!$B$59:$B$99,'WW Spending Total'!$B82,'WW Spending Actual'!F$59:F$99)+SUMIF('WW Spending Projected'!$B$61:$B$101,'WW Spending Total'!$B82,'WW Spending Projected'!F$61:F$101)</f>
        <v>0</v>
      </c>
      <c r="G82" s="420">
        <f>SUMIF('WW Spending Actual'!$B$59:$B$99,'WW Spending Total'!$B82,'WW Spending Actual'!G$59:G$99)+SUMIF('WW Spending Projected'!$B$61:$B$101,'WW Spending Total'!$B82,'WW Spending Projected'!G$61:G$101)</f>
        <v>0</v>
      </c>
      <c r="H82" s="103">
        <f>SUMIF('WW Spending Actual'!$B$59:$B$99,'WW Spending Total'!$B82,'WW Spending Actual'!H$59:H$99)+SUMIF('WW Spending Projected'!$B$61:$B$101,'WW Spending Total'!$B82,'WW Spending Projected'!H$61:H$101)</f>
        <v>0</v>
      </c>
      <c r="I82" s="102">
        <f>SUMIF('WW Spending Actual'!$B$59:$B$99,'WW Spending Total'!$B82,'WW Spending Actual'!I$59:I$99)+SUMIF('WW Spending Projected'!$B$61:$B$101,'WW Spending Total'!$B82,'WW Spending Projected'!I$61:I$101)</f>
        <v>0</v>
      </c>
      <c r="J82" s="102">
        <f>SUMIF('WW Spending Actual'!$B$59:$B$99,'WW Spending Total'!$B82,'WW Spending Actual'!J$59:J$99)+SUMIF('WW Spending Projected'!$B$61:$B$101,'WW Spending Total'!$B82,'WW Spending Projected'!J$61:J$101)</f>
        <v>0</v>
      </c>
      <c r="K82" s="102">
        <f>SUMIF('WW Spending Actual'!$B$59:$B$99,'WW Spending Total'!$B82,'WW Spending Actual'!K$59:K$99)+SUMIF('WW Spending Projected'!$B$61:$B$101,'WW Spending Total'!$B82,'WW Spending Projected'!K$61:K$101)</f>
        <v>0</v>
      </c>
      <c r="L82" s="102">
        <f>SUMIF('WW Spending Actual'!$B$59:$B$99,'WW Spending Total'!$B82,'WW Spending Actual'!L$59:L$99)+SUMIF('WW Spending Projected'!$B$61:$B$101,'WW Spending Total'!$B82,'WW Spending Projected'!L$61:L$101)</f>
        <v>0</v>
      </c>
      <c r="M82" s="102">
        <f>SUMIF('WW Spending Actual'!$B$59:$B$99,'WW Spending Total'!$B82,'WW Spending Actual'!M$59:M$99)+SUMIF('WW Spending Projected'!$B$61:$B$101,'WW Spending Total'!$B82,'WW Spending Projected'!M$61:M$101)</f>
        <v>0</v>
      </c>
      <c r="N82" s="102">
        <f>SUMIF('WW Spending Actual'!$B$59:$B$99,'WW Spending Total'!$B82,'WW Spending Actual'!N$59:N$99)+SUMIF('WW Spending Projected'!$B$61:$B$101,'WW Spending Total'!$B82,'WW Spending Projected'!N$61:N$101)</f>
        <v>0</v>
      </c>
      <c r="O82" s="102">
        <f>SUMIF('WW Spending Actual'!$B$59:$B$99,'WW Spending Total'!$B82,'WW Spending Actual'!O$59:O$99)+SUMIF('WW Spending Projected'!$B$61:$B$101,'WW Spending Total'!$B82,'WW Spending Projected'!O$61:O$101)</f>
        <v>0</v>
      </c>
      <c r="P82" s="102">
        <f>SUMIF('WW Spending Actual'!$B$59:$B$99,'WW Spending Total'!$B82,'WW Spending Actual'!P$59:P$99)+SUMIF('WW Spending Projected'!$B$61:$B$101,'WW Spending Total'!$B82,'WW Spending Projected'!P$61:P$101)</f>
        <v>0</v>
      </c>
      <c r="Q82" s="102">
        <f>SUMIF('WW Spending Actual'!$B$59:$B$99,'WW Spending Total'!$B82,'WW Spending Actual'!Q$59:Q$99)+SUMIF('WW Spending Projected'!$B$61:$B$101,'WW Spending Total'!$B82,'WW Spending Projected'!Q$61:Q$101)</f>
        <v>0</v>
      </c>
      <c r="R82" s="102">
        <f>SUMIF('WW Spending Actual'!$B$59:$B$99,'WW Spending Total'!$B82,'WW Spending Actual'!R$59:R$99)+SUMIF('WW Spending Projected'!$B$61:$B$101,'WW Spending Total'!$B82,'WW Spending Projected'!R$61:R$101)</f>
        <v>0</v>
      </c>
      <c r="S82" s="102">
        <f>SUMIF('WW Spending Actual'!$B$59:$B$99,'WW Spending Total'!$B82,'WW Spending Actual'!S$59:S$99)+SUMIF('WW Spending Projected'!$B$61:$B$101,'WW Spending Total'!$B82,'WW Spending Projected'!S$61:S$101)</f>
        <v>0</v>
      </c>
      <c r="T82" s="102">
        <f>SUMIF('WW Spending Actual'!$B$59:$B$99,'WW Spending Total'!$B82,'WW Spending Actual'!T$59:T$99)+SUMIF('WW Spending Projected'!$B$61:$B$101,'WW Spending Total'!$B82,'WW Spending Projected'!T$61:T$101)</f>
        <v>0</v>
      </c>
      <c r="U82" s="102">
        <f>SUMIF('WW Spending Actual'!$B$59:$B$99,'WW Spending Total'!$B82,'WW Spending Actual'!U$59:U$99)+SUMIF('WW Spending Projected'!$B$61:$B$101,'WW Spending Total'!$B82,'WW Spending Projected'!U$61:U$101)</f>
        <v>0</v>
      </c>
      <c r="V82" s="102">
        <f>SUMIF('WW Spending Actual'!$B$59:$B$99,'WW Spending Total'!$B82,'WW Spending Actual'!V$59:V$99)+SUMIF('WW Spending Projected'!$B$61:$B$101,'WW Spending Total'!$B82,'WW Spending Projected'!V$61:V$101)</f>
        <v>0</v>
      </c>
      <c r="W82" s="102">
        <f>SUMIF('WW Spending Actual'!$B$59:$B$99,'WW Spending Total'!$B82,'WW Spending Actual'!W$59:W$99)+SUMIF('WW Spending Projected'!$B$61:$B$101,'WW Spending Total'!$B82,'WW Spending Projected'!W$61:W$101)</f>
        <v>0</v>
      </c>
      <c r="X82" s="102">
        <f>SUMIF('WW Spending Actual'!$B$59:$B$99,'WW Spending Total'!$B82,'WW Spending Actual'!X$59:X$99)+SUMIF('WW Spending Projected'!$B$61:$B$101,'WW Spending Total'!$B82,'WW Spending Projected'!X$61:X$101)</f>
        <v>0</v>
      </c>
      <c r="Y82" s="102">
        <f>SUMIF('WW Spending Actual'!$B$59:$B$99,'WW Spending Total'!$B82,'WW Spending Actual'!Y$59:Y$99)+SUMIF('WW Spending Projected'!$B$61:$B$101,'WW Spending Total'!$B82,'WW Spending Projected'!Y$61:Y$101)</f>
        <v>0</v>
      </c>
      <c r="Z82" s="102">
        <f>SUMIF('WW Spending Actual'!$B$59:$B$99,'WW Spending Total'!$B82,'WW Spending Actual'!Z$59:Z$99)+SUMIF('WW Spending Projected'!$B$61:$B$101,'WW Spending Total'!$B82,'WW Spending Projected'!Z$61:Z$101)</f>
        <v>0</v>
      </c>
      <c r="AA82" s="102">
        <f>SUMIF('WW Spending Actual'!$B$59:$B$99,'WW Spending Total'!$B82,'WW Spending Actual'!AA$59:AA$99)+SUMIF('WW Spending Projected'!$B$61:$B$101,'WW Spending Total'!$B82,'WW Spending Projected'!AA$61:AA$101)</f>
        <v>0</v>
      </c>
      <c r="AB82" s="102">
        <f>SUMIF('WW Spending Actual'!$B$59:$B$99,'WW Spending Total'!$B82,'WW Spending Actual'!AB$59:AB$99)+SUMIF('WW Spending Projected'!$B$61:$B$101,'WW Spending Total'!$B82,'WW Spending Projected'!AB$61:AB$101)</f>
        <v>0</v>
      </c>
      <c r="AC82" s="102">
        <f>SUMIF('WW Spending Actual'!$B$59:$B$99,'WW Spending Total'!$B82,'WW Spending Actual'!AC$59:AC$99)+SUMIF('WW Spending Projected'!$B$61:$B$101,'WW Spending Total'!$B82,'WW Spending Projected'!AC$61:AC$101)</f>
        <v>0</v>
      </c>
      <c r="AD82" s="102">
        <f>SUMIF('WW Spending Actual'!$B$59:$B$99,'WW Spending Total'!$B82,'WW Spending Actual'!AD$59:AD$99)+SUMIF('WW Spending Projected'!$B$61:$B$101,'WW Spending Total'!$B82,'WW Spending Projected'!AD$61:AD$101)</f>
        <v>0</v>
      </c>
      <c r="AE82" s="102">
        <f>SUMIF('WW Spending Actual'!$B$59:$B$99,'WW Spending Total'!$B82,'WW Spending Actual'!AE$59:AE$99)+SUMIF('WW Spending Projected'!$B$61:$B$101,'WW Spending Total'!$B82,'WW Spending Projected'!AE$61:AE$101)</f>
        <v>0</v>
      </c>
      <c r="AF82" s="102">
        <f>SUMIF('WW Spending Actual'!$B$59:$B$99,'WW Spending Total'!$B82,'WW Spending Actual'!AF$59:AF$99)+SUMIF('WW Spending Projected'!$B$61:$B$101,'WW Spending Total'!$B82,'WW Spending Projected'!AF$61:AF$101)</f>
        <v>0</v>
      </c>
      <c r="AG82" s="103">
        <f>SUMIF('WW Spending Actual'!$B$59:$B$99,'WW Spending Total'!$B82,'WW Spending Actual'!AG$59:AG$99)+SUMIF('WW Spending Projected'!$B$61:$B$101,'WW Spending Total'!$B82,'WW Spending Projected'!AG$61:AG$101)</f>
        <v>0</v>
      </c>
    </row>
    <row r="83" spans="2:33" hidden="1" x14ac:dyDescent="0.2">
      <c r="B83" s="32"/>
      <c r="C83" s="56"/>
      <c r="D83" s="101"/>
      <c r="E83" s="420"/>
      <c r="F83" s="420"/>
      <c r="G83" s="420"/>
      <c r="H83" s="103"/>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3"/>
    </row>
    <row r="84" spans="2:33" hidden="1" x14ac:dyDescent="0.2">
      <c r="B84" s="60" t="s">
        <v>42</v>
      </c>
      <c r="C84" s="57"/>
      <c r="D84" s="101">
        <f>SUMIF('WW Spending Actual'!$B$59:$B$99,'WW Spending Total'!$B84,'WW Spending Actual'!D$59:D$99)+SUMIF('WW Spending Projected'!$B$61:$B$101,'WW Spending Total'!$B84,'WW Spending Projected'!D$61:D$101)</f>
        <v>0</v>
      </c>
      <c r="E84" s="420">
        <f>SUMIF('WW Spending Actual'!$B$59:$B$99,'WW Spending Total'!$B84,'WW Spending Actual'!E$59:E$99)+SUMIF('WW Spending Projected'!$B$61:$B$101,'WW Spending Total'!$B84,'WW Spending Projected'!E$61:E$101)</f>
        <v>0</v>
      </c>
      <c r="F84" s="420">
        <f>SUMIF('WW Spending Actual'!$B$59:$B$99,'WW Spending Total'!$B84,'WW Spending Actual'!F$59:F$99)+SUMIF('WW Spending Projected'!$B$61:$B$101,'WW Spending Total'!$B84,'WW Spending Projected'!F$61:F$101)</f>
        <v>0</v>
      </c>
      <c r="G84" s="420">
        <f>SUMIF('WW Spending Actual'!$B$59:$B$99,'WW Spending Total'!$B84,'WW Spending Actual'!G$59:G$99)+SUMIF('WW Spending Projected'!$B$61:$B$101,'WW Spending Total'!$B84,'WW Spending Projected'!G$61:G$101)</f>
        <v>0</v>
      </c>
      <c r="H84" s="103">
        <f>SUMIF('WW Spending Actual'!$B$59:$B$99,'WW Spending Total'!$B84,'WW Spending Actual'!H$59:H$99)+SUMIF('WW Spending Projected'!$B$61:$B$101,'WW Spending Total'!$B84,'WW Spending Projected'!H$61:H$101)</f>
        <v>0</v>
      </c>
      <c r="I84" s="102">
        <f>SUMIF('WW Spending Actual'!$B$59:$B$99,'WW Spending Total'!$B84,'WW Spending Actual'!I$59:I$99)+SUMIF('WW Spending Projected'!$B$61:$B$101,'WW Spending Total'!$B84,'WW Spending Projected'!I$61:I$101)</f>
        <v>0</v>
      </c>
      <c r="J84" s="102">
        <f>SUMIF('WW Spending Actual'!$B$59:$B$99,'WW Spending Total'!$B84,'WW Spending Actual'!J$59:J$99)+SUMIF('WW Spending Projected'!$B$61:$B$101,'WW Spending Total'!$B84,'WW Spending Projected'!J$61:J$101)</f>
        <v>0</v>
      </c>
      <c r="K84" s="102">
        <f>SUMIF('WW Spending Actual'!$B$59:$B$99,'WW Spending Total'!$B84,'WW Spending Actual'!K$59:K$99)+SUMIF('WW Spending Projected'!$B$61:$B$101,'WW Spending Total'!$B84,'WW Spending Projected'!K$61:K$101)</f>
        <v>0</v>
      </c>
      <c r="L84" s="102">
        <f>SUMIF('WW Spending Actual'!$B$59:$B$99,'WW Spending Total'!$B84,'WW Spending Actual'!L$59:L$99)+SUMIF('WW Spending Projected'!$B$61:$B$101,'WW Spending Total'!$B84,'WW Spending Projected'!L$61:L$101)</f>
        <v>0</v>
      </c>
      <c r="M84" s="102">
        <f>SUMIF('WW Spending Actual'!$B$59:$B$99,'WW Spending Total'!$B84,'WW Spending Actual'!M$59:M$99)+SUMIF('WW Spending Projected'!$B$61:$B$101,'WW Spending Total'!$B84,'WW Spending Projected'!M$61:M$101)</f>
        <v>0</v>
      </c>
      <c r="N84" s="102">
        <f>SUMIF('WW Spending Actual'!$B$59:$B$99,'WW Spending Total'!$B84,'WW Spending Actual'!N$59:N$99)+SUMIF('WW Spending Projected'!$B$61:$B$101,'WW Spending Total'!$B84,'WW Spending Projected'!N$61:N$101)</f>
        <v>0</v>
      </c>
      <c r="O84" s="102">
        <f>SUMIF('WW Spending Actual'!$B$59:$B$99,'WW Spending Total'!$B84,'WW Spending Actual'!O$59:O$99)+SUMIF('WW Spending Projected'!$B$61:$B$101,'WW Spending Total'!$B84,'WW Spending Projected'!O$61:O$101)</f>
        <v>0</v>
      </c>
      <c r="P84" s="102">
        <f>SUMIF('WW Spending Actual'!$B$59:$B$99,'WW Spending Total'!$B84,'WW Spending Actual'!P$59:P$99)+SUMIF('WW Spending Projected'!$B$61:$B$101,'WW Spending Total'!$B84,'WW Spending Projected'!P$61:P$101)</f>
        <v>0</v>
      </c>
      <c r="Q84" s="102">
        <f>SUMIF('WW Spending Actual'!$B$59:$B$99,'WW Spending Total'!$B84,'WW Spending Actual'!Q$59:Q$99)+SUMIF('WW Spending Projected'!$B$61:$B$101,'WW Spending Total'!$B84,'WW Spending Projected'!Q$61:Q$101)</f>
        <v>0</v>
      </c>
      <c r="R84" s="102">
        <f>SUMIF('WW Spending Actual'!$B$59:$B$99,'WW Spending Total'!$B84,'WW Spending Actual'!R$59:R$99)+SUMIF('WW Spending Projected'!$B$61:$B$101,'WW Spending Total'!$B84,'WW Spending Projected'!R$61:R$101)</f>
        <v>0</v>
      </c>
      <c r="S84" s="102">
        <f>SUMIF('WW Spending Actual'!$B$59:$B$99,'WW Spending Total'!$B84,'WW Spending Actual'!S$59:S$99)+SUMIF('WW Spending Projected'!$B$61:$B$101,'WW Spending Total'!$B84,'WW Spending Projected'!S$61:S$101)</f>
        <v>0</v>
      </c>
      <c r="T84" s="102">
        <f>SUMIF('WW Spending Actual'!$B$59:$B$99,'WW Spending Total'!$B84,'WW Spending Actual'!T$59:T$99)+SUMIF('WW Spending Projected'!$B$61:$B$101,'WW Spending Total'!$B84,'WW Spending Projected'!T$61:T$101)</f>
        <v>0</v>
      </c>
      <c r="U84" s="102">
        <f>SUMIF('WW Spending Actual'!$B$59:$B$99,'WW Spending Total'!$B84,'WW Spending Actual'!U$59:U$99)+SUMIF('WW Spending Projected'!$B$61:$B$101,'WW Spending Total'!$B84,'WW Spending Projected'!U$61:U$101)</f>
        <v>0</v>
      </c>
      <c r="V84" s="102">
        <f>SUMIF('WW Spending Actual'!$B$59:$B$99,'WW Spending Total'!$B84,'WW Spending Actual'!V$59:V$99)+SUMIF('WW Spending Projected'!$B$61:$B$101,'WW Spending Total'!$B84,'WW Spending Projected'!V$61:V$101)</f>
        <v>0</v>
      </c>
      <c r="W84" s="102">
        <f>SUMIF('WW Spending Actual'!$B$59:$B$99,'WW Spending Total'!$B84,'WW Spending Actual'!W$59:W$99)+SUMIF('WW Spending Projected'!$B$61:$B$101,'WW Spending Total'!$B84,'WW Spending Projected'!W$61:W$101)</f>
        <v>0</v>
      </c>
      <c r="X84" s="102">
        <f>SUMIF('WW Spending Actual'!$B$59:$B$99,'WW Spending Total'!$B84,'WW Spending Actual'!X$59:X$99)+SUMIF('WW Spending Projected'!$B$61:$B$101,'WW Spending Total'!$B84,'WW Spending Projected'!X$61:X$101)</f>
        <v>0</v>
      </c>
      <c r="Y84" s="102">
        <f>SUMIF('WW Spending Actual'!$B$59:$B$99,'WW Spending Total'!$B84,'WW Spending Actual'!Y$59:Y$99)+SUMIF('WW Spending Projected'!$B$61:$B$101,'WW Spending Total'!$B84,'WW Spending Projected'!Y$61:Y$101)</f>
        <v>0</v>
      </c>
      <c r="Z84" s="102">
        <f>SUMIF('WW Spending Actual'!$B$59:$B$99,'WW Spending Total'!$B84,'WW Spending Actual'!Z$59:Z$99)+SUMIF('WW Spending Projected'!$B$61:$B$101,'WW Spending Total'!$B84,'WW Spending Projected'!Z$61:Z$101)</f>
        <v>0</v>
      </c>
      <c r="AA84" s="102">
        <f>SUMIF('WW Spending Actual'!$B$59:$B$99,'WW Spending Total'!$B84,'WW Spending Actual'!AA$59:AA$99)+SUMIF('WW Spending Projected'!$B$61:$B$101,'WW Spending Total'!$B84,'WW Spending Projected'!AA$61:AA$101)</f>
        <v>0</v>
      </c>
      <c r="AB84" s="102">
        <f>SUMIF('WW Spending Actual'!$B$59:$B$99,'WW Spending Total'!$B84,'WW Spending Actual'!AB$59:AB$99)+SUMIF('WW Spending Projected'!$B$61:$B$101,'WW Spending Total'!$B84,'WW Spending Projected'!AB$61:AB$101)</f>
        <v>0</v>
      </c>
      <c r="AC84" s="102">
        <f>SUMIF('WW Spending Actual'!$B$59:$B$99,'WW Spending Total'!$B84,'WW Spending Actual'!AC$59:AC$99)+SUMIF('WW Spending Projected'!$B$61:$B$101,'WW Spending Total'!$B84,'WW Spending Projected'!AC$61:AC$101)</f>
        <v>0</v>
      </c>
      <c r="AD84" s="102">
        <f>SUMIF('WW Spending Actual'!$B$59:$B$99,'WW Spending Total'!$B84,'WW Spending Actual'!AD$59:AD$99)+SUMIF('WW Spending Projected'!$B$61:$B$101,'WW Spending Total'!$B84,'WW Spending Projected'!AD$61:AD$101)</f>
        <v>0</v>
      </c>
      <c r="AE84" s="102">
        <f>SUMIF('WW Spending Actual'!$B$59:$B$99,'WW Spending Total'!$B84,'WW Spending Actual'!AE$59:AE$99)+SUMIF('WW Spending Projected'!$B$61:$B$101,'WW Spending Total'!$B84,'WW Spending Projected'!AE$61:AE$101)</f>
        <v>0</v>
      </c>
      <c r="AF84" s="102">
        <f>SUMIF('WW Spending Actual'!$B$59:$B$99,'WW Spending Total'!$B84,'WW Spending Actual'!AF$59:AF$99)+SUMIF('WW Spending Projected'!$B$61:$B$101,'WW Spending Total'!$B84,'WW Spending Projected'!AF$61:AF$101)</f>
        <v>0</v>
      </c>
      <c r="AG84" s="103">
        <f>SUMIF('WW Spending Actual'!$B$59:$B$99,'WW Spending Total'!$B84,'WW Spending Actual'!AG$59:AG$99)+SUMIF('WW Spending Projected'!$B$61:$B$101,'WW Spending Total'!$B84,'WW Spending Projected'!AG$61:AG$101)</f>
        <v>0</v>
      </c>
    </row>
    <row r="85" spans="2:33" hidden="1" x14ac:dyDescent="0.2">
      <c r="B85" s="32" t="str">
        <f>IFERROR(VLOOKUP(C85,'MEG Def'!$A$48:$B$51,2),"")</f>
        <v/>
      </c>
      <c r="C85" s="57"/>
      <c r="D85" s="101">
        <f>SUMIF('WW Spending Actual'!$B$59:$B$99,'WW Spending Total'!$B85,'WW Spending Actual'!D$59:D$99)+SUMIF('WW Spending Projected'!$B$61:$B$101,'WW Spending Total'!$B85,'WW Spending Projected'!D$61:D$101)</f>
        <v>0</v>
      </c>
      <c r="E85" s="420">
        <f>SUMIF('WW Spending Actual'!$B$59:$B$99,'WW Spending Total'!$B85,'WW Spending Actual'!E$59:E$99)+SUMIF('WW Spending Projected'!$B$61:$B$101,'WW Spending Total'!$B85,'WW Spending Projected'!E$61:E$101)</f>
        <v>0</v>
      </c>
      <c r="F85" s="420">
        <f>SUMIF('WW Spending Actual'!$B$59:$B$99,'WW Spending Total'!$B85,'WW Spending Actual'!F$59:F$99)+SUMIF('WW Spending Projected'!$B$61:$B$101,'WW Spending Total'!$B85,'WW Spending Projected'!F$61:F$101)</f>
        <v>0</v>
      </c>
      <c r="G85" s="420">
        <f>SUMIF('WW Spending Actual'!$B$59:$B$99,'WW Spending Total'!$B85,'WW Spending Actual'!G$59:G$99)+SUMIF('WW Spending Projected'!$B$61:$B$101,'WW Spending Total'!$B85,'WW Spending Projected'!G$61:G$101)</f>
        <v>0</v>
      </c>
      <c r="H85" s="103">
        <f>SUMIF('WW Spending Actual'!$B$59:$B$99,'WW Spending Total'!$B85,'WW Spending Actual'!H$59:H$99)+SUMIF('WW Spending Projected'!$B$61:$B$101,'WW Spending Total'!$B85,'WW Spending Projected'!H$61:H$101)</f>
        <v>0</v>
      </c>
      <c r="I85" s="102">
        <f>SUMIF('WW Spending Actual'!$B$59:$B$99,'WW Spending Total'!$B85,'WW Spending Actual'!I$59:I$99)+SUMIF('WW Spending Projected'!$B$61:$B$101,'WW Spending Total'!$B85,'WW Spending Projected'!I$61:I$101)</f>
        <v>0</v>
      </c>
      <c r="J85" s="102">
        <f>SUMIF('WW Spending Actual'!$B$59:$B$99,'WW Spending Total'!$B85,'WW Spending Actual'!J$59:J$99)+SUMIF('WW Spending Projected'!$B$61:$B$101,'WW Spending Total'!$B85,'WW Spending Projected'!J$61:J$101)</f>
        <v>0</v>
      </c>
      <c r="K85" s="102">
        <f>SUMIF('WW Spending Actual'!$B$59:$B$99,'WW Spending Total'!$B85,'WW Spending Actual'!K$59:K$99)+SUMIF('WW Spending Projected'!$B$61:$B$101,'WW Spending Total'!$B85,'WW Spending Projected'!K$61:K$101)</f>
        <v>0</v>
      </c>
      <c r="L85" s="102">
        <f>SUMIF('WW Spending Actual'!$B$59:$B$99,'WW Spending Total'!$B85,'WW Spending Actual'!L$59:L$99)+SUMIF('WW Spending Projected'!$B$61:$B$101,'WW Spending Total'!$B85,'WW Spending Projected'!L$61:L$101)</f>
        <v>0</v>
      </c>
      <c r="M85" s="102">
        <f>SUMIF('WW Spending Actual'!$B$59:$B$99,'WW Spending Total'!$B85,'WW Spending Actual'!M$59:M$99)+SUMIF('WW Spending Projected'!$B$61:$B$101,'WW Spending Total'!$B85,'WW Spending Projected'!M$61:M$101)</f>
        <v>0</v>
      </c>
      <c r="N85" s="102">
        <f>SUMIF('WW Spending Actual'!$B$59:$B$99,'WW Spending Total'!$B85,'WW Spending Actual'!N$59:N$99)+SUMIF('WW Spending Projected'!$B$61:$B$101,'WW Spending Total'!$B85,'WW Spending Projected'!N$61:N$101)</f>
        <v>0</v>
      </c>
      <c r="O85" s="102">
        <f>SUMIF('WW Spending Actual'!$B$59:$B$99,'WW Spending Total'!$B85,'WW Spending Actual'!O$59:O$99)+SUMIF('WW Spending Projected'!$B$61:$B$101,'WW Spending Total'!$B85,'WW Spending Projected'!O$61:O$101)</f>
        <v>0</v>
      </c>
      <c r="P85" s="102">
        <f>SUMIF('WW Spending Actual'!$B$59:$B$99,'WW Spending Total'!$B85,'WW Spending Actual'!P$59:P$99)+SUMIF('WW Spending Projected'!$B$61:$B$101,'WW Spending Total'!$B85,'WW Spending Projected'!P$61:P$101)</f>
        <v>0</v>
      </c>
      <c r="Q85" s="102">
        <f>SUMIF('WW Spending Actual'!$B$59:$B$99,'WW Spending Total'!$B85,'WW Spending Actual'!Q$59:Q$99)+SUMIF('WW Spending Projected'!$B$61:$B$101,'WW Spending Total'!$B85,'WW Spending Projected'!Q$61:Q$101)</f>
        <v>0</v>
      </c>
      <c r="R85" s="102">
        <f>SUMIF('WW Spending Actual'!$B$59:$B$99,'WW Spending Total'!$B85,'WW Spending Actual'!R$59:R$99)+SUMIF('WW Spending Projected'!$B$61:$B$101,'WW Spending Total'!$B85,'WW Spending Projected'!R$61:R$101)</f>
        <v>0</v>
      </c>
      <c r="S85" s="102">
        <f>SUMIF('WW Spending Actual'!$B$59:$B$99,'WW Spending Total'!$B85,'WW Spending Actual'!S$59:S$99)+SUMIF('WW Spending Projected'!$B$61:$B$101,'WW Spending Total'!$B85,'WW Spending Projected'!S$61:S$101)</f>
        <v>0</v>
      </c>
      <c r="T85" s="102">
        <f>SUMIF('WW Spending Actual'!$B$59:$B$99,'WW Spending Total'!$B85,'WW Spending Actual'!T$59:T$99)+SUMIF('WW Spending Projected'!$B$61:$B$101,'WW Spending Total'!$B85,'WW Spending Projected'!T$61:T$101)</f>
        <v>0</v>
      </c>
      <c r="U85" s="102">
        <f>SUMIF('WW Spending Actual'!$B$59:$B$99,'WW Spending Total'!$B85,'WW Spending Actual'!U$59:U$99)+SUMIF('WW Spending Projected'!$B$61:$B$101,'WW Spending Total'!$B85,'WW Spending Projected'!U$61:U$101)</f>
        <v>0</v>
      </c>
      <c r="V85" s="102">
        <f>SUMIF('WW Spending Actual'!$B$59:$B$99,'WW Spending Total'!$B85,'WW Spending Actual'!V$59:V$99)+SUMIF('WW Spending Projected'!$B$61:$B$101,'WW Spending Total'!$B85,'WW Spending Projected'!V$61:V$101)</f>
        <v>0</v>
      </c>
      <c r="W85" s="102">
        <f>SUMIF('WW Spending Actual'!$B$59:$B$99,'WW Spending Total'!$B85,'WW Spending Actual'!W$59:W$99)+SUMIF('WW Spending Projected'!$B$61:$B$101,'WW Spending Total'!$B85,'WW Spending Projected'!W$61:W$101)</f>
        <v>0</v>
      </c>
      <c r="X85" s="102">
        <f>SUMIF('WW Spending Actual'!$B$59:$B$99,'WW Spending Total'!$B85,'WW Spending Actual'!X$59:X$99)+SUMIF('WW Spending Projected'!$B$61:$B$101,'WW Spending Total'!$B85,'WW Spending Projected'!X$61:X$101)</f>
        <v>0</v>
      </c>
      <c r="Y85" s="102">
        <f>SUMIF('WW Spending Actual'!$B$59:$B$99,'WW Spending Total'!$B85,'WW Spending Actual'!Y$59:Y$99)+SUMIF('WW Spending Projected'!$B$61:$B$101,'WW Spending Total'!$B85,'WW Spending Projected'!Y$61:Y$101)</f>
        <v>0</v>
      </c>
      <c r="Z85" s="102">
        <f>SUMIF('WW Spending Actual'!$B$59:$B$99,'WW Spending Total'!$B85,'WW Spending Actual'!Z$59:Z$99)+SUMIF('WW Spending Projected'!$B$61:$B$101,'WW Spending Total'!$B85,'WW Spending Projected'!Z$61:Z$101)</f>
        <v>0</v>
      </c>
      <c r="AA85" s="102">
        <f>SUMIF('WW Spending Actual'!$B$59:$B$99,'WW Spending Total'!$B85,'WW Spending Actual'!AA$59:AA$99)+SUMIF('WW Spending Projected'!$B$61:$B$101,'WW Spending Total'!$B85,'WW Spending Projected'!AA$61:AA$101)</f>
        <v>0</v>
      </c>
      <c r="AB85" s="102">
        <f>SUMIF('WW Spending Actual'!$B$59:$B$99,'WW Spending Total'!$B85,'WW Spending Actual'!AB$59:AB$99)+SUMIF('WW Spending Projected'!$B$61:$B$101,'WW Spending Total'!$B85,'WW Spending Projected'!AB$61:AB$101)</f>
        <v>0</v>
      </c>
      <c r="AC85" s="102">
        <f>SUMIF('WW Spending Actual'!$B$59:$B$99,'WW Spending Total'!$B85,'WW Spending Actual'!AC$59:AC$99)+SUMIF('WW Spending Projected'!$B$61:$B$101,'WW Spending Total'!$B85,'WW Spending Projected'!AC$61:AC$101)</f>
        <v>0</v>
      </c>
      <c r="AD85" s="102">
        <f>SUMIF('WW Spending Actual'!$B$59:$B$99,'WW Spending Total'!$B85,'WW Spending Actual'!AD$59:AD$99)+SUMIF('WW Spending Projected'!$B$61:$B$101,'WW Spending Total'!$B85,'WW Spending Projected'!AD$61:AD$101)</f>
        <v>0</v>
      </c>
      <c r="AE85" s="102">
        <f>SUMIF('WW Spending Actual'!$B$59:$B$99,'WW Spending Total'!$B85,'WW Spending Actual'!AE$59:AE$99)+SUMIF('WW Spending Projected'!$B$61:$B$101,'WW Spending Total'!$B85,'WW Spending Projected'!AE$61:AE$101)</f>
        <v>0</v>
      </c>
      <c r="AF85" s="102">
        <f>SUMIF('WW Spending Actual'!$B$59:$B$99,'WW Spending Total'!$B85,'WW Spending Actual'!AF$59:AF$99)+SUMIF('WW Spending Projected'!$B$61:$B$101,'WW Spending Total'!$B85,'WW Spending Projected'!AF$61:AF$101)</f>
        <v>0</v>
      </c>
      <c r="AG85" s="103">
        <f>SUMIF('WW Spending Actual'!$B$59:$B$99,'WW Spending Total'!$B85,'WW Spending Actual'!AG$59:AG$99)+SUMIF('WW Spending Projected'!$B$61:$B$101,'WW Spending Total'!$B85,'WW Spending Projected'!AG$61:AG$101)</f>
        <v>0</v>
      </c>
    </row>
    <row r="86" spans="2:33" hidden="1" x14ac:dyDescent="0.2">
      <c r="B86" s="32" t="str">
        <f>IFERROR(VLOOKUP(C86,'MEG Def'!$A$48:$B$51,2),"")</f>
        <v/>
      </c>
      <c r="C86" s="57"/>
      <c r="D86" s="101">
        <f>SUMIF('WW Spending Actual'!$B$59:$B$99,'WW Spending Total'!$B86,'WW Spending Actual'!D$59:D$99)+SUMIF('WW Spending Projected'!$B$61:$B$101,'WW Spending Total'!$B86,'WW Spending Projected'!D$61:D$101)</f>
        <v>0</v>
      </c>
      <c r="E86" s="420">
        <f>SUMIF('WW Spending Actual'!$B$59:$B$99,'WW Spending Total'!$B86,'WW Spending Actual'!E$59:E$99)+SUMIF('WW Spending Projected'!$B$61:$B$101,'WW Spending Total'!$B86,'WW Spending Projected'!E$61:E$101)</f>
        <v>0</v>
      </c>
      <c r="F86" s="420">
        <f>SUMIF('WW Spending Actual'!$B$59:$B$99,'WW Spending Total'!$B86,'WW Spending Actual'!F$59:F$99)+SUMIF('WW Spending Projected'!$B$61:$B$101,'WW Spending Total'!$B86,'WW Spending Projected'!F$61:F$101)</f>
        <v>0</v>
      </c>
      <c r="G86" s="420">
        <f>SUMIF('WW Spending Actual'!$B$59:$B$99,'WW Spending Total'!$B86,'WW Spending Actual'!G$59:G$99)+SUMIF('WW Spending Projected'!$B$61:$B$101,'WW Spending Total'!$B86,'WW Spending Projected'!G$61:G$101)</f>
        <v>0</v>
      </c>
      <c r="H86" s="103">
        <f>SUMIF('WW Spending Actual'!$B$59:$B$99,'WW Spending Total'!$B86,'WW Spending Actual'!H$59:H$99)+SUMIF('WW Spending Projected'!$B$61:$B$101,'WW Spending Total'!$B86,'WW Spending Projected'!H$61:H$101)</f>
        <v>0</v>
      </c>
      <c r="I86" s="102">
        <f>SUMIF('WW Spending Actual'!$B$59:$B$99,'WW Spending Total'!$B86,'WW Spending Actual'!I$59:I$99)+SUMIF('WW Spending Projected'!$B$61:$B$101,'WW Spending Total'!$B86,'WW Spending Projected'!I$61:I$101)</f>
        <v>0</v>
      </c>
      <c r="J86" s="102">
        <f>SUMIF('WW Spending Actual'!$B$59:$B$99,'WW Spending Total'!$B86,'WW Spending Actual'!J$59:J$99)+SUMIF('WW Spending Projected'!$B$61:$B$101,'WW Spending Total'!$B86,'WW Spending Projected'!J$61:J$101)</f>
        <v>0</v>
      </c>
      <c r="K86" s="102">
        <f>SUMIF('WW Spending Actual'!$B$59:$B$99,'WW Spending Total'!$B86,'WW Spending Actual'!K$59:K$99)+SUMIF('WW Spending Projected'!$B$61:$B$101,'WW Spending Total'!$B86,'WW Spending Projected'!K$61:K$101)</f>
        <v>0</v>
      </c>
      <c r="L86" s="102">
        <f>SUMIF('WW Spending Actual'!$B$59:$B$99,'WW Spending Total'!$B86,'WW Spending Actual'!L$59:L$99)+SUMIF('WW Spending Projected'!$B$61:$B$101,'WW Spending Total'!$B86,'WW Spending Projected'!L$61:L$101)</f>
        <v>0</v>
      </c>
      <c r="M86" s="102">
        <f>SUMIF('WW Spending Actual'!$B$59:$B$99,'WW Spending Total'!$B86,'WW Spending Actual'!M$59:M$99)+SUMIF('WW Spending Projected'!$B$61:$B$101,'WW Spending Total'!$B86,'WW Spending Projected'!M$61:M$101)</f>
        <v>0</v>
      </c>
      <c r="N86" s="102">
        <f>SUMIF('WW Spending Actual'!$B$59:$B$99,'WW Spending Total'!$B86,'WW Spending Actual'!N$59:N$99)+SUMIF('WW Spending Projected'!$B$61:$B$101,'WW Spending Total'!$B86,'WW Spending Projected'!N$61:N$101)</f>
        <v>0</v>
      </c>
      <c r="O86" s="102">
        <f>SUMIF('WW Spending Actual'!$B$59:$B$99,'WW Spending Total'!$B86,'WW Spending Actual'!O$59:O$99)+SUMIF('WW Spending Projected'!$B$61:$B$101,'WW Spending Total'!$B86,'WW Spending Projected'!O$61:O$101)</f>
        <v>0</v>
      </c>
      <c r="P86" s="102">
        <f>SUMIF('WW Spending Actual'!$B$59:$B$99,'WW Spending Total'!$B86,'WW Spending Actual'!P$59:P$99)+SUMIF('WW Spending Projected'!$B$61:$B$101,'WW Spending Total'!$B86,'WW Spending Projected'!P$61:P$101)</f>
        <v>0</v>
      </c>
      <c r="Q86" s="102">
        <f>SUMIF('WW Spending Actual'!$B$59:$B$99,'WW Spending Total'!$B86,'WW Spending Actual'!Q$59:Q$99)+SUMIF('WW Spending Projected'!$B$61:$B$101,'WW Spending Total'!$B86,'WW Spending Projected'!Q$61:Q$101)</f>
        <v>0</v>
      </c>
      <c r="R86" s="102">
        <f>SUMIF('WW Spending Actual'!$B$59:$B$99,'WW Spending Total'!$B86,'WW Spending Actual'!R$59:R$99)+SUMIF('WW Spending Projected'!$B$61:$B$101,'WW Spending Total'!$B86,'WW Spending Projected'!R$61:R$101)</f>
        <v>0</v>
      </c>
      <c r="S86" s="102">
        <f>SUMIF('WW Spending Actual'!$B$59:$B$99,'WW Spending Total'!$B86,'WW Spending Actual'!S$59:S$99)+SUMIF('WW Spending Projected'!$B$61:$B$101,'WW Spending Total'!$B86,'WW Spending Projected'!S$61:S$101)</f>
        <v>0</v>
      </c>
      <c r="T86" s="102">
        <f>SUMIF('WW Spending Actual'!$B$59:$B$99,'WW Spending Total'!$B86,'WW Spending Actual'!T$59:T$99)+SUMIF('WW Spending Projected'!$B$61:$B$101,'WW Spending Total'!$B86,'WW Spending Projected'!T$61:T$101)</f>
        <v>0</v>
      </c>
      <c r="U86" s="102">
        <f>SUMIF('WW Spending Actual'!$B$59:$B$99,'WW Spending Total'!$B86,'WW Spending Actual'!U$59:U$99)+SUMIF('WW Spending Projected'!$B$61:$B$101,'WW Spending Total'!$B86,'WW Spending Projected'!U$61:U$101)</f>
        <v>0</v>
      </c>
      <c r="V86" s="102">
        <f>SUMIF('WW Spending Actual'!$B$59:$B$99,'WW Spending Total'!$B86,'WW Spending Actual'!V$59:V$99)+SUMIF('WW Spending Projected'!$B$61:$B$101,'WW Spending Total'!$B86,'WW Spending Projected'!V$61:V$101)</f>
        <v>0</v>
      </c>
      <c r="W86" s="102">
        <f>SUMIF('WW Spending Actual'!$B$59:$B$99,'WW Spending Total'!$B86,'WW Spending Actual'!W$59:W$99)+SUMIF('WW Spending Projected'!$B$61:$B$101,'WW Spending Total'!$B86,'WW Spending Projected'!W$61:W$101)</f>
        <v>0</v>
      </c>
      <c r="X86" s="102">
        <f>SUMIF('WW Spending Actual'!$B$59:$B$99,'WW Spending Total'!$B86,'WW Spending Actual'!X$59:X$99)+SUMIF('WW Spending Projected'!$B$61:$B$101,'WW Spending Total'!$B86,'WW Spending Projected'!X$61:X$101)</f>
        <v>0</v>
      </c>
      <c r="Y86" s="102">
        <f>SUMIF('WW Spending Actual'!$B$59:$B$99,'WW Spending Total'!$B86,'WW Spending Actual'!Y$59:Y$99)+SUMIF('WW Spending Projected'!$B$61:$B$101,'WW Spending Total'!$B86,'WW Spending Projected'!Y$61:Y$101)</f>
        <v>0</v>
      </c>
      <c r="Z86" s="102">
        <f>SUMIF('WW Spending Actual'!$B$59:$B$99,'WW Spending Total'!$B86,'WW Spending Actual'!Z$59:Z$99)+SUMIF('WW Spending Projected'!$B$61:$B$101,'WW Spending Total'!$B86,'WW Spending Projected'!Z$61:Z$101)</f>
        <v>0</v>
      </c>
      <c r="AA86" s="102">
        <f>SUMIF('WW Spending Actual'!$B$59:$B$99,'WW Spending Total'!$B86,'WW Spending Actual'!AA$59:AA$99)+SUMIF('WW Spending Projected'!$B$61:$B$101,'WW Spending Total'!$B86,'WW Spending Projected'!AA$61:AA$101)</f>
        <v>0</v>
      </c>
      <c r="AB86" s="102">
        <f>SUMIF('WW Spending Actual'!$B$59:$B$99,'WW Spending Total'!$B86,'WW Spending Actual'!AB$59:AB$99)+SUMIF('WW Spending Projected'!$B$61:$B$101,'WW Spending Total'!$B86,'WW Spending Projected'!AB$61:AB$101)</f>
        <v>0</v>
      </c>
      <c r="AC86" s="102">
        <f>SUMIF('WW Spending Actual'!$B$59:$B$99,'WW Spending Total'!$B86,'WW Spending Actual'!AC$59:AC$99)+SUMIF('WW Spending Projected'!$B$61:$B$101,'WW Spending Total'!$B86,'WW Spending Projected'!AC$61:AC$101)</f>
        <v>0</v>
      </c>
      <c r="AD86" s="102">
        <f>SUMIF('WW Spending Actual'!$B$59:$B$99,'WW Spending Total'!$B86,'WW Spending Actual'!AD$59:AD$99)+SUMIF('WW Spending Projected'!$B$61:$B$101,'WW Spending Total'!$B86,'WW Spending Projected'!AD$61:AD$101)</f>
        <v>0</v>
      </c>
      <c r="AE86" s="102">
        <f>SUMIF('WW Spending Actual'!$B$59:$B$99,'WW Spending Total'!$B86,'WW Spending Actual'!AE$59:AE$99)+SUMIF('WW Spending Projected'!$B$61:$B$101,'WW Spending Total'!$B86,'WW Spending Projected'!AE$61:AE$101)</f>
        <v>0</v>
      </c>
      <c r="AF86" s="102">
        <f>SUMIF('WW Spending Actual'!$B$59:$B$99,'WW Spending Total'!$B86,'WW Spending Actual'!AF$59:AF$99)+SUMIF('WW Spending Projected'!$B$61:$B$101,'WW Spending Total'!$B86,'WW Spending Projected'!AF$61:AF$101)</f>
        <v>0</v>
      </c>
      <c r="AG86" s="103">
        <f>SUMIF('WW Spending Actual'!$B$59:$B$99,'WW Spending Total'!$B86,'WW Spending Actual'!AG$59:AG$99)+SUMIF('WW Spending Projected'!$B$61:$B$101,'WW Spending Total'!$B86,'WW Spending Projected'!AG$61:AG$101)</f>
        <v>0</v>
      </c>
    </row>
    <row r="87" spans="2:33" hidden="1" x14ac:dyDescent="0.2">
      <c r="B87" s="32" t="str">
        <f>IFERROR(VLOOKUP(C87,'MEG Def'!$A$48:$B$51,2),"")</f>
        <v/>
      </c>
      <c r="C87" s="57"/>
      <c r="D87" s="101">
        <f>SUMIF('WW Spending Actual'!$B$59:$B$99,'WW Spending Total'!$B87,'WW Spending Actual'!D$59:D$99)+SUMIF('WW Spending Projected'!$B$61:$B$101,'WW Spending Total'!$B87,'WW Spending Projected'!D$61:D$101)</f>
        <v>0</v>
      </c>
      <c r="E87" s="420">
        <f>SUMIF('WW Spending Actual'!$B$59:$B$99,'WW Spending Total'!$B87,'WW Spending Actual'!E$59:E$99)+SUMIF('WW Spending Projected'!$B$61:$B$101,'WW Spending Total'!$B87,'WW Spending Projected'!E$61:E$101)</f>
        <v>0</v>
      </c>
      <c r="F87" s="420">
        <f>SUMIF('WW Spending Actual'!$B$59:$B$99,'WW Spending Total'!$B87,'WW Spending Actual'!F$59:F$99)+SUMIF('WW Spending Projected'!$B$61:$B$101,'WW Spending Total'!$B87,'WW Spending Projected'!F$61:F$101)</f>
        <v>0</v>
      </c>
      <c r="G87" s="420">
        <f>SUMIF('WW Spending Actual'!$B$59:$B$99,'WW Spending Total'!$B87,'WW Spending Actual'!G$59:G$99)+SUMIF('WW Spending Projected'!$B$61:$B$101,'WW Spending Total'!$B87,'WW Spending Projected'!G$61:G$101)</f>
        <v>0</v>
      </c>
      <c r="H87" s="103">
        <f>SUMIF('WW Spending Actual'!$B$59:$B$99,'WW Spending Total'!$B87,'WW Spending Actual'!H$59:H$99)+SUMIF('WW Spending Projected'!$B$61:$B$101,'WW Spending Total'!$B87,'WW Spending Projected'!H$61:H$101)</f>
        <v>0</v>
      </c>
      <c r="I87" s="102">
        <f>SUMIF('WW Spending Actual'!$B$59:$B$99,'WW Spending Total'!$B87,'WW Spending Actual'!I$59:I$99)+SUMIF('WW Spending Projected'!$B$61:$B$101,'WW Spending Total'!$B87,'WW Spending Projected'!I$61:I$101)</f>
        <v>0</v>
      </c>
      <c r="J87" s="102">
        <f>SUMIF('WW Spending Actual'!$B$59:$B$99,'WW Spending Total'!$B87,'WW Spending Actual'!J$59:J$99)+SUMIF('WW Spending Projected'!$B$61:$B$101,'WW Spending Total'!$B87,'WW Spending Projected'!J$61:J$101)</f>
        <v>0</v>
      </c>
      <c r="K87" s="102">
        <f>SUMIF('WW Spending Actual'!$B$59:$B$99,'WW Spending Total'!$B87,'WW Spending Actual'!K$59:K$99)+SUMIF('WW Spending Projected'!$B$61:$B$101,'WW Spending Total'!$B87,'WW Spending Projected'!K$61:K$101)</f>
        <v>0</v>
      </c>
      <c r="L87" s="102">
        <f>SUMIF('WW Spending Actual'!$B$59:$B$99,'WW Spending Total'!$B87,'WW Spending Actual'!L$59:L$99)+SUMIF('WW Spending Projected'!$B$61:$B$101,'WW Spending Total'!$B87,'WW Spending Projected'!L$61:L$101)</f>
        <v>0</v>
      </c>
      <c r="M87" s="102">
        <f>SUMIF('WW Spending Actual'!$B$59:$B$99,'WW Spending Total'!$B87,'WW Spending Actual'!M$59:M$99)+SUMIF('WW Spending Projected'!$B$61:$B$101,'WW Spending Total'!$B87,'WW Spending Projected'!M$61:M$101)</f>
        <v>0</v>
      </c>
      <c r="N87" s="102">
        <f>SUMIF('WW Spending Actual'!$B$59:$B$99,'WW Spending Total'!$B87,'WW Spending Actual'!N$59:N$99)+SUMIF('WW Spending Projected'!$B$61:$B$101,'WW Spending Total'!$B87,'WW Spending Projected'!N$61:N$101)</f>
        <v>0</v>
      </c>
      <c r="O87" s="102">
        <f>SUMIF('WW Spending Actual'!$B$59:$B$99,'WW Spending Total'!$B87,'WW Spending Actual'!O$59:O$99)+SUMIF('WW Spending Projected'!$B$61:$B$101,'WW Spending Total'!$B87,'WW Spending Projected'!O$61:O$101)</f>
        <v>0</v>
      </c>
      <c r="P87" s="102">
        <f>SUMIF('WW Spending Actual'!$B$59:$B$99,'WW Spending Total'!$B87,'WW Spending Actual'!P$59:P$99)+SUMIF('WW Spending Projected'!$B$61:$B$101,'WW Spending Total'!$B87,'WW Spending Projected'!P$61:P$101)</f>
        <v>0</v>
      </c>
      <c r="Q87" s="102">
        <f>SUMIF('WW Spending Actual'!$B$59:$B$99,'WW Spending Total'!$B87,'WW Spending Actual'!Q$59:Q$99)+SUMIF('WW Spending Projected'!$B$61:$B$101,'WW Spending Total'!$B87,'WW Spending Projected'!Q$61:Q$101)</f>
        <v>0</v>
      </c>
      <c r="R87" s="102">
        <f>SUMIF('WW Spending Actual'!$B$59:$B$99,'WW Spending Total'!$B87,'WW Spending Actual'!R$59:R$99)+SUMIF('WW Spending Projected'!$B$61:$B$101,'WW Spending Total'!$B87,'WW Spending Projected'!R$61:R$101)</f>
        <v>0</v>
      </c>
      <c r="S87" s="102">
        <f>SUMIF('WW Spending Actual'!$B$59:$B$99,'WW Spending Total'!$B87,'WW Spending Actual'!S$59:S$99)+SUMIF('WW Spending Projected'!$B$61:$B$101,'WW Spending Total'!$B87,'WW Spending Projected'!S$61:S$101)</f>
        <v>0</v>
      </c>
      <c r="T87" s="102">
        <f>SUMIF('WW Spending Actual'!$B$59:$B$99,'WW Spending Total'!$B87,'WW Spending Actual'!T$59:T$99)+SUMIF('WW Spending Projected'!$B$61:$B$101,'WW Spending Total'!$B87,'WW Spending Projected'!T$61:T$101)</f>
        <v>0</v>
      </c>
      <c r="U87" s="102">
        <f>SUMIF('WW Spending Actual'!$B$59:$B$99,'WW Spending Total'!$B87,'WW Spending Actual'!U$59:U$99)+SUMIF('WW Spending Projected'!$B$61:$B$101,'WW Spending Total'!$B87,'WW Spending Projected'!U$61:U$101)</f>
        <v>0</v>
      </c>
      <c r="V87" s="102">
        <f>SUMIF('WW Spending Actual'!$B$59:$B$99,'WW Spending Total'!$B87,'WW Spending Actual'!V$59:V$99)+SUMIF('WW Spending Projected'!$B$61:$B$101,'WW Spending Total'!$B87,'WW Spending Projected'!V$61:V$101)</f>
        <v>0</v>
      </c>
      <c r="W87" s="102">
        <f>SUMIF('WW Spending Actual'!$B$59:$B$99,'WW Spending Total'!$B87,'WW Spending Actual'!W$59:W$99)+SUMIF('WW Spending Projected'!$B$61:$B$101,'WW Spending Total'!$B87,'WW Spending Projected'!W$61:W$101)</f>
        <v>0</v>
      </c>
      <c r="X87" s="102">
        <f>SUMIF('WW Spending Actual'!$B$59:$B$99,'WW Spending Total'!$B87,'WW Spending Actual'!X$59:X$99)+SUMIF('WW Spending Projected'!$B$61:$B$101,'WW Spending Total'!$B87,'WW Spending Projected'!X$61:X$101)</f>
        <v>0</v>
      </c>
      <c r="Y87" s="102">
        <f>SUMIF('WW Spending Actual'!$B$59:$B$99,'WW Spending Total'!$B87,'WW Spending Actual'!Y$59:Y$99)+SUMIF('WW Spending Projected'!$B$61:$B$101,'WW Spending Total'!$B87,'WW Spending Projected'!Y$61:Y$101)</f>
        <v>0</v>
      </c>
      <c r="Z87" s="102">
        <f>SUMIF('WW Spending Actual'!$B$59:$B$99,'WW Spending Total'!$B87,'WW Spending Actual'!Z$59:Z$99)+SUMIF('WW Spending Projected'!$B$61:$B$101,'WW Spending Total'!$B87,'WW Spending Projected'!Z$61:Z$101)</f>
        <v>0</v>
      </c>
      <c r="AA87" s="102">
        <f>SUMIF('WW Spending Actual'!$B$59:$B$99,'WW Spending Total'!$B87,'WW Spending Actual'!AA$59:AA$99)+SUMIF('WW Spending Projected'!$B$61:$B$101,'WW Spending Total'!$B87,'WW Spending Projected'!AA$61:AA$101)</f>
        <v>0</v>
      </c>
      <c r="AB87" s="102">
        <f>SUMIF('WW Spending Actual'!$B$59:$B$99,'WW Spending Total'!$B87,'WW Spending Actual'!AB$59:AB$99)+SUMIF('WW Spending Projected'!$B$61:$B$101,'WW Spending Total'!$B87,'WW Spending Projected'!AB$61:AB$101)</f>
        <v>0</v>
      </c>
      <c r="AC87" s="102">
        <f>SUMIF('WW Spending Actual'!$B$59:$B$99,'WW Spending Total'!$B87,'WW Spending Actual'!AC$59:AC$99)+SUMIF('WW Spending Projected'!$B$61:$B$101,'WW Spending Total'!$B87,'WW Spending Projected'!AC$61:AC$101)</f>
        <v>0</v>
      </c>
      <c r="AD87" s="102">
        <f>SUMIF('WW Spending Actual'!$B$59:$B$99,'WW Spending Total'!$B87,'WW Spending Actual'!AD$59:AD$99)+SUMIF('WW Spending Projected'!$B$61:$B$101,'WW Spending Total'!$B87,'WW Spending Projected'!AD$61:AD$101)</f>
        <v>0</v>
      </c>
      <c r="AE87" s="102">
        <f>SUMIF('WW Spending Actual'!$B$59:$B$99,'WW Spending Total'!$B87,'WW Spending Actual'!AE$59:AE$99)+SUMIF('WW Spending Projected'!$B$61:$B$101,'WW Spending Total'!$B87,'WW Spending Projected'!AE$61:AE$101)</f>
        <v>0</v>
      </c>
      <c r="AF87" s="102">
        <f>SUMIF('WW Spending Actual'!$B$59:$B$99,'WW Spending Total'!$B87,'WW Spending Actual'!AF$59:AF$99)+SUMIF('WW Spending Projected'!$B$61:$B$101,'WW Spending Total'!$B87,'WW Spending Projected'!AF$61:AF$101)</f>
        <v>0</v>
      </c>
      <c r="AG87" s="103">
        <f>SUMIF('WW Spending Actual'!$B$59:$B$99,'WW Spending Total'!$B87,'WW Spending Actual'!AG$59:AG$99)+SUMIF('WW Spending Projected'!$B$61:$B$101,'WW Spending Total'!$B87,'WW Spending Projected'!AG$61:AG$101)</f>
        <v>0</v>
      </c>
    </row>
    <row r="88" spans="2:33" hidden="1" x14ac:dyDescent="0.2">
      <c r="B88" s="32"/>
      <c r="C88" s="57"/>
      <c r="D88" s="101">
        <f>SUMIF('WW Spending Actual'!$B$59:$B$99,'WW Spending Total'!$B88,'WW Spending Actual'!D$59:D$99)+SUMIF('WW Spending Projected'!$B$61:$B$101,'WW Spending Total'!$B88,'WW Spending Projected'!D$61:D$101)</f>
        <v>0</v>
      </c>
      <c r="E88" s="420">
        <f>SUMIF('WW Spending Actual'!$B$59:$B$99,'WW Spending Total'!$B88,'WW Spending Actual'!E$59:E$99)+SUMIF('WW Spending Projected'!$B$61:$B$101,'WW Spending Total'!$B88,'WW Spending Projected'!E$61:E$101)</f>
        <v>0</v>
      </c>
      <c r="F88" s="420">
        <f>SUMIF('WW Spending Actual'!$B$59:$B$99,'WW Spending Total'!$B88,'WW Spending Actual'!F$59:F$99)+SUMIF('WW Spending Projected'!$B$61:$B$101,'WW Spending Total'!$B88,'WW Spending Projected'!F$61:F$101)</f>
        <v>0</v>
      </c>
      <c r="G88" s="420">
        <f>SUMIF('WW Spending Actual'!$B$59:$B$99,'WW Spending Total'!$B88,'WW Spending Actual'!G$59:G$99)+SUMIF('WW Spending Projected'!$B$61:$B$101,'WW Spending Total'!$B88,'WW Spending Projected'!G$61:G$101)</f>
        <v>0</v>
      </c>
      <c r="H88" s="103">
        <f>SUMIF('WW Spending Actual'!$B$59:$B$99,'WW Spending Total'!$B88,'WW Spending Actual'!H$59:H$99)+SUMIF('WW Spending Projected'!$B$61:$B$101,'WW Spending Total'!$B88,'WW Spending Projected'!H$61:H$101)</f>
        <v>0</v>
      </c>
      <c r="I88" s="102">
        <f>SUMIF('WW Spending Actual'!$B$59:$B$99,'WW Spending Total'!$B88,'WW Spending Actual'!I$59:I$99)+SUMIF('WW Spending Projected'!$B$61:$B$101,'WW Spending Total'!$B88,'WW Spending Projected'!I$61:I$101)</f>
        <v>0</v>
      </c>
      <c r="J88" s="102">
        <f>SUMIF('WW Spending Actual'!$B$59:$B$99,'WW Spending Total'!$B88,'WW Spending Actual'!J$59:J$99)+SUMIF('WW Spending Projected'!$B$61:$B$101,'WW Spending Total'!$B88,'WW Spending Projected'!J$61:J$101)</f>
        <v>0</v>
      </c>
      <c r="K88" s="102">
        <f>SUMIF('WW Spending Actual'!$B$59:$B$99,'WW Spending Total'!$B88,'WW Spending Actual'!K$59:K$99)+SUMIF('WW Spending Projected'!$B$61:$B$101,'WW Spending Total'!$B88,'WW Spending Projected'!K$61:K$101)</f>
        <v>0</v>
      </c>
      <c r="L88" s="102">
        <f>SUMIF('WW Spending Actual'!$B$59:$B$99,'WW Spending Total'!$B88,'WW Spending Actual'!L$59:L$99)+SUMIF('WW Spending Projected'!$B$61:$B$101,'WW Spending Total'!$B88,'WW Spending Projected'!L$61:L$101)</f>
        <v>0</v>
      </c>
      <c r="M88" s="102">
        <f>SUMIF('WW Spending Actual'!$B$59:$B$99,'WW Spending Total'!$B88,'WW Spending Actual'!M$59:M$99)+SUMIF('WW Spending Projected'!$B$61:$B$101,'WW Spending Total'!$B88,'WW Spending Projected'!M$61:M$101)</f>
        <v>0</v>
      </c>
      <c r="N88" s="102">
        <f>SUMIF('WW Spending Actual'!$B$59:$B$99,'WW Spending Total'!$B88,'WW Spending Actual'!N$59:N$99)+SUMIF('WW Spending Projected'!$B$61:$B$101,'WW Spending Total'!$B88,'WW Spending Projected'!N$61:N$101)</f>
        <v>0</v>
      </c>
      <c r="O88" s="102">
        <f>SUMIF('WW Spending Actual'!$B$59:$B$99,'WW Spending Total'!$B88,'WW Spending Actual'!O$59:O$99)+SUMIF('WW Spending Projected'!$B$61:$B$101,'WW Spending Total'!$B88,'WW Spending Projected'!O$61:O$101)</f>
        <v>0</v>
      </c>
      <c r="P88" s="102">
        <f>SUMIF('WW Spending Actual'!$B$59:$B$99,'WW Spending Total'!$B88,'WW Spending Actual'!P$59:P$99)+SUMIF('WW Spending Projected'!$B$61:$B$101,'WW Spending Total'!$B88,'WW Spending Projected'!P$61:P$101)</f>
        <v>0</v>
      </c>
      <c r="Q88" s="102">
        <f>SUMIF('WW Spending Actual'!$B$59:$B$99,'WW Spending Total'!$B88,'WW Spending Actual'!Q$59:Q$99)+SUMIF('WW Spending Projected'!$B$61:$B$101,'WW Spending Total'!$B88,'WW Spending Projected'!Q$61:Q$101)</f>
        <v>0</v>
      </c>
      <c r="R88" s="102">
        <f>SUMIF('WW Spending Actual'!$B$59:$B$99,'WW Spending Total'!$B88,'WW Spending Actual'!R$59:R$99)+SUMIF('WW Spending Projected'!$B$61:$B$101,'WW Spending Total'!$B88,'WW Spending Projected'!R$61:R$101)</f>
        <v>0</v>
      </c>
      <c r="S88" s="102">
        <f>SUMIF('WW Spending Actual'!$B$59:$B$99,'WW Spending Total'!$B88,'WW Spending Actual'!S$59:S$99)+SUMIF('WW Spending Projected'!$B$61:$B$101,'WW Spending Total'!$B88,'WW Spending Projected'!S$61:S$101)</f>
        <v>0</v>
      </c>
      <c r="T88" s="102">
        <f>SUMIF('WW Spending Actual'!$B$59:$B$99,'WW Spending Total'!$B88,'WW Spending Actual'!T$59:T$99)+SUMIF('WW Spending Projected'!$B$61:$B$101,'WW Spending Total'!$B88,'WW Spending Projected'!T$61:T$101)</f>
        <v>0</v>
      </c>
      <c r="U88" s="102">
        <f>SUMIF('WW Spending Actual'!$B$59:$B$99,'WW Spending Total'!$B88,'WW Spending Actual'!U$59:U$99)+SUMIF('WW Spending Projected'!$B$61:$B$101,'WW Spending Total'!$B88,'WW Spending Projected'!U$61:U$101)</f>
        <v>0</v>
      </c>
      <c r="V88" s="102">
        <f>SUMIF('WW Spending Actual'!$B$59:$B$99,'WW Spending Total'!$B88,'WW Spending Actual'!V$59:V$99)+SUMIF('WW Spending Projected'!$B$61:$B$101,'WW Spending Total'!$B88,'WW Spending Projected'!V$61:V$101)</f>
        <v>0</v>
      </c>
      <c r="W88" s="102">
        <f>SUMIF('WW Spending Actual'!$B$59:$B$99,'WW Spending Total'!$B88,'WW Spending Actual'!W$59:W$99)+SUMIF('WW Spending Projected'!$B$61:$B$101,'WW Spending Total'!$B88,'WW Spending Projected'!W$61:W$101)</f>
        <v>0</v>
      </c>
      <c r="X88" s="102">
        <f>SUMIF('WW Spending Actual'!$B$59:$B$99,'WW Spending Total'!$B88,'WW Spending Actual'!X$59:X$99)+SUMIF('WW Spending Projected'!$B$61:$B$101,'WW Spending Total'!$B88,'WW Spending Projected'!X$61:X$101)</f>
        <v>0</v>
      </c>
      <c r="Y88" s="102">
        <f>SUMIF('WW Spending Actual'!$B$59:$B$99,'WW Spending Total'!$B88,'WW Spending Actual'!Y$59:Y$99)+SUMIF('WW Spending Projected'!$B$61:$B$101,'WW Spending Total'!$B88,'WW Spending Projected'!Y$61:Y$101)</f>
        <v>0</v>
      </c>
      <c r="Z88" s="102">
        <f>SUMIF('WW Spending Actual'!$B$59:$B$99,'WW Spending Total'!$B88,'WW Spending Actual'!Z$59:Z$99)+SUMIF('WW Spending Projected'!$B$61:$B$101,'WW Spending Total'!$B88,'WW Spending Projected'!Z$61:Z$101)</f>
        <v>0</v>
      </c>
      <c r="AA88" s="102">
        <f>SUMIF('WW Spending Actual'!$B$59:$B$99,'WW Spending Total'!$B88,'WW Spending Actual'!AA$59:AA$99)+SUMIF('WW Spending Projected'!$B$61:$B$101,'WW Spending Total'!$B88,'WW Spending Projected'!AA$61:AA$101)</f>
        <v>0</v>
      </c>
      <c r="AB88" s="102">
        <f>SUMIF('WW Spending Actual'!$B$59:$B$99,'WW Spending Total'!$B88,'WW Spending Actual'!AB$59:AB$99)+SUMIF('WW Spending Projected'!$B$61:$B$101,'WW Spending Total'!$B88,'WW Spending Projected'!AB$61:AB$101)</f>
        <v>0</v>
      </c>
      <c r="AC88" s="102">
        <f>SUMIF('WW Spending Actual'!$B$59:$B$99,'WW Spending Total'!$B88,'WW Spending Actual'!AC$59:AC$99)+SUMIF('WW Spending Projected'!$B$61:$B$101,'WW Spending Total'!$B88,'WW Spending Projected'!AC$61:AC$101)</f>
        <v>0</v>
      </c>
      <c r="AD88" s="102">
        <f>SUMIF('WW Spending Actual'!$B$59:$B$99,'WW Spending Total'!$B88,'WW Spending Actual'!AD$59:AD$99)+SUMIF('WW Spending Projected'!$B$61:$B$101,'WW Spending Total'!$B88,'WW Spending Projected'!AD$61:AD$101)</f>
        <v>0</v>
      </c>
      <c r="AE88" s="102">
        <f>SUMIF('WW Spending Actual'!$B$59:$B$99,'WW Spending Total'!$B88,'WW Spending Actual'!AE$59:AE$99)+SUMIF('WW Spending Projected'!$B$61:$B$101,'WW Spending Total'!$B88,'WW Spending Projected'!AE$61:AE$101)</f>
        <v>0</v>
      </c>
      <c r="AF88" s="102">
        <f>SUMIF('WW Spending Actual'!$B$59:$B$99,'WW Spending Total'!$B88,'WW Spending Actual'!AF$59:AF$99)+SUMIF('WW Spending Projected'!$B$61:$B$101,'WW Spending Total'!$B88,'WW Spending Projected'!AF$61:AF$101)</f>
        <v>0</v>
      </c>
      <c r="AG88" s="103">
        <f>SUMIF('WW Spending Actual'!$B$59:$B$99,'WW Spending Total'!$B88,'WW Spending Actual'!AG$59:AG$99)+SUMIF('WW Spending Projected'!$B$61:$B$101,'WW Spending Total'!$B88,'WW Spending Projected'!AG$61:AG$101)</f>
        <v>0</v>
      </c>
    </row>
    <row r="89" spans="2:33" hidden="1" x14ac:dyDescent="0.2">
      <c r="B89" s="60" t="s">
        <v>80</v>
      </c>
      <c r="C89" s="57"/>
      <c r="D89" s="101">
        <f>SUMIF('WW Spending Actual'!$B$59:$B$99,'WW Spending Total'!$B89,'WW Spending Actual'!D$59:D$99)+SUMIF('WW Spending Projected'!$B$61:$B$101,'WW Spending Total'!$B89,'WW Spending Projected'!D$61:D$101)</f>
        <v>0</v>
      </c>
      <c r="E89" s="420">
        <f>SUMIF('WW Spending Actual'!$B$59:$B$99,'WW Spending Total'!$B89,'WW Spending Actual'!E$59:E$99)+SUMIF('WW Spending Projected'!$B$61:$B$101,'WW Spending Total'!$B89,'WW Spending Projected'!E$61:E$101)</f>
        <v>0</v>
      </c>
      <c r="F89" s="420">
        <f>SUMIF('WW Spending Actual'!$B$59:$B$99,'WW Spending Total'!$B89,'WW Spending Actual'!F$59:F$99)+SUMIF('WW Spending Projected'!$B$61:$B$101,'WW Spending Total'!$B89,'WW Spending Projected'!F$61:F$101)</f>
        <v>0</v>
      </c>
      <c r="G89" s="420">
        <f>SUMIF('WW Spending Actual'!$B$59:$B$99,'WW Spending Total'!$B89,'WW Spending Actual'!G$59:G$99)+SUMIF('WW Spending Projected'!$B$61:$B$101,'WW Spending Total'!$B89,'WW Spending Projected'!G$61:G$101)</f>
        <v>0</v>
      </c>
      <c r="H89" s="103">
        <f>SUMIF('WW Spending Actual'!$B$59:$B$99,'WW Spending Total'!$B89,'WW Spending Actual'!H$59:H$99)+SUMIF('WW Spending Projected'!$B$61:$B$101,'WW Spending Total'!$B89,'WW Spending Projected'!H$61:H$101)</f>
        <v>0</v>
      </c>
      <c r="I89" s="102">
        <f>SUMIF('WW Spending Actual'!$B$59:$B$99,'WW Spending Total'!$B89,'WW Spending Actual'!I$59:I$99)+SUMIF('WW Spending Projected'!$B$61:$B$101,'WW Spending Total'!$B89,'WW Spending Projected'!I$61:I$101)</f>
        <v>0</v>
      </c>
      <c r="J89" s="102">
        <f>SUMIF('WW Spending Actual'!$B$59:$B$99,'WW Spending Total'!$B89,'WW Spending Actual'!J$59:J$99)+SUMIF('WW Spending Projected'!$B$61:$B$101,'WW Spending Total'!$B89,'WW Spending Projected'!J$61:J$101)</f>
        <v>0</v>
      </c>
      <c r="K89" s="102">
        <f>SUMIF('WW Spending Actual'!$B$59:$B$99,'WW Spending Total'!$B89,'WW Spending Actual'!K$59:K$99)+SUMIF('WW Spending Projected'!$B$61:$B$101,'WW Spending Total'!$B89,'WW Spending Projected'!K$61:K$101)</f>
        <v>0</v>
      </c>
      <c r="L89" s="102">
        <f>SUMIF('WW Spending Actual'!$B$59:$B$99,'WW Spending Total'!$B89,'WW Spending Actual'!L$59:L$99)+SUMIF('WW Spending Projected'!$B$61:$B$101,'WW Spending Total'!$B89,'WW Spending Projected'!L$61:L$101)</f>
        <v>0</v>
      </c>
      <c r="M89" s="102">
        <f>SUMIF('WW Spending Actual'!$B$59:$B$99,'WW Spending Total'!$B89,'WW Spending Actual'!M$59:M$99)+SUMIF('WW Spending Projected'!$B$61:$B$101,'WW Spending Total'!$B89,'WW Spending Projected'!M$61:M$101)</f>
        <v>0</v>
      </c>
      <c r="N89" s="102">
        <f>SUMIF('WW Spending Actual'!$B$59:$B$99,'WW Spending Total'!$B89,'WW Spending Actual'!N$59:N$99)+SUMIF('WW Spending Projected'!$B$61:$B$101,'WW Spending Total'!$B89,'WW Spending Projected'!N$61:N$101)</f>
        <v>0</v>
      </c>
      <c r="O89" s="102">
        <f>SUMIF('WW Spending Actual'!$B$59:$B$99,'WW Spending Total'!$B89,'WW Spending Actual'!O$59:O$99)+SUMIF('WW Spending Projected'!$B$61:$B$101,'WW Spending Total'!$B89,'WW Spending Projected'!O$61:O$101)</f>
        <v>0</v>
      </c>
      <c r="P89" s="102">
        <f>SUMIF('WW Spending Actual'!$B$59:$B$99,'WW Spending Total'!$B89,'WW Spending Actual'!P$59:P$99)+SUMIF('WW Spending Projected'!$B$61:$B$101,'WW Spending Total'!$B89,'WW Spending Projected'!P$61:P$101)</f>
        <v>0</v>
      </c>
      <c r="Q89" s="102">
        <f>SUMIF('WW Spending Actual'!$B$59:$B$99,'WW Spending Total'!$B89,'WW Spending Actual'!Q$59:Q$99)+SUMIF('WW Spending Projected'!$B$61:$B$101,'WW Spending Total'!$B89,'WW Spending Projected'!Q$61:Q$101)</f>
        <v>0</v>
      </c>
      <c r="R89" s="102">
        <f>SUMIF('WW Spending Actual'!$B$59:$B$99,'WW Spending Total'!$B89,'WW Spending Actual'!R$59:R$99)+SUMIF('WW Spending Projected'!$B$61:$B$101,'WW Spending Total'!$B89,'WW Spending Projected'!R$61:R$101)</f>
        <v>0</v>
      </c>
      <c r="S89" s="102">
        <f>SUMIF('WW Spending Actual'!$B$59:$B$99,'WW Spending Total'!$B89,'WW Spending Actual'!S$59:S$99)+SUMIF('WW Spending Projected'!$B$61:$B$101,'WW Spending Total'!$B89,'WW Spending Projected'!S$61:S$101)</f>
        <v>0</v>
      </c>
      <c r="T89" s="102">
        <f>SUMIF('WW Spending Actual'!$B$59:$B$99,'WW Spending Total'!$B89,'WW Spending Actual'!T$59:T$99)+SUMIF('WW Spending Projected'!$B$61:$B$101,'WW Spending Total'!$B89,'WW Spending Projected'!T$61:T$101)</f>
        <v>0</v>
      </c>
      <c r="U89" s="102">
        <f>SUMIF('WW Spending Actual'!$B$59:$B$99,'WW Spending Total'!$B89,'WW Spending Actual'!U$59:U$99)+SUMIF('WW Spending Projected'!$B$61:$B$101,'WW Spending Total'!$B89,'WW Spending Projected'!U$61:U$101)</f>
        <v>0</v>
      </c>
      <c r="V89" s="102">
        <f>SUMIF('WW Spending Actual'!$B$59:$B$99,'WW Spending Total'!$B89,'WW Spending Actual'!V$59:V$99)+SUMIF('WW Spending Projected'!$B$61:$B$101,'WW Spending Total'!$B89,'WW Spending Projected'!V$61:V$101)</f>
        <v>0</v>
      </c>
      <c r="W89" s="102">
        <f>SUMIF('WW Spending Actual'!$B$59:$B$99,'WW Spending Total'!$B89,'WW Spending Actual'!W$59:W$99)+SUMIF('WW Spending Projected'!$B$61:$B$101,'WW Spending Total'!$B89,'WW Spending Projected'!W$61:W$101)</f>
        <v>0</v>
      </c>
      <c r="X89" s="102">
        <f>SUMIF('WW Spending Actual'!$B$59:$B$99,'WW Spending Total'!$B89,'WW Spending Actual'!X$59:X$99)+SUMIF('WW Spending Projected'!$B$61:$B$101,'WW Spending Total'!$B89,'WW Spending Projected'!X$61:X$101)</f>
        <v>0</v>
      </c>
      <c r="Y89" s="102">
        <f>SUMIF('WW Spending Actual'!$B$59:$B$99,'WW Spending Total'!$B89,'WW Spending Actual'!Y$59:Y$99)+SUMIF('WW Spending Projected'!$B$61:$B$101,'WW Spending Total'!$B89,'WW Spending Projected'!Y$61:Y$101)</f>
        <v>0</v>
      </c>
      <c r="Z89" s="102">
        <f>SUMIF('WW Spending Actual'!$B$59:$B$99,'WW Spending Total'!$B89,'WW Spending Actual'!Z$59:Z$99)+SUMIF('WW Spending Projected'!$B$61:$B$101,'WW Spending Total'!$B89,'WW Spending Projected'!Z$61:Z$101)</f>
        <v>0</v>
      </c>
      <c r="AA89" s="102">
        <f>SUMIF('WW Spending Actual'!$B$59:$B$99,'WW Spending Total'!$B89,'WW Spending Actual'!AA$59:AA$99)+SUMIF('WW Spending Projected'!$B$61:$B$101,'WW Spending Total'!$B89,'WW Spending Projected'!AA$61:AA$101)</f>
        <v>0</v>
      </c>
      <c r="AB89" s="102">
        <f>SUMIF('WW Spending Actual'!$B$59:$B$99,'WW Spending Total'!$B89,'WW Spending Actual'!AB$59:AB$99)+SUMIF('WW Spending Projected'!$B$61:$B$101,'WW Spending Total'!$B89,'WW Spending Projected'!AB$61:AB$101)</f>
        <v>0</v>
      </c>
      <c r="AC89" s="102">
        <f>SUMIF('WW Spending Actual'!$B$59:$B$99,'WW Spending Total'!$B89,'WW Spending Actual'!AC$59:AC$99)+SUMIF('WW Spending Projected'!$B$61:$B$101,'WW Spending Total'!$B89,'WW Spending Projected'!AC$61:AC$101)</f>
        <v>0</v>
      </c>
      <c r="AD89" s="102">
        <f>SUMIF('WW Spending Actual'!$B$59:$B$99,'WW Spending Total'!$B89,'WW Spending Actual'!AD$59:AD$99)+SUMIF('WW Spending Projected'!$B$61:$B$101,'WW Spending Total'!$B89,'WW Spending Projected'!AD$61:AD$101)</f>
        <v>0</v>
      </c>
      <c r="AE89" s="102">
        <f>SUMIF('WW Spending Actual'!$B$59:$B$99,'WW Spending Total'!$B89,'WW Spending Actual'!AE$59:AE$99)+SUMIF('WW Spending Projected'!$B$61:$B$101,'WW Spending Total'!$B89,'WW Spending Projected'!AE$61:AE$101)</f>
        <v>0</v>
      </c>
      <c r="AF89" s="102">
        <f>SUMIF('WW Spending Actual'!$B$59:$B$99,'WW Spending Total'!$B89,'WW Spending Actual'!AF$59:AF$99)+SUMIF('WW Spending Projected'!$B$61:$B$101,'WW Spending Total'!$B89,'WW Spending Projected'!AF$61:AF$101)</f>
        <v>0</v>
      </c>
      <c r="AG89" s="103">
        <f>SUMIF('WW Spending Actual'!$B$59:$B$99,'WW Spending Total'!$B89,'WW Spending Actual'!AG$59:AG$99)+SUMIF('WW Spending Projected'!$B$61:$B$101,'WW Spending Total'!$B89,'WW Spending Projected'!AG$61:AG$101)</f>
        <v>0</v>
      </c>
    </row>
    <row r="90" spans="2:33" hidden="1" x14ac:dyDescent="0.2">
      <c r="B90" s="32" t="str">
        <f>IFERROR(VLOOKUP(C90,'MEG Def'!$A$53:$B$56,2),"")</f>
        <v/>
      </c>
      <c r="C90" s="57"/>
      <c r="D90" s="101">
        <f>SUMIF('WW Spending Actual'!$B$59:$B$99,'WW Spending Total'!$B90,'WW Spending Actual'!D$59:D$99)+SUMIF('WW Spending Projected'!$B$61:$B$101,'WW Spending Total'!$B90,'WW Spending Projected'!D$61:D$101)</f>
        <v>0</v>
      </c>
      <c r="E90" s="420">
        <f>SUMIF('WW Spending Actual'!$B$59:$B$99,'WW Spending Total'!$B90,'WW Spending Actual'!E$59:E$99)+SUMIF('WW Spending Projected'!$B$61:$B$101,'WW Spending Total'!$B90,'WW Spending Projected'!E$61:E$101)</f>
        <v>0</v>
      </c>
      <c r="F90" s="420">
        <f>SUMIF('WW Spending Actual'!$B$59:$B$99,'WW Spending Total'!$B90,'WW Spending Actual'!F$59:F$99)+SUMIF('WW Spending Projected'!$B$61:$B$101,'WW Spending Total'!$B90,'WW Spending Projected'!F$61:F$101)</f>
        <v>0</v>
      </c>
      <c r="G90" s="420">
        <f>SUMIF('WW Spending Actual'!$B$59:$B$99,'WW Spending Total'!$B90,'WW Spending Actual'!G$59:G$99)+SUMIF('WW Spending Projected'!$B$61:$B$101,'WW Spending Total'!$B90,'WW Spending Projected'!G$61:G$101)</f>
        <v>0</v>
      </c>
      <c r="H90" s="103">
        <f>SUMIF('WW Spending Actual'!$B$59:$B$99,'WW Spending Total'!$B90,'WW Spending Actual'!H$59:H$99)+SUMIF('WW Spending Projected'!$B$61:$B$101,'WW Spending Total'!$B90,'WW Spending Projected'!H$61:H$101)</f>
        <v>0</v>
      </c>
      <c r="I90" s="102">
        <f>SUMIF('WW Spending Actual'!$B$59:$B$99,'WW Spending Total'!$B90,'WW Spending Actual'!I$59:I$99)+SUMIF('WW Spending Projected'!$B$61:$B$101,'WW Spending Total'!$B90,'WW Spending Projected'!I$61:I$101)</f>
        <v>0</v>
      </c>
      <c r="J90" s="102">
        <f>SUMIF('WW Spending Actual'!$B$59:$B$99,'WW Spending Total'!$B90,'WW Spending Actual'!J$59:J$99)+SUMIF('WW Spending Projected'!$B$61:$B$101,'WW Spending Total'!$B90,'WW Spending Projected'!J$61:J$101)</f>
        <v>0</v>
      </c>
      <c r="K90" s="102">
        <f>SUMIF('WW Spending Actual'!$B$59:$B$99,'WW Spending Total'!$B90,'WW Spending Actual'!K$59:K$99)+SUMIF('WW Spending Projected'!$B$61:$B$101,'WW Spending Total'!$B90,'WW Spending Projected'!K$61:K$101)</f>
        <v>0</v>
      </c>
      <c r="L90" s="102">
        <f>SUMIF('WW Spending Actual'!$B$59:$B$99,'WW Spending Total'!$B90,'WW Spending Actual'!L$59:L$99)+SUMIF('WW Spending Projected'!$B$61:$B$101,'WW Spending Total'!$B90,'WW Spending Projected'!L$61:L$101)</f>
        <v>0</v>
      </c>
      <c r="M90" s="102">
        <f>SUMIF('WW Spending Actual'!$B$59:$B$99,'WW Spending Total'!$B90,'WW Spending Actual'!M$59:M$99)+SUMIF('WW Spending Projected'!$B$61:$B$101,'WW Spending Total'!$B90,'WW Spending Projected'!M$61:M$101)</f>
        <v>0</v>
      </c>
      <c r="N90" s="102">
        <f>SUMIF('WW Spending Actual'!$B$59:$B$99,'WW Spending Total'!$B90,'WW Spending Actual'!N$59:N$99)+SUMIF('WW Spending Projected'!$B$61:$B$101,'WW Spending Total'!$B90,'WW Spending Projected'!N$61:N$101)</f>
        <v>0</v>
      </c>
      <c r="O90" s="102">
        <f>SUMIF('WW Spending Actual'!$B$59:$B$99,'WW Spending Total'!$B90,'WW Spending Actual'!O$59:O$99)+SUMIF('WW Spending Projected'!$B$61:$B$101,'WW Spending Total'!$B90,'WW Spending Projected'!O$61:O$101)</f>
        <v>0</v>
      </c>
      <c r="P90" s="102">
        <f>SUMIF('WW Spending Actual'!$B$59:$B$99,'WW Spending Total'!$B90,'WW Spending Actual'!P$59:P$99)+SUMIF('WW Spending Projected'!$B$61:$B$101,'WW Spending Total'!$B90,'WW Spending Projected'!P$61:P$101)</f>
        <v>0</v>
      </c>
      <c r="Q90" s="102">
        <f>SUMIF('WW Spending Actual'!$B$59:$B$99,'WW Spending Total'!$B90,'WW Spending Actual'!Q$59:Q$99)+SUMIF('WW Spending Projected'!$B$61:$B$101,'WW Spending Total'!$B90,'WW Spending Projected'!Q$61:Q$101)</f>
        <v>0</v>
      </c>
      <c r="R90" s="102">
        <f>SUMIF('WW Spending Actual'!$B$59:$B$99,'WW Spending Total'!$B90,'WW Spending Actual'!R$59:R$99)+SUMIF('WW Spending Projected'!$B$61:$B$101,'WW Spending Total'!$B90,'WW Spending Projected'!R$61:R$101)</f>
        <v>0</v>
      </c>
      <c r="S90" s="102">
        <f>SUMIF('WW Spending Actual'!$B$59:$B$99,'WW Spending Total'!$B90,'WW Spending Actual'!S$59:S$99)+SUMIF('WW Spending Projected'!$B$61:$B$101,'WW Spending Total'!$B90,'WW Spending Projected'!S$61:S$101)</f>
        <v>0</v>
      </c>
      <c r="T90" s="102">
        <f>SUMIF('WW Spending Actual'!$B$59:$B$99,'WW Spending Total'!$B90,'WW Spending Actual'!T$59:T$99)+SUMIF('WW Spending Projected'!$B$61:$B$101,'WW Spending Total'!$B90,'WW Spending Projected'!T$61:T$101)</f>
        <v>0</v>
      </c>
      <c r="U90" s="102">
        <f>SUMIF('WW Spending Actual'!$B$59:$B$99,'WW Spending Total'!$B90,'WW Spending Actual'!U$59:U$99)+SUMIF('WW Spending Projected'!$B$61:$B$101,'WW Spending Total'!$B90,'WW Spending Projected'!U$61:U$101)</f>
        <v>0</v>
      </c>
      <c r="V90" s="102">
        <f>SUMIF('WW Spending Actual'!$B$59:$B$99,'WW Spending Total'!$B90,'WW Spending Actual'!V$59:V$99)+SUMIF('WW Spending Projected'!$B$61:$B$101,'WW Spending Total'!$B90,'WW Spending Projected'!V$61:V$101)</f>
        <v>0</v>
      </c>
      <c r="W90" s="102">
        <f>SUMIF('WW Spending Actual'!$B$59:$B$99,'WW Spending Total'!$B90,'WW Spending Actual'!W$59:W$99)+SUMIF('WW Spending Projected'!$B$61:$B$101,'WW Spending Total'!$B90,'WW Spending Projected'!W$61:W$101)</f>
        <v>0</v>
      </c>
      <c r="X90" s="102">
        <f>SUMIF('WW Spending Actual'!$B$59:$B$99,'WW Spending Total'!$B90,'WW Spending Actual'!X$59:X$99)+SUMIF('WW Spending Projected'!$B$61:$B$101,'WW Spending Total'!$B90,'WW Spending Projected'!X$61:X$101)</f>
        <v>0</v>
      </c>
      <c r="Y90" s="102">
        <f>SUMIF('WW Spending Actual'!$B$59:$B$99,'WW Spending Total'!$B90,'WW Spending Actual'!Y$59:Y$99)+SUMIF('WW Spending Projected'!$B$61:$B$101,'WW Spending Total'!$B90,'WW Spending Projected'!Y$61:Y$101)</f>
        <v>0</v>
      </c>
      <c r="Z90" s="102">
        <f>SUMIF('WW Spending Actual'!$B$59:$B$99,'WW Spending Total'!$B90,'WW Spending Actual'!Z$59:Z$99)+SUMIF('WW Spending Projected'!$B$61:$B$101,'WW Spending Total'!$B90,'WW Spending Projected'!Z$61:Z$101)</f>
        <v>0</v>
      </c>
      <c r="AA90" s="102">
        <f>SUMIF('WW Spending Actual'!$B$59:$B$99,'WW Spending Total'!$B90,'WW Spending Actual'!AA$59:AA$99)+SUMIF('WW Spending Projected'!$B$61:$B$101,'WW Spending Total'!$B90,'WW Spending Projected'!AA$61:AA$101)</f>
        <v>0</v>
      </c>
      <c r="AB90" s="102">
        <f>SUMIF('WW Spending Actual'!$B$59:$B$99,'WW Spending Total'!$B90,'WW Spending Actual'!AB$59:AB$99)+SUMIF('WW Spending Projected'!$B$61:$B$101,'WW Spending Total'!$B90,'WW Spending Projected'!AB$61:AB$101)</f>
        <v>0</v>
      </c>
      <c r="AC90" s="102">
        <f>SUMIF('WW Spending Actual'!$B$59:$B$99,'WW Spending Total'!$B90,'WW Spending Actual'!AC$59:AC$99)+SUMIF('WW Spending Projected'!$B$61:$B$101,'WW Spending Total'!$B90,'WW Spending Projected'!AC$61:AC$101)</f>
        <v>0</v>
      </c>
      <c r="AD90" s="102">
        <f>SUMIF('WW Spending Actual'!$B$59:$B$99,'WW Spending Total'!$B90,'WW Spending Actual'!AD$59:AD$99)+SUMIF('WW Spending Projected'!$B$61:$B$101,'WW Spending Total'!$B90,'WW Spending Projected'!AD$61:AD$101)</f>
        <v>0</v>
      </c>
      <c r="AE90" s="102">
        <f>SUMIF('WW Spending Actual'!$B$59:$B$99,'WW Spending Total'!$B90,'WW Spending Actual'!AE$59:AE$99)+SUMIF('WW Spending Projected'!$B$61:$B$101,'WW Spending Total'!$B90,'WW Spending Projected'!AE$61:AE$101)</f>
        <v>0</v>
      </c>
      <c r="AF90" s="102">
        <f>SUMIF('WW Spending Actual'!$B$59:$B$99,'WW Spending Total'!$B90,'WW Spending Actual'!AF$59:AF$99)+SUMIF('WW Spending Projected'!$B$61:$B$101,'WW Spending Total'!$B90,'WW Spending Projected'!AF$61:AF$101)</f>
        <v>0</v>
      </c>
      <c r="AG90" s="103">
        <f>SUMIF('WW Spending Actual'!$B$59:$B$99,'WW Spending Total'!$B90,'WW Spending Actual'!AG$59:AG$99)+SUMIF('WW Spending Projected'!$B$61:$B$101,'WW Spending Total'!$B90,'WW Spending Projected'!AG$61:AG$101)</f>
        <v>0</v>
      </c>
    </row>
    <row r="91" spans="2:33" hidden="1" x14ac:dyDescent="0.2">
      <c r="B91" s="32" t="str">
        <f>IFERROR(VLOOKUP(C91,'MEG Def'!$A$53:$B$56,2),"")</f>
        <v/>
      </c>
      <c r="C91" s="57"/>
      <c r="D91" s="101">
        <f>SUMIF('WW Spending Actual'!$B$59:$B$99,'WW Spending Total'!$B91,'WW Spending Actual'!D$59:D$99)+SUMIF('WW Spending Projected'!$B$61:$B$101,'WW Spending Total'!$B91,'WW Spending Projected'!D$61:D$101)</f>
        <v>0</v>
      </c>
      <c r="E91" s="420">
        <f>SUMIF('WW Spending Actual'!$B$59:$B$99,'WW Spending Total'!$B91,'WW Spending Actual'!E$59:E$99)+SUMIF('WW Spending Projected'!$B$61:$B$101,'WW Spending Total'!$B91,'WW Spending Projected'!E$61:E$101)</f>
        <v>0</v>
      </c>
      <c r="F91" s="420">
        <f>SUMIF('WW Spending Actual'!$B$59:$B$99,'WW Spending Total'!$B91,'WW Spending Actual'!F$59:F$99)+SUMIF('WW Spending Projected'!$B$61:$B$101,'WW Spending Total'!$B91,'WW Spending Projected'!F$61:F$101)</f>
        <v>0</v>
      </c>
      <c r="G91" s="420">
        <f>SUMIF('WW Spending Actual'!$B$59:$B$99,'WW Spending Total'!$B91,'WW Spending Actual'!G$59:G$99)+SUMIF('WW Spending Projected'!$B$61:$B$101,'WW Spending Total'!$B91,'WW Spending Projected'!G$61:G$101)</f>
        <v>0</v>
      </c>
      <c r="H91" s="103">
        <f>SUMIF('WW Spending Actual'!$B$59:$B$99,'WW Spending Total'!$B91,'WW Spending Actual'!H$59:H$99)+SUMIF('WW Spending Projected'!$B$61:$B$101,'WW Spending Total'!$B91,'WW Spending Projected'!H$61:H$101)</f>
        <v>0</v>
      </c>
      <c r="I91" s="102">
        <f>SUMIF('WW Spending Actual'!$B$59:$B$99,'WW Spending Total'!$B91,'WW Spending Actual'!I$59:I$99)+SUMIF('WW Spending Projected'!$B$61:$B$101,'WW Spending Total'!$B91,'WW Spending Projected'!I$61:I$101)</f>
        <v>0</v>
      </c>
      <c r="J91" s="102">
        <f>SUMIF('WW Spending Actual'!$B$59:$B$99,'WW Spending Total'!$B91,'WW Spending Actual'!J$59:J$99)+SUMIF('WW Spending Projected'!$B$61:$B$101,'WW Spending Total'!$B91,'WW Spending Projected'!J$61:J$101)</f>
        <v>0</v>
      </c>
      <c r="K91" s="102">
        <f>SUMIF('WW Spending Actual'!$B$59:$B$99,'WW Spending Total'!$B91,'WW Spending Actual'!K$59:K$99)+SUMIF('WW Spending Projected'!$B$61:$B$101,'WW Spending Total'!$B91,'WW Spending Projected'!K$61:K$101)</f>
        <v>0</v>
      </c>
      <c r="L91" s="102">
        <f>SUMIF('WW Spending Actual'!$B$59:$B$99,'WW Spending Total'!$B91,'WW Spending Actual'!L$59:L$99)+SUMIF('WW Spending Projected'!$B$61:$B$101,'WW Spending Total'!$B91,'WW Spending Projected'!L$61:L$101)</f>
        <v>0</v>
      </c>
      <c r="M91" s="102">
        <f>SUMIF('WW Spending Actual'!$B$59:$B$99,'WW Spending Total'!$B91,'WW Spending Actual'!M$59:M$99)+SUMIF('WW Spending Projected'!$B$61:$B$101,'WW Spending Total'!$B91,'WW Spending Projected'!M$61:M$101)</f>
        <v>0</v>
      </c>
      <c r="N91" s="102">
        <f>SUMIF('WW Spending Actual'!$B$59:$B$99,'WW Spending Total'!$B91,'WW Spending Actual'!N$59:N$99)+SUMIF('WW Spending Projected'!$B$61:$B$101,'WW Spending Total'!$B91,'WW Spending Projected'!N$61:N$101)</f>
        <v>0</v>
      </c>
      <c r="O91" s="102">
        <f>SUMIF('WW Spending Actual'!$B$59:$B$99,'WW Spending Total'!$B91,'WW Spending Actual'!O$59:O$99)+SUMIF('WW Spending Projected'!$B$61:$B$101,'WW Spending Total'!$B91,'WW Spending Projected'!O$61:O$101)</f>
        <v>0</v>
      </c>
      <c r="P91" s="102">
        <f>SUMIF('WW Spending Actual'!$B$59:$B$99,'WW Spending Total'!$B91,'WW Spending Actual'!P$59:P$99)+SUMIF('WW Spending Projected'!$B$61:$B$101,'WW Spending Total'!$B91,'WW Spending Projected'!P$61:P$101)</f>
        <v>0</v>
      </c>
      <c r="Q91" s="102">
        <f>SUMIF('WW Spending Actual'!$B$59:$B$99,'WW Spending Total'!$B91,'WW Spending Actual'!Q$59:Q$99)+SUMIF('WW Spending Projected'!$B$61:$B$101,'WW Spending Total'!$B91,'WW Spending Projected'!Q$61:Q$101)</f>
        <v>0</v>
      </c>
      <c r="R91" s="102">
        <f>SUMIF('WW Spending Actual'!$B$59:$B$99,'WW Spending Total'!$B91,'WW Spending Actual'!R$59:R$99)+SUMIF('WW Spending Projected'!$B$61:$B$101,'WW Spending Total'!$B91,'WW Spending Projected'!R$61:R$101)</f>
        <v>0</v>
      </c>
      <c r="S91" s="102">
        <f>SUMIF('WW Spending Actual'!$B$59:$B$99,'WW Spending Total'!$B91,'WW Spending Actual'!S$59:S$99)+SUMIF('WW Spending Projected'!$B$61:$B$101,'WW Spending Total'!$B91,'WW Spending Projected'!S$61:S$101)</f>
        <v>0</v>
      </c>
      <c r="T91" s="102">
        <f>SUMIF('WW Spending Actual'!$B$59:$B$99,'WW Spending Total'!$B91,'WW Spending Actual'!T$59:T$99)+SUMIF('WW Spending Projected'!$B$61:$B$101,'WW Spending Total'!$B91,'WW Spending Projected'!T$61:T$101)</f>
        <v>0</v>
      </c>
      <c r="U91" s="102">
        <f>SUMIF('WW Spending Actual'!$B$59:$B$99,'WW Spending Total'!$B91,'WW Spending Actual'!U$59:U$99)+SUMIF('WW Spending Projected'!$B$61:$B$101,'WW Spending Total'!$B91,'WW Spending Projected'!U$61:U$101)</f>
        <v>0</v>
      </c>
      <c r="V91" s="102">
        <f>SUMIF('WW Spending Actual'!$B$59:$B$99,'WW Spending Total'!$B91,'WW Spending Actual'!V$59:V$99)+SUMIF('WW Spending Projected'!$B$61:$B$101,'WW Spending Total'!$B91,'WW Spending Projected'!V$61:V$101)</f>
        <v>0</v>
      </c>
      <c r="W91" s="102">
        <f>SUMIF('WW Spending Actual'!$B$59:$B$99,'WW Spending Total'!$B91,'WW Spending Actual'!W$59:W$99)+SUMIF('WW Spending Projected'!$B$61:$B$101,'WW Spending Total'!$B91,'WW Spending Projected'!W$61:W$101)</f>
        <v>0</v>
      </c>
      <c r="X91" s="102">
        <f>SUMIF('WW Spending Actual'!$B$59:$B$99,'WW Spending Total'!$B91,'WW Spending Actual'!X$59:X$99)+SUMIF('WW Spending Projected'!$B$61:$B$101,'WW Spending Total'!$B91,'WW Spending Projected'!X$61:X$101)</f>
        <v>0</v>
      </c>
      <c r="Y91" s="102">
        <f>SUMIF('WW Spending Actual'!$B$59:$B$99,'WW Spending Total'!$B91,'WW Spending Actual'!Y$59:Y$99)+SUMIF('WW Spending Projected'!$B$61:$B$101,'WW Spending Total'!$B91,'WW Spending Projected'!Y$61:Y$101)</f>
        <v>0</v>
      </c>
      <c r="Z91" s="102">
        <f>SUMIF('WW Spending Actual'!$B$59:$B$99,'WW Spending Total'!$B91,'WW Spending Actual'!Z$59:Z$99)+SUMIF('WW Spending Projected'!$B$61:$B$101,'WW Spending Total'!$B91,'WW Spending Projected'!Z$61:Z$101)</f>
        <v>0</v>
      </c>
      <c r="AA91" s="102">
        <f>SUMIF('WW Spending Actual'!$B$59:$B$99,'WW Spending Total'!$B91,'WW Spending Actual'!AA$59:AA$99)+SUMIF('WW Spending Projected'!$B$61:$B$101,'WW Spending Total'!$B91,'WW Spending Projected'!AA$61:AA$101)</f>
        <v>0</v>
      </c>
      <c r="AB91" s="102">
        <f>SUMIF('WW Spending Actual'!$B$59:$B$99,'WW Spending Total'!$B91,'WW Spending Actual'!AB$59:AB$99)+SUMIF('WW Spending Projected'!$B$61:$B$101,'WW Spending Total'!$B91,'WW Spending Projected'!AB$61:AB$101)</f>
        <v>0</v>
      </c>
      <c r="AC91" s="102">
        <f>SUMIF('WW Spending Actual'!$B$59:$B$99,'WW Spending Total'!$B91,'WW Spending Actual'!AC$59:AC$99)+SUMIF('WW Spending Projected'!$B$61:$B$101,'WW Spending Total'!$B91,'WW Spending Projected'!AC$61:AC$101)</f>
        <v>0</v>
      </c>
      <c r="AD91" s="102">
        <f>SUMIF('WW Spending Actual'!$B$59:$B$99,'WW Spending Total'!$B91,'WW Spending Actual'!AD$59:AD$99)+SUMIF('WW Spending Projected'!$B$61:$B$101,'WW Spending Total'!$B91,'WW Spending Projected'!AD$61:AD$101)</f>
        <v>0</v>
      </c>
      <c r="AE91" s="102">
        <f>SUMIF('WW Spending Actual'!$B$59:$B$99,'WW Spending Total'!$B91,'WW Spending Actual'!AE$59:AE$99)+SUMIF('WW Spending Projected'!$B$61:$B$101,'WW Spending Total'!$B91,'WW Spending Projected'!AE$61:AE$101)</f>
        <v>0</v>
      </c>
      <c r="AF91" s="102">
        <f>SUMIF('WW Spending Actual'!$B$59:$B$99,'WW Spending Total'!$B91,'WW Spending Actual'!AF$59:AF$99)+SUMIF('WW Spending Projected'!$B$61:$B$101,'WW Spending Total'!$B91,'WW Spending Projected'!AF$61:AF$101)</f>
        <v>0</v>
      </c>
      <c r="AG91" s="103">
        <f>SUMIF('WW Spending Actual'!$B$59:$B$99,'WW Spending Total'!$B91,'WW Spending Actual'!AG$59:AG$99)+SUMIF('WW Spending Projected'!$B$61:$B$101,'WW Spending Total'!$B91,'WW Spending Projected'!AG$61:AG$101)</f>
        <v>0</v>
      </c>
    </row>
    <row r="92" spans="2:33" hidden="1" x14ac:dyDescent="0.2">
      <c r="B92" s="32" t="str">
        <f>IFERROR(VLOOKUP(C92,'MEG Def'!$A$53:$B$56,2),"")</f>
        <v/>
      </c>
      <c r="C92" s="57"/>
      <c r="D92" s="101">
        <f>SUMIF('WW Spending Actual'!$B$59:$B$99,'WW Spending Total'!$B92,'WW Spending Actual'!D$59:D$99)+SUMIF('WW Spending Projected'!$B$61:$B$101,'WW Spending Total'!$B92,'WW Spending Projected'!D$61:D$101)</f>
        <v>0</v>
      </c>
      <c r="E92" s="420">
        <f>SUMIF('WW Spending Actual'!$B$59:$B$99,'WW Spending Total'!$B92,'WW Spending Actual'!E$59:E$99)+SUMIF('WW Spending Projected'!$B$61:$B$101,'WW Spending Total'!$B92,'WW Spending Projected'!E$61:E$101)</f>
        <v>0</v>
      </c>
      <c r="F92" s="420">
        <f>SUMIF('WW Spending Actual'!$B$59:$B$99,'WW Spending Total'!$B92,'WW Spending Actual'!F$59:F$99)+SUMIF('WW Spending Projected'!$B$61:$B$101,'WW Spending Total'!$B92,'WW Spending Projected'!F$61:F$101)</f>
        <v>0</v>
      </c>
      <c r="G92" s="420">
        <f>SUMIF('WW Spending Actual'!$B$59:$B$99,'WW Spending Total'!$B92,'WW Spending Actual'!G$59:G$99)+SUMIF('WW Spending Projected'!$B$61:$B$101,'WW Spending Total'!$B92,'WW Spending Projected'!G$61:G$101)</f>
        <v>0</v>
      </c>
      <c r="H92" s="103">
        <f>SUMIF('WW Spending Actual'!$B$59:$B$99,'WW Spending Total'!$B92,'WW Spending Actual'!H$59:H$99)+SUMIF('WW Spending Projected'!$B$61:$B$101,'WW Spending Total'!$B92,'WW Spending Projected'!H$61:H$101)</f>
        <v>0</v>
      </c>
      <c r="I92" s="102">
        <f>SUMIF('WW Spending Actual'!$B$59:$B$99,'WW Spending Total'!$B92,'WW Spending Actual'!I$59:I$99)+SUMIF('WW Spending Projected'!$B$61:$B$101,'WW Spending Total'!$B92,'WW Spending Projected'!I$61:I$101)</f>
        <v>0</v>
      </c>
      <c r="J92" s="102">
        <f>SUMIF('WW Spending Actual'!$B$59:$B$99,'WW Spending Total'!$B92,'WW Spending Actual'!J$59:J$99)+SUMIF('WW Spending Projected'!$B$61:$B$101,'WW Spending Total'!$B92,'WW Spending Projected'!J$61:J$101)</f>
        <v>0</v>
      </c>
      <c r="K92" s="102">
        <f>SUMIF('WW Spending Actual'!$B$59:$B$99,'WW Spending Total'!$B92,'WW Spending Actual'!K$59:K$99)+SUMIF('WW Spending Projected'!$B$61:$B$101,'WW Spending Total'!$B92,'WW Spending Projected'!K$61:K$101)</f>
        <v>0</v>
      </c>
      <c r="L92" s="102">
        <f>SUMIF('WW Spending Actual'!$B$59:$B$99,'WW Spending Total'!$B92,'WW Spending Actual'!L$59:L$99)+SUMIF('WW Spending Projected'!$B$61:$B$101,'WW Spending Total'!$B92,'WW Spending Projected'!L$61:L$101)</f>
        <v>0</v>
      </c>
      <c r="M92" s="102">
        <f>SUMIF('WW Spending Actual'!$B$59:$B$99,'WW Spending Total'!$B92,'WW Spending Actual'!M$59:M$99)+SUMIF('WW Spending Projected'!$B$61:$B$101,'WW Spending Total'!$B92,'WW Spending Projected'!M$61:M$101)</f>
        <v>0</v>
      </c>
      <c r="N92" s="102">
        <f>SUMIF('WW Spending Actual'!$B$59:$B$99,'WW Spending Total'!$B92,'WW Spending Actual'!N$59:N$99)+SUMIF('WW Spending Projected'!$B$61:$B$101,'WW Spending Total'!$B92,'WW Spending Projected'!N$61:N$101)</f>
        <v>0</v>
      </c>
      <c r="O92" s="102">
        <f>SUMIF('WW Spending Actual'!$B$59:$B$99,'WW Spending Total'!$B92,'WW Spending Actual'!O$59:O$99)+SUMIF('WW Spending Projected'!$B$61:$B$101,'WW Spending Total'!$B92,'WW Spending Projected'!O$61:O$101)</f>
        <v>0</v>
      </c>
      <c r="P92" s="102">
        <f>SUMIF('WW Spending Actual'!$B$59:$B$99,'WW Spending Total'!$B92,'WW Spending Actual'!P$59:P$99)+SUMIF('WW Spending Projected'!$B$61:$B$101,'WW Spending Total'!$B92,'WW Spending Projected'!P$61:P$101)</f>
        <v>0</v>
      </c>
      <c r="Q92" s="102">
        <f>SUMIF('WW Spending Actual'!$B$59:$B$99,'WW Spending Total'!$B92,'WW Spending Actual'!Q$59:Q$99)+SUMIF('WW Spending Projected'!$B$61:$B$101,'WW Spending Total'!$B92,'WW Spending Projected'!Q$61:Q$101)</f>
        <v>0</v>
      </c>
      <c r="R92" s="102">
        <f>SUMIF('WW Spending Actual'!$B$59:$B$99,'WW Spending Total'!$B92,'WW Spending Actual'!R$59:R$99)+SUMIF('WW Spending Projected'!$B$61:$B$101,'WW Spending Total'!$B92,'WW Spending Projected'!R$61:R$101)</f>
        <v>0</v>
      </c>
      <c r="S92" s="102">
        <f>SUMIF('WW Spending Actual'!$B$59:$B$99,'WW Spending Total'!$B92,'WW Spending Actual'!S$59:S$99)+SUMIF('WW Spending Projected'!$B$61:$B$101,'WW Spending Total'!$B92,'WW Spending Projected'!S$61:S$101)</f>
        <v>0</v>
      </c>
      <c r="T92" s="102">
        <f>SUMIF('WW Spending Actual'!$B$59:$B$99,'WW Spending Total'!$B92,'WW Spending Actual'!T$59:T$99)+SUMIF('WW Spending Projected'!$B$61:$B$101,'WW Spending Total'!$B92,'WW Spending Projected'!T$61:T$101)</f>
        <v>0</v>
      </c>
      <c r="U92" s="102">
        <f>SUMIF('WW Spending Actual'!$B$59:$B$99,'WW Spending Total'!$B92,'WW Spending Actual'!U$59:U$99)+SUMIF('WW Spending Projected'!$B$61:$B$101,'WW Spending Total'!$B92,'WW Spending Projected'!U$61:U$101)</f>
        <v>0</v>
      </c>
      <c r="V92" s="102">
        <f>SUMIF('WW Spending Actual'!$B$59:$B$99,'WW Spending Total'!$B92,'WW Spending Actual'!V$59:V$99)+SUMIF('WW Spending Projected'!$B$61:$B$101,'WW Spending Total'!$B92,'WW Spending Projected'!V$61:V$101)</f>
        <v>0</v>
      </c>
      <c r="W92" s="102">
        <f>SUMIF('WW Spending Actual'!$B$59:$B$99,'WW Spending Total'!$B92,'WW Spending Actual'!W$59:W$99)+SUMIF('WW Spending Projected'!$B$61:$B$101,'WW Spending Total'!$B92,'WW Spending Projected'!W$61:W$101)</f>
        <v>0</v>
      </c>
      <c r="X92" s="102">
        <f>SUMIF('WW Spending Actual'!$B$59:$B$99,'WW Spending Total'!$B92,'WW Spending Actual'!X$59:X$99)+SUMIF('WW Spending Projected'!$B$61:$B$101,'WW Spending Total'!$B92,'WW Spending Projected'!X$61:X$101)</f>
        <v>0</v>
      </c>
      <c r="Y92" s="102">
        <f>SUMIF('WW Spending Actual'!$B$59:$B$99,'WW Spending Total'!$B92,'WW Spending Actual'!Y$59:Y$99)+SUMIF('WW Spending Projected'!$B$61:$B$101,'WW Spending Total'!$B92,'WW Spending Projected'!Y$61:Y$101)</f>
        <v>0</v>
      </c>
      <c r="Z92" s="102">
        <f>SUMIF('WW Spending Actual'!$B$59:$B$99,'WW Spending Total'!$B92,'WW Spending Actual'!Z$59:Z$99)+SUMIF('WW Spending Projected'!$B$61:$B$101,'WW Spending Total'!$B92,'WW Spending Projected'!Z$61:Z$101)</f>
        <v>0</v>
      </c>
      <c r="AA92" s="102">
        <f>SUMIF('WW Spending Actual'!$B$59:$B$99,'WW Spending Total'!$B92,'WW Spending Actual'!AA$59:AA$99)+SUMIF('WW Spending Projected'!$B$61:$B$101,'WW Spending Total'!$B92,'WW Spending Projected'!AA$61:AA$101)</f>
        <v>0</v>
      </c>
      <c r="AB92" s="102">
        <f>SUMIF('WW Spending Actual'!$B$59:$B$99,'WW Spending Total'!$B92,'WW Spending Actual'!AB$59:AB$99)+SUMIF('WW Spending Projected'!$B$61:$B$101,'WW Spending Total'!$B92,'WW Spending Projected'!AB$61:AB$101)</f>
        <v>0</v>
      </c>
      <c r="AC92" s="102">
        <f>SUMIF('WW Spending Actual'!$B$59:$B$99,'WW Spending Total'!$B92,'WW Spending Actual'!AC$59:AC$99)+SUMIF('WW Spending Projected'!$B$61:$B$101,'WW Spending Total'!$B92,'WW Spending Projected'!AC$61:AC$101)</f>
        <v>0</v>
      </c>
      <c r="AD92" s="102">
        <f>SUMIF('WW Spending Actual'!$B$59:$B$99,'WW Spending Total'!$B92,'WW Spending Actual'!AD$59:AD$99)+SUMIF('WW Spending Projected'!$B$61:$B$101,'WW Spending Total'!$B92,'WW Spending Projected'!AD$61:AD$101)</f>
        <v>0</v>
      </c>
      <c r="AE92" s="102">
        <f>SUMIF('WW Spending Actual'!$B$59:$B$99,'WW Spending Total'!$B92,'WW Spending Actual'!AE$59:AE$99)+SUMIF('WW Spending Projected'!$B$61:$B$101,'WW Spending Total'!$B92,'WW Spending Projected'!AE$61:AE$101)</f>
        <v>0</v>
      </c>
      <c r="AF92" s="102">
        <f>SUMIF('WW Spending Actual'!$B$59:$B$99,'WW Spending Total'!$B92,'WW Spending Actual'!AF$59:AF$99)+SUMIF('WW Spending Projected'!$B$61:$B$101,'WW Spending Total'!$B92,'WW Spending Projected'!AF$61:AF$101)</f>
        <v>0</v>
      </c>
      <c r="AG92" s="103">
        <f>SUMIF('WW Spending Actual'!$B$59:$B$99,'WW Spending Total'!$B92,'WW Spending Actual'!AG$59:AG$99)+SUMIF('WW Spending Projected'!$B$61:$B$101,'WW Spending Total'!$B92,'WW Spending Projected'!AG$61:AG$101)</f>
        <v>0</v>
      </c>
    </row>
    <row r="93" spans="2:33" hidden="1" x14ac:dyDescent="0.2">
      <c r="B93" s="32"/>
      <c r="C93" s="57"/>
      <c r="D93" s="101">
        <f>SUMIF('WW Spending Actual'!$B$59:$B$99,'WW Spending Total'!$B93,'WW Spending Actual'!D$59:D$99)+SUMIF('WW Spending Projected'!$B$61:$B$101,'WW Spending Total'!$B93,'WW Spending Projected'!D$61:D$101)</f>
        <v>0</v>
      </c>
      <c r="E93" s="420">
        <f>SUMIF('WW Spending Actual'!$B$59:$B$99,'WW Spending Total'!$B93,'WW Spending Actual'!E$59:E$99)+SUMIF('WW Spending Projected'!$B$61:$B$101,'WW Spending Total'!$B93,'WW Spending Projected'!E$61:E$101)</f>
        <v>0</v>
      </c>
      <c r="F93" s="420">
        <f>SUMIF('WW Spending Actual'!$B$59:$B$99,'WW Spending Total'!$B93,'WW Spending Actual'!F$59:F$99)+SUMIF('WW Spending Projected'!$B$61:$B$101,'WW Spending Total'!$B93,'WW Spending Projected'!F$61:F$101)</f>
        <v>0</v>
      </c>
      <c r="G93" s="420">
        <f>SUMIF('WW Spending Actual'!$B$59:$B$99,'WW Spending Total'!$B93,'WW Spending Actual'!G$59:G$99)+SUMIF('WW Spending Projected'!$B$61:$B$101,'WW Spending Total'!$B93,'WW Spending Projected'!G$61:G$101)</f>
        <v>0</v>
      </c>
      <c r="H93" s="103">
        <f>SUMIF('WW Spending Actual'!$B$59:$B$99,'WW Spending Total'!$B93,'WW Spending Actual'!H$59:H$99)+SUMIF('WW Spending Projected'!$B$61:$B$101,'WW Spending Total'!$B93,'WW Spending Projected'!H$61:H$101)</f>
        <v>0</v>
      </c>
      <c r="I93" s="102">
        <f>SUMIF('WW Spending Actual'!$B$59:$B$99,'WW Spending Total'!$B93,'WW Spending Actual'!I$59:I$99)+SUMIF('WW Spending Projected'!$B$61:$B$101,'WW Spending Total'!$B93,'WW Spending Projected'!I$61:I$101)</f>
        <v>0</v>
      </c>
      <c r="J93" s="102">
        <f>SUMIF('WW Spending Actual'!$B$59:$B$99,'WW Spending Total'!$B93,'WW Spending Actual'!J$59:J$99)+SUMIF('WW Spending Projected'!$B$61:$B$101,'WW Spending Total'!$B93,'WW Spending Projected'!J$61:J$101)</f>
        <v>0</v>
      </c>
      <c r="K93" s="102">
        <f>SUMIF('WW Spending Actual'!$B$59:$B$99,'WW Spending Total'!$B93,'WW Spending Actual'!K$59:K$99)+SUMIF('WW Spending Projected'!$B$61:$B$101,'WW Spending Total'!$B93,'WW Spending Projected'!K$61:K$101)</f>
        <v>0</v>
      </c>
      <c r="L93" s="102">
        <f>SUMIF('WW Spending Actual'!$B$59:$B$99,'WW Spending Total'!$B93,'WW Spending Actual'!L$59:L$99)+SUMIF('WW Spending Projected'!$B$61:$B$101,'WW Spending Total'!$B93,'WW Spending Projected'!L$61:L$101)</f>
        <v>0</v>
      </c>
      <c r="M93" s="102">
        <f>SUMIF('WW Spending Actual'!$B$59:$B$99,'WW Spending Total'!$B93,'WW Spending Actual'!M$59:M$99)+SUMIF('WW Spending Projected'!$B$61:$B$101,'WW Spending Total'!$B93,'WW Spending Projected'!M$61:M$101)</f>
        <v>0</v>
      </c>
      <c r="N93" s="102">
        <f>SUMIF('WW Spending Actual'!$B$59:$B$99,'WW Spending Total'!$B93,'WW Spending Actual'!N$59:N$99)+SUMIF('WW Spending Projected'!$B$61:$B$101,'WW Spending Total'!$B93,'WW Spending Projected'!N$61:N$101)</f>
        <v>0</v>
      </c>
      <c r="O93" s="102">
        <f>SUMIF('WW Spending Actual'!$B$59:$B$99,'WW Spending Total'!$B93,'WW Spending Actual'!O$59:O$99)+SUMIF('WW Spending Projected'!$B$61:$B$101,'WW Spending Total'!$B93,'WW Spending Projected'!O$61:O$101)</f>
        <v>0</v>
      </c>
      <c r="P93" s="102">
        <f>SUMIF('WW Spending Actual'!$B$59:$B$99,'WW Spending Total'!$B93,'WW Spending Actual'!P$59:P$99)+SUMIF('WW Spending Projected'!$B$61:$B$101,'WW Spending Total'!$B93,'WW Spending Projected'!P$61:P$101)</f>
        <v>0</v>
      </c>
      <c r="Q93" s="102">
        <f>SUMIF('WW Spending Actual'!$B$59:$B$99,'WW Spending Total'!$B93,'WW Spending Actual'!Q$59:Q$99)+SUMIF('WW Spending Projected'!$B$61:$B$101,'WW Spending Total'!$B93,'WW Spending Projected'!Q$61:Q$101)</f>
        <v>0</v>
      </c>
      <c r="R93" s="102">
        <f>SUMIF('WW Spending Actual'!$B$59:$B$99,'WW Spending Total'!$B93,'WW Spending Actual'!R$59:R$99)+SUMIF('WW Spending Projected'!$B$61:$B$101,'WW Spending Total'!$B93,'WW Spending Projected'!R$61:R$101)</f>
        <v>0</v>
      </c>
      <c r="S93" s="102">
        <f>SUMIF('WW Spending Actual'!$B$59:$B$99,'WW Spending Total'!$B93,'WW Spending Actual'!S$59:S$99)+SUMIF('WW Spending Projected'!$B$61:$B$101,'WW Spending Total'!$B93,'WW Spending Projected'!S$61:S$101)</f>
        <v>0</v>
      </c>
      <c r="T93" s="102">
        <f>SUMIF('WW Spending Actual'!$B$59:$B$99,'WW Spending Total'!$B93,'WW Spending Actual'!T$59:T$99)+SUMIF('WW Spending Projected'!$B$61:$B$101,'WW Spending Total'!$B93,'WW Spending Projected'!T$61:T$101)</f>
        <v>0</v>
      </c>
      <c r="U93" s="102">
        <f>SUMIF('WW Spending Actual'!$B$59:$B$99,'WW Spending Total'!$B93,'WW Spending Actual'!U$59:U$99)+SUMIF('WW Spending Projected'!$B$61:$B$101,'WW Spending Total'!$B93,'WW Spending Projected'!U$61:U$101)</f>
        <v>0</v>
      </c>
      <c r="V93" s="102">
        <f>SUMIF('WW Spending Actual'!$B$59:$B$99,'WW Spending Total'!$B93,'WW Spending Actual'!V$59:V$99)+SUMIF('WW Spending Projected'!$B$61:$B$101,'WW Spending Total'!$B93,'WW Spending Projected'!V$61:V$101)</f>
        <v>0</v>
      </c>
      <c r="W93" s="102">
        <f>SUMIF('WW Spending Actual'!$B$59:$B$99,'WW Spending Total'!$B93,'WW Spending Actual'!W$59:W$99)+SUMIF('WW Spending Projected'!$B$61:$B$101,'WW Spending Total'!$B93,'WW Spending Projected'!W$61:W$101)</f>
        <v>0</v>
      </c>
      <c r="X93" s="102">
        <f>SUMIF('WW Spending Actual'!$B$59:$B$99,'WW Spending Total'!$B93,'WW Spending Actual'!X$59:X$99)+SUMIF('WW Spending Projected'!$B$61:$B$101,'WW Spending Total'!$B93,'WW Spending Projected'!X$61:X$101)</f>
        <v>0</v>
      </c>
      <c r="Y93" s="102">
        <f>SUMIF('WW Spending Actual'!$B$59:$B$99,'WW Spending Total'!$B93,'WW Spending Actual'!Y$59:Y$99)+SUMIF('WW Spending Projected'!$B$61:$B$101,'WW Spending Total'!$B93,'WW Spending Projected'!Y$61:Y$101)</f>
        <v>0</v>
      </c>
      <c r="Z93" s="102">
        <f>SUMIF('WW Spending Actual'!$B$59:$B$99,'WW Spending Total'!$B93,'WW Spending Actual'!Z$59:Z$99)+SUMIF('WW Spending Projected'!$B$61:$B$101,'WW Spending Total'!$B93,'WW Spending Projected'!Z$61:Z$101)</f>
        <v>0</v>
      </c>
      <c r="AA93" s="102">
        <f>SUMIF('WW Spending Actual'!$B$59:$B$99,'WW Spending Total'!$B93,'WW Spending Actual'!AA$59:AA$99)+SUMIF('WW Spending Projected'!$B$61:$B$101,'WW Spending Total'!$B93,'WW Spending Projected'!AA$61:AA$101)</f>
        <v>0</v>
      </c>
      <c r="AB93" s="102">
        <f>SUMIF('WW Spending Actual'!$B$59:$B$99,'WW Spending Total'!$B93,'WW Spending Actual'!AB$59:AB$99)+SUMIF('WW Spending Projected'!$B$61:$B$101,'WW Spending Total'!$B93,'WW Spending Projected'!AB$61:AB$101)</f>
        <v>0</v>
      </c>
      <c r="AC93" s="102">
        <f>SUMIF('WW Spending Actual'!$B$59:$B$99,'WW Spending Total'!$B93,'WW Spending Actual'!AC$59:AC$99)+SUMIF('WW Spending Projected'!$B$61:$B$101,'WW Spending Total'!$B93,'WW Spending Projected'!AC$61:AC$101)</f>
        <v>0</v>
      </c>
      <c r="AD93" s="102">
        <f>SUMIF('WW Spending Actual'!$B$59:$B$99,'WW Spending Total'!$B93,'WW Spending Actual'!AD$59:AD$99)+SUMIF('WW Spending Projected'!$B$61:$B$101,'WW Spending Total'!$B93,'WW Spending Projected'!AD$61:AD$101)</f>
        <v>0</v>
      </c>
      <c r="AE93" s="102">
        <f>SUMIF('WW Spending Actual'!$B$59:$B$99,'WW Spending Total'!$B93,'WW Spending Actual'!AE$59:AE$99)+SUMIF('WW Spending Projected'!$B$61:$B$101,'WW Spending Total'!$B93,'WW Spending Projected'!AE$61:AE$101)</f>
        <v>0</v>
      </c>
      <c r="AF93" s="102">
        <f>SUMIF('WW Spending Actual'!$B$59:$B$99,'WW Spending Total'!$B93,'WW Spending Actual'!AF$59:AF$99)+SUMIF('WW Spending Projected'!$B$61:$B$101,'WW Spending Total'!$B93,'WW Spending Projected'!AF$61:AF$101)</f>
        <v>0</v>
      </c>
      <c r="AG93" s="103">
        <f>SUMIF('WW Spending Actual'!$B$59:$B$99,'WW Spending Total'!$B93,'WW Spending Actual'!AG$59:AG$99)+SUMIF('WW Spending Projected'!$B$61:$B$101,'WW Spending Total'!$B93,'WW Spending Projected'!AG$61:AG$101)</f>
        <v>0</v>
      </c>
    </row>
    <row r="94" spans="2:33" hidden="1" x14ac:dyDescent="0.2">
      <c r="B94" s="60" t="s">
        <v>81</v>
      </c>
      <c r="C94" s="57"/>
      <c r="D94" s="101">
        <f>SUMIF('WW Spending Actual'!$B$59:$B$99,'WW Spending Total'!$B94,'WW Spending Actual'!D$59:D$99)+SUMIF('WW Spending Projected'!$B$61:$B$101,'WW Spending Total'!$B94,'WW Spending Projected'!D$61:D$101)</f>
        <v>0</v>
      </c>
      <c r="E94" s="420">
        <f>SUMIF('WW Spending Actual'!$B$59:$B$99,'WW Spending Total'!$B94,'WW Spending Actual'!E$59:E$99)+SUMIF('WW Spending Projected'!$B$61:$B$101,'WW Spending Total'!$B94,'WW Spending Projected'!E$61:E$101)</f>
        <v>0</v>
      </c>
      <c r="F94" s="420">
        <f>SUMIF('WW Spending Actual'!$B$59:$B$99,'WW Spending Total'!$B94,'WW Spending Actual'!F$59:F$99)+SUMIF('WW Spending Projected'!$B$61:$B$101,'WW Spending Total'!$B94,'WW Spending Projected'!F$61:F$101)</f>
        <v>0</v>
      </c>
      <c r="G94" s="420">
        <f>SUMIF('WW Spending Actual'!$B$59:$B$99,'WW Spending Total'!$B94,'WW Spending Actual'!G$59:G$99)+SUMIF('WW Spending Projected'!$B$61:$B$101,'WW Spending Total'!$B94,'WW Spending Projected'!G$61:G$101)</f>
        <v>0</v>
      </c>
      <c r="H94" s="103">
        <f>SUMIF('WW Spending Actual'!$B$59:$B$99,'WW Spending Total'!$B94,'WW Spending Actual'!H$59:H$99)+SUMIF('WW Spending Projected'!$B$61:$B$101,'WW Spending Total'!$B94,'WW Spending Projected'!H$61:H$101)</f>
        <v>0</v>
      </c>
      <c r="I94" s="102">
        <f>SUMIF('WW Spending Actual'!$B$59:$B$99,'WW Spending Total'!$B94,'WW Spending Actual'!I$59:I$99)+SUMIF('WW Spending Projected'!$B$61:$B$101,'WW Spending Total'!$B94,'WW Spending Projected'!I$61:I$101)</f>
        <v>0</v>
      </c>
      <c r="J94" s="102">
        <f>SUMIF('WW Spending Actual'!$B$59:$B$99,'WW Spending Total'!$B94,'WW Spending Actual'!J$59:J$99)+SUMIF('WW Spending Projected'!$B$61:$B$101,'WW Spending Total'!$B94,'WW Spending Projected'!J$61:J$101)</f>
        <v>0</v>
      </c>
      <c r="K94" s="102">
        <f>SUMIF('WW Spending Actual'!$B$59:$B$99,'WW Spending Total'!$B94,'WW Spending Actual'!K$59:K$99)+SUMIF('WW Spending Projected'!$B$61:$B$101,'WW Spending Total'!$B94,'WW Spending Projected'!K$61:K$101)</f>
        <v>0</v>
      </c>
      <c r="L94" s="102">
        <f>SUMIF('WW Spending Actual'!$B$59:$B$99,'WW Spending Total'!$B94,'WW Spending Actual'!L$59:L$99)+SUMIF('WW Spending Projected'!$B$61:$B$101,'WW Spending Total'!$B94,'WW Spending Projected'!L$61:L$101)</f>
        <v>0</v>
      </c>
      <c r="M94" s="102">
        <f>SUMIF('WW Spending Actual'!$B$59:$B$99,'WW Spending Total'!$B94,'WW Spending Actual'!M$59:M$99)+SUMIF('WW Spending Projected'!$B$61:$B$101,'WW Spending Total'!$B94,'WW Spending Projected'!M$61:M$101)</f>
        <v>0</v>
      </c>
      <c r="N94" s="102">
        <f>SUMIF('WW Spending Actual'!$B$59:$B$99,'WW Spending Total'!$B94,'WW Spending Actual'!N$59:N$99)+SUMIF('WW Spending Projected'!$B$61:$B$101,'WW Spending Total'!$B94,'WW Spending Projected'!N$61:N$101)</f>
        <v>0</v>
      </c>
      <c r="O94" s="102">
        <f>SUMIF('WW Spending Actual'!$B$59:$B$99,'WW Spending Total'!$B94,'WW Spending Actual'!O$59:O$99)+SUMIF('WW Spending Projected'!$B$61:$B$101,'WW Spending Total'!$B94,'WW Spending Projected'!O$61:O$101)</f>
        <v>0</v>
      </c>
      <c r="P94" s="102">
        <f>SUMIF('WW Spending Actual'!$B$59:$B$99,'WW Spending Total'!$B94,'WW Spending Actual'!P$59:P$99)+SUMIF('WW Spending Projected'!$B$61:$B$101,'WW Spending Total'!$B94,'WW Spending Projected'!P$61:P$101)</f>
        <v>0</v>
      </c>
      <c r="Q94" s="102">
        <f>SUMIF('WW Spending Actual'!$B$59:$B$99,'WW Spending Total'!$B94,'WW Spending Actual'!Q$59:Q$99)+SUMIF('WW Spending Projected'!$B$61:$B$101,'WW Spending Total'!$B94,'WW Spending Projected'!Q$61:Q$101)</f>
        <v>0</v>
      </c>
      <c r="R94" s="102">
        <f>SUMIF('WW Spending Actual'!$B$59:$B$99,'WW Spending Total'!$B94,'WW Spending Actual'!R$59:R$99)+SUMIF('WW Spending Projected'!$B$61:$B$101,'WW Spending Total'!$B94,'WW Spending Projected'!R$61:R$101)</f>
        <v>0</v>
      </c>
      <c r="S94" s="102">
        <f>SUMIF('WW Spending Actual'!$B$59:$B$99,'WW Spending Total'!$B94,'WW Spending Actual'!S$59:S$99)+SUMIF('WW Spending Projected'!$B$61:$B$101,'WW Spending Total'!$B94,'WW Spending Projected'!S$61:S$101)</f>
        <v>0</v>
      </c>
      <c r="T94" s="102">
        <f>SUMIF('WW Spending Actual'!$B$59:$B$99,'WW Spending Total'!$B94,'WW Spending Actual'!T$59:T$99)+SUMIF('WW Spending Projected'!$B$61:$B$101,'WW Spending Total'!$B94,'WW Spending Projected'!T$61:T$101)</f>
        <v>0</v>
      </c>
      <c r="U94" s="102">
        <f>SUMIF('WW Spending Actual'!$B$59:$B$99,'WW Spending Total'!$B94,'WW Spending Actual'!U$59:U$99)+SUMIF('WW Spending Projected'!$B$61:$B$101,'WW Spending Total'!$B94,'WW Spending Projected'!U$61:U$101)</f>
        <v>0</v>
      </c>
      <c r="V94" s="102">
        <f>SUMIF('WW Spending Actual'!$B$59:$B$99,'WW Spending Total'!$B94,'WW Spending Actual'!V$59:V$99)+SUMIF('WW Spending Projected'!$B$61:$B$101,'WW Spending Total'!$B94,'WW Spending Projected'!V$61:V$101)</f>
        <v>0</v>
      </c>
      <c r="W94" s="102">
        <f>SUMIF('WW Spending Actual'!$B$59:$B$99,'WW Spending Total'!$B94,'WW Spending Actual'!W$59:W$99)+SUMIF('WW Spending Projected'!$B$61:$B$101,'WW Spending Total'!$B94,'WW Spending Projected'!W$61:W$101)</f>
        <v>0</v>
      </c>
      <c r="X94" s="102">
        <f>SUMIF('WW Spending Actual'!$B$59:$B$99,'WW Spending Total'!$B94,'WW Spending Actual'!X$59:X$99)+SUMIF('WW Spending Projected'!$B$61:$B$101,'WW Spending Total'!$B94,'WW Spending Projected'!X$61:X$101)</f>
        <v>0</v>
      </c>
      <c r="Y94" s="102">
        <f>SUMIF('WW Spending Actual'!$B$59:$B$99,'WW Spending Total'!$B94,'WW Spending Actual'!Y$59:Y$99)+SUMIF('WW Spending Projected'!$B$61:$B$101,'WW Spending Total'!$B94,'WW Spending Projected'!Y$61:Y$101)</f>
        <v>0</v>
      </c>
      <c r="Z94" s="102">
        <f>SUMIF('WW Spending Actual'!$B$59:$B$99,'WW Spending Total'!$B94,'WW Spending Actual'!Z$59:Z$99)+SUMIF('WW Spending Projected'!$B$61:$B$101,'WW Spending Total'!$B94,'WW Spending Projected'!Z$61:Z$101)</f>
        <v>0</v>
      </c>
      <c r="AA94" s="102">
        <f>SUMIF('WW Spending Actual'!$B$59:$B$99,'WW Spending Total'!$B94,'WW Spending Actual'!AA$59:AA$99)+SUMIF('WW Spending Projected'!$B$61:$B$101,'WW Spending Total'!$B94,'WW Spending Projected'!AA$61:AA$101)</f>
        <v>0</v>
      </c>
      <c r="AB94" s="102">
        <f>SUMIF('WW Spending Actual'!$B$59:$B$99,'WW Spending Total'!$B94,'WW Spending Actual'!AB$59:AB$99)+SUMIF('WW Spending Projected'!$B$61:$B$101,'WW Spending Total'!$B94,'WW Spending Projected'!AB$61:AB$101)</f>
        <v>0</v>
      </c>
      <c r="AC94" s="102">
        <f>SUMIF('WW Spending Actual'!$B$59:$B$99,'WW Spending Total'!$B94,'WW Spending Actual'!AC$59:AC$99)+SUMIF('WW Spending Projected'!$B$61:$B$101,'WW Spending Total'!$B94,'WW Spending Projected'!AC$61:AC$101)</f>
        <v>0</v>
      </c>
      <c r="AD94" s="102">
        <f>SUMIF('WW Spending Actual'!$B$59:$B$99,'WW Spending Total'!$B94,'WW Spending Actual'!AD$59:AD$99)+SUMIF('WW Spending Projected'!$B$61:$B$101,'WW Spending Total'!$B94,'WW Spending Projected'!AD$61:AD$101)</f>
        <v>0</v>
      </c>
      <c r="AE94" s="102">
        <f>SUMIF('WW Spending Actual'!$B$59:$B$99,'WW Spending Total'!$B94,'WW Spending Actual'!AE$59:AE$99)+SUMIF('WW Spending Projected'!$B$61:$B$101,'WW Spending Total'!$B94,'WW Spending Projected'!AE$61:AE$101)</f>
        <v>0</v>
      </c>
      <c r="AF94" s="102">
        <f>SUMIF('WW Spending Actual'!$B$59:$B$99,'WW Spending Total'!$B94,'WW Spending Actual'!AF$59:AF$99)+SUMIF('WW Spending Projected'!$B$61:$B$101,'WW Spending Total'!$B94,'WW Spending Projected'!AF$61:AF$101)</f>
        <v>0</v>
      </c>
      <c r="AG94" s="103">
        <f>SUMIF('WW Spending Actual'!$B$59:$B$99,'WW Spending Total'!$B94,'WW Spending Actual'!AG$59:AG$99)+SUMIF('WW Spending Projected'!$B$61:$B$101,'WW Spending Total'!$B94,'WW Spending Projected'!AG$61:AG$101)</f>
        <v>0</v>
      </c>
    </row>
    <row r="95" spans="2:33" hidden="1" x14ac:dyDescent="0.2">
      <c r="B95" s="32" t="str">
        <f>IFERROR(VLOOKUP(C95,'MEG Def'!$A$58:$B$61,2),"")</f>
        <v/>
      </c>
      <c r="C95" s="57"/>
      <c r="D95" s="101">
        <f>SUMIF('WW Spending Actual'!$B$59:$B$99,'WW Spending Total'!$B95,'WW Spending Actual'!D$59:D$99)+SUMIF('WW Spending Projected'!$B$61:$B$101,'WW Spending Total'!$B95,'WW Spending Projected'!D$61:D$101)</f>
        <v>0</v>
      </c>
      <c r="E95" s="420">
        <f>SUMIF('WW Spending Actual'!$B$59:$B$99,'WW Spending Total'!$B95,'WW Spending Actual'!E$59:E$99)+SUMIF('WW Spending Projected'!$B$61:$B$101,'WW Spending Total'!$B95,'WW Spending Projected'!E$61:E$101)</f>
        <v>0</v>
      </c>
      <c r="F95" s="420">
        <f>SUMIF('WW Spending Actual'!$B$59:$B$99,'WW Spending Total'!$B95,'WW Spending Actual'!F$59:F$99)+SUMIF('WW Spending Projected'!$B$61:$B$101,'WW Spending Total'!$B95,'WW Spending Projected'!F$61:F$101)</f>
        <v>0</v>
      </c>
      <c r="G95" s="420">
        <f>SUMIF('WW Spending Actual'!$B$59:$B$99,'WW Spending Total'!$B95,'WW Spending Actual'!G$59:G$99)+SUMIF('WW Spending Projected'!$B$61:$B$101,'WW Spending Total'!$B95,'WW Spending Projected'!G$61:G$101)</f>
        <v>0</v>
      </c>
      <c r="H95" s="103">
        <f>SUMIF('WW Spending Actual'!$B$59:$B$99,'WW Spending Total'!$B95,'WW Spending Actual'!H$59:H$99)+SUMIF('WW Spending Projected'!$B$61:$B$101,'WW Spending Total'!$B95,'WW Spending Projected'!H$61:H$101)</f>
        <v>0</v>
      </c>
      <c r="I95" s="102">
        <f>SUMIF('WW Spending Actual'!$B$59:$B$99,'WW Spending Total'!$B95,'WW Spending Actual'!I$59:I$99)+SUMIF('WW Spending Projected'!$B$61:$B$101,'WW Spending Total'!$B95,'WW Spending Projected'!I$61:I$101)</f>
        <v>0</v>
      </c>
      <c r="J95" s="102">
        <f>SUMIF('WW Spending Actual'!$B$59:$B$99,'WW Spending Total'!$B95,'WW Spending Actual'!J$59:J$99)+SUMIF('WW Spending Projected'!$B$61:$B$101,'WW Spending Total'!$B95,'WW Spending Projected'!J$61:J$101)</f>
        <v>0</v>
      </c>
      <c r="K95" s="102">
        <f>SUMIF('WW Spending Actual'!$B$59:$B$99,'WW Spending Total'!$B95,'WW Spending Actual'!K$59:K$99)+SUMIF('WW Spending Projected'!$B$61:$B$101,'WW Spending Total'!$B95,'WW Spending Projected'!K$61:K$101)</f>
        <v>0</v>
      </c>
      <c r="L95" s="102">
        <f>SUMIF('WW Spending Actual'!$B$59:$B$99,'WW Spending Total'!$B95,'WW Spending Actual'!L$59:L$99)+SUMIF('WW Spending Projected'!$B$61:$B$101,'WW Spending Total'!$B95,'WW Spending Projected'!L$61:L$101)</f>
        <v>0</v>
      </c>
      <c r="M95" s="102">
        <f>SUMIF('WW Spending Actual'!$B$59:$B$99,'WW Spending Total'!$B95,'WW Spending Actual'!M$59:M$99)+SUMIF('WW Spending Projected'!$B$61:$B$101,'WW Spending Total'!$B95,'WW Spending Projected'!M$61:M$101)</f>
        <v>0</v>
      </c>
      <c r="N95" s="102">
        <f>SUMIF('WW Spending Actual'!$B$59:$B$99,'WW Spending Total'!$B95,'WW Spending Actual'!N$59:N$99)+SUMIF('WW Spending Projected'!$B$61:$B$101,'WW Spending Total'!$B95,'WW Spending Projected'!N$61:N$101)</f>
        <v>0</v>
      </c>
      <c r="O95" s="102">
        <f>SUMIF('WW Spending Actual'!$B$59:$B$99,'WW Spending Total'!$B95,'WW Spending Actual'!O$59:O$99)+SUMIF('WW Spending Projected'!$B$61:$B$101,'WW Spending Total'!$B95,'WW Spending Projected'!O$61:O$101)</f>
        <v>0</v>
      </c>
      <c r="P95" s="102">
        <f>SUMIF('WW Spending Actual'!$B$59:$B$99,'WW Spending Total'!$B95,'WW Spending Actual'!P$59:P$99)+SUMIF('WW Spending Projected'!$B$61:$B$101,'WW Spending Total'!$B95,'WW Spending Projected'!P$61:P$101)</f>
        <v>0</v>
      </c>
      <c r="Q95" s="102">
        <f>SUMIF('WW Spending Actual'!$B$59:$B$99,'WW Spending Total'!$B95,'WW Spending Actual'!Q$59:Q$99)+SUMIF('WW Spending Projected'!$B$61:$B$101,'WW Spending Total'!$B95,'WW Spending Projected'!Q$61:Q$101)</f>
        <v>0</v>
      </c>
      <c r="R95" s="102">
        <f>SUMIF('WW Spending Actual'!$B$59:$B$99,'WW Spending Total'!$B95,'WW Spending Actual'!R$59:R$99)+SUMIF('WW Spending Projected'!$B$61:$B$101,'WW Spending Total'!$B95,'WW Spending Projected'!R$61:R$101)</f>
        <v>0</v>
      </c>
      <c r="S95" s="102">
        <f>SUMIF('WW Spending Actual'!$B$59:$B$99,'WW Spending Total'!$B95,'WW Spending Actual'!S$59:S$99)+SUMIF('WW Spending Projected'!$B$61:$B$101,'WW Spending Total'!$B95,'WW Spending Projected'!S$61:S$101)</f>
        <v>0</v>
      </c>
      <c r="T95" s="102">
        <f>SUMIF('WW Spending Actual'!$B$59:$B$99,'WW Spending Total'!$B95,'WW Spending Actual'!T$59:T$99)+SUMIF('WW Spending Projected'!$B$61:$B$101,'WW Spending Total'!$B95,'WW Spending Projected'!T$61:T$101)</f>
        <v>0</v>
      </c>
      <c r="U95" s="102">
        <f>SUMIF('WW Spending Actual'!$B$59:$B$99,'WW Spending Total'!$B95,'WW Spending Actual'!U$59:U$99)+SUMIF('WW Spending Projected'!$B$61:$B$101,'WW Spending Total'!$B95,'WW Spending Projected'!U$61:U$101)</f>
        <v>0</v>
      </c>
      <c r="V95" s="102">
        <f>SUMIF('WW Spending Actual'!$B$59:$B$99,'WW Spending Total'!$B95,'WW Spending Actual'!V$59:V$99)+SUMIF('WW Spending Projected'!$B$61:$B$101,'WW Spending Total'!$B95,'WW Spending Projected'!V$61:V$101)</f>
        <v>0</v>
      </c>
      <c r="W95" s="102">
        <f>SUMIF('WW Spending Actual'!$B$59:$B$99,'WW Spending Total'!$B95,'WW Spending Actual'!W$59:W$99)+SUMIF('WW Spending Projected'!$B$61:$B$101,'WW Spending Total'!$B95,'WW Spending Projected'!W$61:W$101)</f>
        <v>0</v>
      </c>
      <c r="X95" s="102">
        <f>SUMIF('WW Spending Actual'!$B$59:$B$99,'WW Spending Total'!$B95,'WW Spending Actual'!X$59:X$99)+SUMIF('WW Spending Projected'!$B$61:$B$101,'WW Spending Total'!$B95,'WW Spending Projected'!X$61:X$101)</f>
        <v>0</v>
      </c>
      <c r="Y95" s="102">
        <f>SUMIF('WW Spending Actual'!$B$59:$B$99,'WW Spending Total'!$B95,'WW Spending Actual'!Y$59:Y$99)+SUMIF('WW Spending Projected'!$B$61:$B$101,'WW Spending Total'!$B95,'WW Spending Projected'!Y$61:Y$101)</f>
        <v>0</v>
      </c>
      <c r="Z95" s="102">
        <f>SUMIF('WW Spending Actual'!$B$59:$B$99,'WW Spending Total'!$B95,'WW Spending Actual'!Z$59:Z$99)+SUMIF('WW Spending Projected'!$B$61:$B$101,'WW Spending Total'!$B95,'WW Spending Projected'!Z$61:Z$101)</f>
        <v>0</v>
      </c>
      <c r="AA95" s="102">
        <f>SUMIF('WW Spending Actual'!$B$59:$B$99,'WW Spending Total'!$B95,'WW Spending Actual'!AA$59:AA$99)+SUMIF('WW Spending Projected'!$B$61:$B$101,'WW Spending Total'!$B95,'WW Spending Projected'!AA$61:AA$101)</f>
        <v>0</v>
      </c>
      <c r="AB95" s="102">
        <f>SUMIF('WW Spending Actual'!$B$59:$B$99,'WW Spending Total'!$B95,'WW Spending Actual'!AB$59:AB$99)+SUMIF('WW Spending Projected'!$B$61:$B$101,'WW Spending Total'!$B95,'WW Spending Projected'!AB$61:AB$101)</f>
        <v>0</v>
      </c>
      <c r="AC95" s="102">
        <f>SUMIF('WW Spending Actual'!$B$59:$B$99,'WW Spending Total'!$B95,'WW Spending Actual'!AC$59:AC$99)+SUMIF('WW Spending Projected'!$B$61:$B$101,'WW Spending Total'!$B95,'WW Spending Projected'!AC$61:AC$101)</f>
        <v>0</v>
      </c>
      <c r="AD95" s="102">
        <f>SUMIF('WW Spending Actual'!$B$59:$B$99,'WW Spending Total'!$B95,'WW Spending Actual'!AD$59:AD$99)+SUMIF('WW Spending Projected'!$B$61:$B$101,'WW Spending Total'!$B95,'WW Spending Projected'!AD$61:AD$101)</f>
        <v>0</v>
      </c>
      <c r="AE95" s="102">
        <f>SUMIF('WW Spending Actual'!$B$59:$B$99,'WW Spending Total'!$B95,'WW Spending Actual'!AE$59:AE$99)+SUMIF('WW Spending Projected'!$B$61:$B$101,'WW Spending Total'!$B95,'WW Spending Projected'!AE$61:AE$101)</f>
        <v>0</v>
      </c>
      <c r="AF95" s="102">
        <f>SUMIF('WW Spending Actual'!$B$59:$B$99,'WW Spending Total'!$B95,'WW Spending Actual'!AF$59:AF$99)+SUMIF('WW Spending Projected'!$B$61:$B$101,'WW Spending Total'!$B95,'WW Spending Projected'!AF$61:AF$101)</f>
        <v>0</v>
      </c>
      <c r="AG95" s="103">
        <f>SUMIF('WW Spending Actual'!$B$59:$B$99,'WW Spending Total'!$B95,'WW Spending Actual'!AG$59:AG$99)+SUMIF('WW Spending Projected'!$B$61:$B$101,'WW Spending Total'!$B95,'WW Spending Projected'!AG$61:AG$101)</f>
        <v>0</v>
      </c>
    </row>
    <row r="96" spans="2:33" hidden="1" x14ac:dyDescent="0.2">
      <c r="B96" s="32" t="str">
        <f>IFERROR(VLOOKUP(C96,'MEG Def'!$A$58:$B$61,2),"")</f>
        <v/>
      </c>
      <c r="C96" s="57"/>
      <c r="D96" s="101">
        <f>SUMIF('WW Spending Actual'!$B$59:$B$99,'WW Spending Total'!$B96,'WW Spending Actual'!D$59:D$99)+SUMIF('WW Spending Projected'!$B$61:$B$101,'WW Spending Total'!$B96,'WW Spending Projected'!D$61:D$101)</f>
        <v>0</v>
      </c>
      <c r="E96" s="420">
        <f>SUMIF('WW Spending Actual'!$B$59:$B$99,'WW Spending Total'!$B96,'WW Spending Actual'!E$59:E$99)+SUMIF('WW Spending Projected'!$B$61:$B$101,'WW Spending Total'!$B96,'WW Spending Projected'!E$61:E$101)</f>
        <v>0</v>
      </c>
      <c r="F96" s="420">
        <f>SUMIF('WW Spending Actual'!$B$59:$B$99,'WW Spending Total'!$B96,'WW Spending Actual'!F$59:F$99)+SUMIF('WW Spending Projected'!$B$61:$B$101,'WW Spending Total'!$B96,'WW Spending Projected'!F$61:F$101)</f>
        <v>0</v>
      </c>
      <c r="G96" s="420">
        <f>SUMIF('WW Spending Actual'!$B$59:$B$99,'WW Spending Total'!$B96,'WW Spending Actual'!G$59:G$99)+SUMIF('WW Spending Projected'!$B$61:$B$101,'WW Spending Total'!$B96,'WW Spending Projected'!G$61:G$101)</f>
        <v>0</v>
      </c>
      <c r="H96" s="103">
        <f>SUMIF('WW Spending Actual'!$B$59:$B$99,'WW Spending Total'!$B96,'WW Spending Actual'!H$59:H$99)+SUMIF('WW Spending Projected'!$B$61:$B$101,'WW Spending Total'!$B96,'WW Spending Projected'!H$61:H$101)</f>
        <v>0</v>
      </c>
      <c r="I96" s="102">
        <f>SUMIF('WW Spending Actual'!$B$59:$B$99,'WW Spending Total'!$B96,'WW Spending Actual'!I$59:I$99)+SUMIF('WW Spending Projected'!$B$61:$B$101,'WW Spending Total'!$B96,'WW Spending Projected'!I$61:I$101)</f>
        <v>0</v>
      </c>
      <c r="J96" s="102">
        <f>SUMIF('WW Spending Actual'!$B$59:$B$99,'WW Spending Total'!$B96,'WW Spending Actual'!J$59:J$99)+SUMIF('WW Spending Projected'!$B$61:$B$101,'WW Spending Total'!$B96,'WW Spending Projected'!J$61:J$101)</f>
        <v>0</v>
      </c>
      <c r="K96" s="102">
        <f>SUMIF('WW Spending Actual'!$B$59:$B$99,'WW Spending Total'!$B96,'WW Spending Actual'!K$59:K$99)+SUMIF('WW Spending Projected'!$B$61:$B$101,'WW Spending Total'!$B96,'WW Spending Projected'!K$61:K$101)</f>
        <v>0</v>
      </c>
      <c r="L96" s="102">
        <f>SUMIF('WW Spending Actual'!$B$59:$B$99,'WW Spending Total'!$B96,'WW Spending Actual'!L$59:L$99)+SUMIF('WW Spending Projected'!$B$61:$B$101,'WW Spending Total'!$B96,'WW Spending Projected'!L$61:L$101)</f>
        <v>0</v>
      </c>
      <c r="M96" s="102">
        <f>SUMIF('WW Spending Actual'!$B$59:$B$99,'WW Spending Total'!$B96,'WW Spending Actual'!M$59:M$99)+SUMIF('WW Spending Projected'!$B$61:$B$101,'WW Spending Total'!$B96,'WW Spending Projected'!M$61:M$101)</f>
        <v>0</v>
      </c>
      <c r="N96" s="102">
        <f>SUMIF('WW Spending Actual'!$B$59:$B$99,'WW Spending Total'!$B96,'WW Spending Actual'!N$59:N$99)+SUMIF('WW Spending Projected'!$B$61:$B$101,'WW Spending Total'!$B96,'WW Spending Projected'!N$61:N$101)</f>
        <v>0</v>
      </c>
      <c r="O96" s="102">
        <f>SUMIF('WW Spending Actual'!$B$59:$B$99,'WW Spending Total'!$B96,'WW Spending Actual'!O$59:O$99)+SUMIF('WW Spending Projected'!$B$61:$B$101,'WW Spending Total'!$B96,'WW Spending Projected'!O$61:O$101)</f>
        <v>0</v>
      </c>
      <c r="P96" s="102">
        <f>SUMIF('WW Spending Actual'!$B$59:$B$99,'WW Spending Total'!$B96,'WW Spending Actual'!P$59:P$99)+SUMIF('WW Spending Projected'!$B$61:$B$101,'WW Spending Total'!$B96,'WW Spending Projected'!P$61:P$101)</f>
        <v>0</v>
      </c>
      <c r="Q96" s="102">
        <f>SUMIF('WW Spending Actual'!$B$59:$B$99,'WW Spending Total'!$B96,'WW Spending Actual'!Q$59:Q$99)+SUMIF('WW Spending Projected'!$B$61:$B$101,'WW Spending Total'!$B96,'WW Spending Projected'!Q$61:Q$101)</f>
        <v>0</v>
      </c>
      <c r="R96" s="102">
        <f>SUMIF('WW Spending Actual'!$B$59:$B$99,'WW Spending Total'!$B96,'WW Spending Actual'!R$59:R$99)+SUMIF('WW Spending Projected'!$B$61:$B$101,'WW Spending Total'!$B96,'WW Spending Projected'!R$61:R$101)</f>
        <v>0</v>
      </c>
      <c r="S96" s="102">
        <f>SUMIF('WW Spending Actual'!$B$59:$B$99,'WW Spending Total'!$B96,'WW Spending Actual'!S$59:S$99)+SUMIF('WW Spending Projected'!$B$61:$B$101,'WW Spending Total'!$B96,'WW Spending Projected'!S$61:S$101)</f>
        <v>0</v>
      </c>
      <c r="T96" s="102">
        <f>SUMIF('WW Spending Actual'!$B$59:$B$99,'WW Spending Total'!$B96,'WW Spending Actual'!T$59:T$99)+SUMIF('WW Spending Projected'!$B$61:$B$101,'WW Spending Total'!$B96,'WW Spending Projected'!T$61:T$101)</f>
        <v>0</v>
      </c>
      <c r="U96" s="102">
        <f>SUMIF('WW Spending Actual'!$B$59:$B$99,'WW Spending Total'!$B96,'WW Spending Actual'!U$59:U$99)+SUMIF('WW Spending Projected'!$B$61:$B$101,'WW Spending Total'!$B96,'WW Spending Projected'!U$61:U$101)</f>
        <v>0</v>
      </c>
      <c r="V96" s="102">
        <f>SUMIF('WW Spending Actual'!$B$59:$B$99,'WW Spending Total'!$B96,'WW Spending Actual'!V$59:V$99)+SUMIF('WW Spending Projected'!$B$61:$B$101,'WW Spending Total'!$B96,'WW Spending Projected'!V$61:V$101)</f>
        <v>0</v>
      </c>
      <c r="W96" s="102">
        <f>SUMIF('WW Spending Actual'!$B$59:$B$99,'WW Spending Total'!$B96,'WW Spending Actual'!W$59:W$99)+SUMIF('WW Spending Projected'!$B$61:$B$101,'WW Spending Total'!$B96,'WW Spending Projected'!W$61:W$101)</f>
        <v>0</v>
      </c>
      <c r="X96" s="102">
        <f>SUMIF('WW Spending Actual'!$B$59:$B$99,'WW Spending Total'!$B96,'WW Spending Actual'!X$59:X$99)+SUMIF('WW Spending Projected'!$B$61:$B$101,'WW Spending Total'!$B96,'WW Spending Projected'!X$61:X$101)</f>
        <v>0</v>
      </c>
      <c r="Y96" s="102">
        <f>SUMIF('WW Spending Actual'!$B$59:$B$99,'WW Spending Total'!$B96,'WW Spending Actual'!Y$59:Y$99)+SUMIF('WW Spending Projected'!$B$61:$B$101,'WW Spending Total'!$B96,'WW Spending Projected'!Y$61:Y$101)</f>
        <v>0</v>
      </c>
      <c r="Z96" s="102">
        <f>SUMIF('WW Spending Actual'!$B$59:$B$99,'WW Spending Total'!$B96,'WW Spending Actual'!Z$59:Z$99)+SUMIF('WW Spending Projected'!$B$61:$B$101,'WW Spending Total'!$B96,'WW Spending Projected'!Z$61:Z$101)</f>
        <v>0</v>
      </c>
      <c r="AA96" s="102">
        <f>SUMIF('WW Spending Actual'!$B$59:$B$99,'WW Spending Total'!$B96,'WW Spending Actual'!AA$59:AA$99)+SUMIF('WW Spending Projected'!$B$61:$B$101,'WW Spending Total'!$B96,'WW Spending Projected'!AA$61:AA$101)</f>
        <v>0</v>
      </c>
      <c r="AB96" s="102">
        <f>SUMIF('WW Spending Actual'!$B$59:$B$99,'WW Spending Total'!$B96,'WW Spending Actual'!AB$59:AB$99)+SUMIF('WW Spending Projected'!$B$61:$B$101,'WW Spending Total'!$B96,'WW Spending Projected'!AB$61:AB$101)</f>
        <v>0</v>
      </c>
      <c r="AC96" s="102">
        <f>SUMIF('WW Spending Actual'!$B$59:$B$99,'WW Spending Total'!$B96,'WW Spending Actual'!AC$59:AC$99)+SUMIF('WW Spending Projected'!$B$61:$B$101,'WW Spending Total'!$B96,'WW Spending Projected'!AC$61:AC$101)</f>
        <v>0</v>
      </c>
      <c r="AD96" s="102">
        <f>SUMIF('WW Spending Actual'!$B$59:$B$99,'WW Spending Total'!$B96,'WW Spending Actual'!AD$59:AD$99)+SUMIF('WW Spending Projected'!$B$61:$B$101,'WW Spending Total'!$B96,'WW Spending Projected'!AD$61:AD$101)</f>
        <v>0</v>
      </c>
      <c r="AE96" s="102">
        <f>SUMIF('WW Spending Actual'!$B$59:$B$99,'WW Spending Total'!$B96,'WW Spending Actual'!AE$59:AE$99)+SUMIF('WW Spending Projected'!$B$61:$B$101,'WW Spending Total'!$B96,'WW Spending Projected'!AE$61:AE$101)</f>
        <v>0</v>
      </c>
      <c r="AF96" s="102">
        <f>SUMIF('WW Spending Actual'!$B$59:$B$99,'WW Spending Total'!$B96,'WW Spending Actual'!AF$59:AF$99)+SUMIF('WW Spending Projected'!$B$61:$B$101,'WW Spending Total'!$B96,'WW Spending Projected'!AF$61:AF$101)</f>
        <v>0</v>
      </c>
      <c r="AG96" s="103">
        <f>SUMIF('WW Spending Actual'!$B$59:$B$99,'WW Spending Total'!$B96,'WW Spending Actual'!AG$59:AG$99)+SUMIF('WW Spending Projected'!$B$61:$B$101,'WW Spending Total'!$B96,'WW Spending Projected'!AG$61:AG$101)</f>
        <v>0</v>
      </c>
    </row>
    <row r="97" spans="2:33" hidden="1" x14ac:dyDescent="0.2">
      <c r="B97" s="32" t="str">
        <f>IFERROR(VLOOKUP(C97,'MEG Def'!$A$58:$B$61,2),"")</f>
        <v/>
      </c>
      <c r="C97" s="57"/>
      <c r="D97" s="101">
        <f>SUMIF('WW Spending Actual'!$B$59:$B$99,'WW Spending Total'!$B97,'WW Spending Actual'!D$59:D$99)+SUMIF('WW Spending Projected'!$B$61:$B$101,'WW Spending Total'!$B97,'WW Spending Projected'!D$61:D$101)</f>
        <v>0</v>
      </c>
      <c r="E97" s="420">
        <f>SUMIF('WW Spending Actual'!$B$59:$B$99,'WW Spending Total'!$B97,'WW Spending Actual'!E$59:E$99)+SUMIF('WW Spending Projected'!$B$61:$B$101,'WW Spending Total'!$B97,'WW Spending Projected'!E$61:E$101)</f>
        <v>0</v>
      </c>
      <c r="F97" s="420">
        <f>SUMIF('WW Spending Actual'!$B$59:$B$99,'WW Spending Total'!$B97,'WW Spending Actual'!F$59:F$99)+SUMIF('WW Spending Projected'!$B$61:$B$101,'WW Spending Total'!$B97,'WW Spending Projected'!F$61:F$101)</f>
        <v>0</v>
      </c>
      <c r="G97" s="420">
        <f>SUMIF('WW Spending Actual'!$B$59:$B$99,'WW Spending Total'!$B97,'WW Spending Actual'!G$59:G$99)+SUMIF('WW Spending Projected'!$B$61:$B$101,'WW Spending Total'!$B97,'WW Spending Projected'!G$61:G$101)</f>
        <v>0</v>
      </c>
      <c r="H97" s="103">
        <f>SUMIF('WW Spending Actual'!$B$59:$B$99,'WW Spending Total'!$B97,'WW Spending Actual'!H$59:H$99)+SUMIF('WW Spending Projected'!$B$61:$B$101,'WW Spending Total'!$B97,'WW Spending Projected'!H$61:H$101)</f>
        <v>0</v>
      </c>
      <c r="I97" s="102">
        <f>SUMIF('WW Spending Actual'!$B$59:$B$99,'WW Spending Total'!$B97,'WW Spending Actual'!I$59:I$99)+SUMIF('WW Spending Projected'!$B$61:$B$101,'WW Spending Total'!$B97,'WW Spending Projected'!I$61:I$101)</f>
        <v>0</v>
      </c>
      <c r="J97" s="102">
        <f>SUMIF('WW Spending Actual'!$B$59:$B$99,'WW Spending Total'!$B97,'WW Spending Actual'!J$59:J$99)+SUMIF('WW Spending Projected'!$B$61:$B$101,'WW Spending Total'!$B97,'WW Spending Projected'!J$61:J$101)</f>
        <v>0</v>
      </c>
      <c r="K97" s="102">
        <f>SUMIF('WW Spending Actual'!$B$59:$B$99,'WW Spending Total'!$B97,'WW Spending Actual'!K$59:K$99)+SUMIF('WW Spending Projected'!$B$61:$B$101,'WW Spending Total'!$B97,'WW Spending Projected'!K$61:K$101)</f>
        <v>0</v>
      </c>
      <c r="L97" s="102">
        <f>SUMIF('WW Spending Actual'!$B$59:$B$99,'WW Spending Total'!$B97,'WW Spending Actual'!L$59:L$99)+SUMIF('WW Spending Projected'!$B$61:$B$101,'WW Spending Total'!$B97,'WW Spending Projected'!L$61:L$101)</f>
        <v>0</v>
      </c>
      <c r="M97" s="102">
        <f>SUMIF('WW Spending Actual'!$B$59:$B$99,'WW Spending Total'!$B97,'WW Spending Actual'!M$59:M$99)+SUMIF('WW Spending Projected'!$B$61:$B$101,'WW Spending Total'!$B97,'WW Spending Projected'!M$61:M$101)</f>
        <v>0</v>
      </c>
      <c r="N97" s="102">
        <f>SUMIF('WW Spending Actual'!$B$59:$B$99,'WW Spending Total'!$B97,'WW Spending Actual'!N$59:N$99)+SUMIF('WW Spending Projected'!$B$61:$B$101,'WW Spending Total'!$B97,'WW Spending Projected'!N$61:N$101)</f>
        <v>0</v>
      </c>
      <c r="O97" s="102">
        <f>SUMIF('WW Spending Actual'!$B$59:$B$99,'WW Spending Total'!$B97,'WW Spending Actual'!O$59:O$99)+SUMIF('WW Spending Projected'!$B$61:$B$101,'WW Spending Total'!$B97,'WW Spending Projected'!O$61:O$101)</f>
        <v>0</v>
      </c>
      <c r="P97" s="102">
        <f>SUMIF('WW Spending Actual'!$B$59:$B$99,'WW Spending Total'!$B97,'WW Spending Actual'!P$59:P$99)+SUMIF('WW Spending Projected'!$B$61:$B$101,'WW Spending Total'!$B97,'WW Spending Projected'!P$61:P$101)</f>
        <v>0</v>
      </c>
      <c r="Q97" s="102">
        <f>SUMIF('WW Spending Actual'!$B$59:$B$99,'WW Spending Total'!$B97,'WW Spending Actual'!Q$59:Q$99)+SUMIF('WW Spending Projected'!$B$61:$B$101,'WW Spending Total'!$B97,'WW Spending Projected'!Q$61:Q$101)</f>
        <v>0</v>
      </c>
      <c r="R97" s="102">
        <f>SUMIF('WW Spending Actual'!$B$59:$B$99,'WW Spending Total'!$B97,'WW Spending Actual'!R$59:R$99)+SUMIF('WW Spending Projected'!$B$61:$B$101,'WW Spending Total'!$B97,'WW Spending Projected'!R$61:R$101)</f>
        <v>0</v>
      </c>
      <c r="S97" s="102">
        <f>SUMIF('WW Spending Actual'!$B$59:$B$99,'WW Spending Total'!$B97,'WW Spending Actual'!S$59:S$99)+SUMIF('WW Spending Projected'!$B$61:$B$101,'WW Spending Total'!$B97,'WW Spending Projected'!S$61:S$101)</f>
        <v>0</v>
      </c>
      <c r="T97" s="102">
        <f>SUMIF('WW Spending Actual'!$B$59:$B$99,'WW Spending Total'!$B97,'WW Spending Actual'!T$59:T$99)+SUMIF('WW Spending Projected'!$B$61:$B$101,'WW Spending Total'!$B97,'WW Spending Projected'!T$61:T$101)</f>
        <v>0</v>
      </c>
      <c r="U97" s="102">
        <f>SUMIF('WW Spending Actual'!$B$59:$B$99,'WW Spending Total'!$B97,'WW Spending Actual'!U$59:U$99)+SUMIF('WW Spending Projected'!$B$61:$B$101,'WW Spending Total'!$B97,'WW Spending Projected'!U$61:U$101)</f>
        <v>0</v>
      </c>
      <c r="V97" s="102">
        <f>SUMIF('WW Spending Actual'!$B$59:$B$99,'WW Spending Total'!$B97,'WW Spending Actual'!V$59:V$99)+SUMIF('WW Spending Projected'!$B$61:$B$101,'WW Spending Total'!$B97,'WW Spending Projected'!V$61:V$101)</f>
        <v>0</v>
      </c>
      <c r="W97" s="102">
        <f>SUMIF('WW Spending Actual'!$B$59:$B$99,'WW Spending Total'!$B97,'WW Spending Actual'!W$59:W$99)+SUMIF('WW Spending Projected'!$B$61:$B$101,'WW Spending Total'!$B97,'WW Spending Projected'!W$61:W$101)</f>
        <v>0</v>
      </c>
      <c r="X97" s="102">
        <f>SUMIF('WW Spending Actual'!$B$59:$B$99,'WW Spending Total'!$B97,'WW Spending Actual'!X$59:X$99)+SUMIF('WW Spending Projected'!$B$61:$B$101,'WW Spending Total'!$B97,'WW Spending Projected'!X$61:X$101)</f>
        <v>0</v>
      </c>
      <c r="Y97" s="102">
        <f>SUMIF('WW Spending Actual'!$B$59:$B$99,'WW Spending Total'!$B97,'WW Spending Actual'!Y$59:Y$99)+SUMIF('WW Spending Projected'!$B$61:$B$101,'WW Spending Total'!$B97,'WW Spending Projected'!Y$61:Y$101)</f>
        <v>0</v>
      </c>
      <c r="Z97" s="102">
        <f>SUMIF('WW Spending Actual'!$B$59:$B$99,'WW Spending Total'!$B97,'WW Spending Actual'!Z$59:Z$99)+SUMIF('WW Spending Projected'!$B$61:$B$101,'WW Spending Total'!$B97,'WW Spending Projected'!Z$61:Z$101)</f>
        <v>0</v>
      </c>
      <c r="AA97" s="102">
        <f>SUMIF('WW Spending Actual'!$B$59:$B$99,'WW Spending Total'!$B97,'WW Spending Actual'!AA$59:AA$99)+SUMIF('WW Spending Projected'!$B$61:$B$101,'WW Spending Total'!$B97,'WW Spending Projected'!AA$61:AA$101)</f>
        <v>0</v>
      </c>
      <c r="AB97" s="102">
        <f>SUMIF('WW Spending Actual'!$B$59:$B$99,'WW Spending Total'!$B97,'WW Spending Actual'!AB$59:AB$99)+SUMIF('WW Spending Projected'!$B$61:$B$101,'WW Spending Total'!$B97,'WW Spending Projected'!AB$61:AB$101)</f>
        <v>0</v>
      </c>
      <c r="AC97" s="102">
        <f>SUMIF('WW Spending Actual'!$B$59:$B$99,'WW Spending Total'!$B97,'WW Spending Actual'!AC$59:AC$99)+SUMIF('WW Spending Projected'!$B$61:$B$101,'WW Spending Total'!$B97,'WW Spending Projected'!AC$61:AC$101)</f>
        <v>0</v>
      </c>
      <c r="AD97" s="102">
        <f>SUMIF('WW Spending Actual'!$B$59:$B$99,'WW Spending Total'!$B97,'WW Spending Actual'!AD$59:AD$99)+SUMIF('WW Spending Projected'!$B$61:$B$101,'WW Spending Total'!$B97,'WW Spending Projected'!AD$61:AD$101)</f>
        <v>0</v>
      </c>
      <c r="AE97" s="102">
        <f>SUMIF('WW Spending Actual'!$B$59:$B$99,'WW Spending Total'!$B97,'WW Spending Actual'!AE$59:AE$99)+SUMIF('WW Spending Projected'!$B$61:$B$101,'WW Spending Total'!$B97,'WW Spending Projected'!AE$61:AE$101)</f>
        <v>0</v>
      </c>
      <c r="AF97" s="102">
        <f>SUMIF('WW Spending Actual'!$B$59:$B$99,'WW Spending Total'!$B97,'WW Spending Actual'!AF$59:AF$99)+SUMIF('WW Spending Projected'!$B$61:$B$101,'WW Spending Total'!$B97,'WW Spending Projected'!AF$61:AF$101)</f>
        <v>0</v>
      </c>
      <c r="AG97" s="103">
        <f>SUMIF('WW Spending Actual'!$B$59:$B$99,'WW Spending Total'!$B97,'WW Spending Actual'!AG$59:AG$99)+SUMIF('WW Spending Projected'!$B$61:$B$101,'WW Spending Total'!$B97,'WW Spending Projected'!AG$61:AG$101)</f>
        <v>0</v>
      </c>
    </row>
    <row r="98" spans="2:33" ht="13.5" hidden="1" thickBot="1" x14ac:dyDescent="0.25">
      <c r="B98" s="32"/>
      <c r="C98" s="59"/>
      <c r="D98" s="197"/>
      <c r="E98" s="198"/>
      <c r="F98" s="198"/>
      <c r="G98" s="198"/>
      <c r="H98" s="199"/>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9"/>
    </row>
    <row r="99" spans="2:33" ht="13.5" hidden="1" thickBot="1" x14ac:dyDescent="0.25">
      <c r="B99" s="41" t="s">
        <v>4</v>
      </c>
      <c r="C99" s="236"/>
      <c r="D99" s="376">
        <f>SUM(D57:D98)</f>
        <v>1602834</v>
      </c>
      <c r="E99" s="377">
        <f>SUM(E57:E98)</f>
        <v>34335970</v>
      </c>
      <c r="F99" s="377">
        <f>SUM(F57:F98)</f>
        <v>0</v>
      </c>
      <c r="G99" s="377">
        <f>SUM(G57:G98)</f>
        <v>0</v>
      </c>
      <c r="H99" s="426">
        <f>SUM(H57:H98)</f>
        <v>0</v>
      </c>
      <c r="I99" s="377">
        <f t="shared" ref="I99:AB99" si="2">SUM(I57:I98)</f>
        <v>0</v>
      </c>
      <c r="J99" s="377">
        <f t="shared" si="2"/>
        <v>0</v>
      </c>
      <c r="K99" s="377">
        <f t="shared" si="2"/>
        <v>0</v>
      </c>
      <c r="L99" s="377">
        <f t="shared" si="2"/>
        <v>0</v>
      </c>
      <c r="M99" s="377">
        <f t="shared" si="2"/>
        <v>0</v>
      </c>
      <c r="N99" s="377">
        <f t="shared" si="2"/>
        <v>0</v>
      </c>
      <c r="O99" s="377">
        <f t="shared" si="2"/>
        <v>0</v>
      </c>
      <c r="P99" s="377">
        <f t="shared" si="2"/>
        <v>0</v>
      </c>
      <c r="Q99" s="377">
        <f t="shared" si="2"/>
        <v>0</v>
      </c>
      <c r="R99" s="377">
        <f t="shared" si="2"/>
        <v>0</v>
      </c>
      <c r="S99" s="377">
        <f t="shared" si="2"/>
        <v>0</v>
      </c>
      <c r="T99" s="377">
        <f t="shared" si="2"/>
        <v>0</v>
      </c>
      <c r="U99" s="377">
        <f t="shared" si="2"/>
        <v>0</v>
      </c>
      <c r="V99" s="377">
        <f t="shared" si="2"/>
        <v>0</v>
      </c>
      <c r="W99" s="377">
        <f t="shared" si="2"/>
        <v>0</v>
      </c>
      <c r="X99" s="377">
        <f t="shared" si="2"/>
        <v>0</v>
      </c>
      <c r="Y99" s="377">
        <f t="shared" si="2"/>
        <v>0</v>
      </c>
      <c r="Z99" s="377">
        <f t="shared" si="2"/>
        <v>0</v>
      </c>
      <c r="AA99" s="377">
        <f t="shared" si="2"/>
        <v>0</v>
      </c>
      <c r="AB99" s="376">
        <f t="shared" si="2"/>
        <v>0</v>
      </c>
      <c r="AC99" s="377">
        <f t="shared" ref="AC99:AF99" si="3">SUM(AC57:AC98)</f>
        <v>0</v>
      </c>
      <c r="AD99" s="377">
        <f t="shared" si="3"/>
        <v>0</v>
      </c>
      <c r="AE99" s="377">
        <f t="shared" si="3"/>
        <v>0</v>
      </c>
      <c r="AF99" s="377">
        <f t="shared" si="3"/>
        <v>0</v>
      </c>
      <c r="AG99" s="378">
        <f>SUM(AG57:AG98)</f>
        <v>0</v>
      </c>
    </row>
    <row r="100" spans="2:33" x14ac:dyDescent="0.2">
      <c r="B100" s="18"/>
    </row>
    <row r="101" spans="2:33" x14ac:dyDescent="0.2">
      <c r="B101" s="18"/>
    </row>
  </sheetData>
  <sheetProtection algorithmName="SHA-512" hashValue="A0+m72xG87VqKS0xEeuIPD91VHyYWcfAuW3eWPRbifjRXKDUxZDzlerc5MmbSlTf9kFp+9SKR/Iki5v0imN82w==" saltValue="SZfdSx6seKALa1G0n2w9t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6"/>
  <sheetViews>
    <sheetView showZeros="0" zoomScaleNormal="100" workbookViewId="0">
      <selection activeCell="D28" sqref="D28:D31"/>
    </sheetView>
  </sheetViews>
  <sheetFormatPr defaultColWidth="8.7109375" defaultRowHeight="12.75" x14ac:dyDescent="0.2"/>
  <cols>
    <col min="1" max="1" width="8.7109375" style="450"/>
    <col min="2" max="2" width="42.7109375" style="450" customWidth="1"/>
    <col min="3" max="3" width="5.42578125" style="507" customWidth="1"/>
    <col min="4" max="8" width="15.5703125" style="450" customWidth="1"/>
    <col min="9" max="33" width="15.5703125" style="450" hidden="1" customWidth="1"/>
    <col min="34" max="16384" width="8.7109375" style="450"/>
  </cols>
  <sheetData>
    <row r="1" spans="2:33" ht="27.6" customHeight="1" x14ac:dyDescent="0.2">
      <c r="B1" s="448"/>
      <c r="C1" s="448"/>
    </row>
    <row r="2" spans="2:33" x14ac:dyDescent="0.2">
      <c r="E2" s="541"/>
      <c r="F2" s="509"/>
      <c r="G2" s="510"/>
      <c r="H2" s="511"/>
    </row>
    <row r="3" spans="2:33" ht="15" x14ac:dyDescent="0.25">
      <c r="B3" s="456" t="s">
        <v>12</v>
      </c>
      <c r="E3" s="541"/>
      <c r="F3" s="513"/>
      <c r="G3" s="510"/>
      <c r="H3" s="511"/>
    </row>
    <row r="5" spans="2:33" ht="14.25" x14ac:dyDescent="0.2">
      <c r="B5" s="514" t="s">
        <v>128</v>
      </c>
    </row>
    <row r="6" spans="2:33" s="542" customFormat="1" ht="15" x14ac:dyDescent="0.2">
      <c r="B6" s="514" t="s">
        <v>129</v>
      </c>
      <c r="C6" s="543"/>
    </row>
    <row r="7" spans="2:33" s="542" customFormat="1" ht="15.75" x14ac:dyDescent="0.25">
      <c r="B7" s="514" t="s">
        <v>130</v>
      </c>
      <c r="C7" s="543"/>
    </row>
    <row r="8" spans="2:33" ht="15" x14ac:dyDescent="0.25">
      <c r="B8" s="456" t="s">
        <v>131</v>
      </c>
    </row>
    <row r="9" spans="2:33" ht="13.5" thickBot="1" x14ac:dyDescent="0.25"/>
    <row r="10" spans="2:33" x14ac:dyDescent="0.2">
      <c r="B10" s="603"/>
      <c r="C10" s="547"/>
      <c r="D10" s="548" t="s">
        <v>0</v>
      </c>
      <c r="E10" s="465"/>
      <c r="F10" s="465"/>
      <c r="G10" s="465"/>
      <c r="H10" s="466"/>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6"/>
    </row>
    <row r="11" spans="2:33" ht="13.5" thickBot="1" x14ac:dyDescent="0.25">
      <c r="B11" s="549"/>
      <c r="C11" s="550"/>
      <c r="D11" s="578">
        <f>'DY Def'!B$5</f>
        <v>1</v>
      </c>
      <c r="E11" s="579">
        <f>'DY Def'!C$5</f>
        <v>2</v>
      </c>
      <c r="F11" s="579">
        <f>'DY Def'!D$5</f>
        <v>3</v>
      </c>
      <c r="G11" s="579">
        <f>'DY Def'!E$5</f>
        <v>4</v>
      </c>
      <c r="H11" s="580">
        <f>'DY Def'!F$5</f>
        <v>5</v>
      </c>
      <c r="I11" s="581">
        <f>'DY Def'!G$5</f>
        <v>6</v>
      </c>
      <c r="J11" s="581">
        <f>'DY Def'!H$5</f>
        <v>7</v>
      </c>
      <c r="K11" s="581">
        <f>'DY Def'!I$5</f>
        <v>8</v>
      </c>
      <c r="L11" s="581">
        <f>'DY Def'!J$5</f>
        <v>9</v>
      </c>
      <c r="M11" s="581">
        <f>'DY Def'!K$5</f>
        <v>10</v>
      </c>
      <c r="N11" s="581">
        <f>'DY Def'!L$5</f>
        <v>11</v>
      </c>
      <c r="O11" s="581">
        <f>'DY Def'!M$5</f>
        <v>12</v>
      </c>
      <c r="P11" s="581">
        <f>'DY Def'!N$5</f>
        <v>13</v>
      </c>
      <c r="Q11" s="581">
        <f>'DY Def'!O$5</f>
        <v>14</v>
      </c>
      <c r="R11" s="581">
        <f>'DY Def'!P$5</f>
        <v>15</v>
      </c>
      <c r="S11" s="581">
        <f>'DY Def'!Q$5</f>
        <v>16</v>
      </c>
      <c r="T11" s="581">
        <f>'DY Def'!R$5</f>
        <v>17</v>
      </c>
      <c r="U11" s="581">
        <f>'DY Def'!S$5</f>
        <v>18</v>
      </c>
      <c r="V11" s="581">
        <f>'DY Def'!T$5</f>
        <v>19</v>
      </c>
      <c r="W11" s="581">
        <f>'DY Def'!U$5</f>
        <v>20</v>
      </c>
      <c r="X11" s="581">
        <f>'DY Def'!V$5</f>
        <v>21</v>
      </c>
      <c r="Y11" s="581">
        <f>'DY Def'!W$5</f>
        <v>22</v>
      </c>
      <c r="Z11" s="581">
        <f>'DY Def'!X$5</f>
        <v>23</v>
      </c>
      <c r="AA11" s="581">
        <f>'DY Def'!Y$5</f>
        <v>24</v>
      </c>
      <c r="AB11" s="581">
        <f>'DY Def'!Z$5</f>
        <v>25</v>
      </c>
      <c r="AC11" s="581">
        <f>'DY Def'!AA$5</f>
        <v>26</v>
      </c>
      <c r="AD11" s="581">
        <f>'DY Def'!AB$5</f>
        <v>27</v>
      </c>
      <c r="AE11" s="581">
        <f>'DY Def'!AC$5</f>
        <v>28</v>
      </c>
      <c r="AF11" s="581">
        <f>'DY Def'!AD$5</f>
        <v>29</v>
      </c>
      <c r="AG11" s="580">
        <f>'DY Def'!AE$5</f>
        <v>30</v>
      </c>
    </row>
    <row r="12" spans="2:33" x14ac:dyDescent="0.2">
      <c r="B12" s="549"/>
      <c r="C12" s="550"/>
      <c r="D12" s="604"/>
      <c r="E12" s="605"/>
      <c r="F12" s="605"/>
      <c r="G12" s="605"/>
      <c r="H12" s="606"/>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6"/>
    </row>
    <row r="13" spans="2:33" hidden="1" x14ac:dyDescent="0.2">
      <c r="B13" s="566" t="s">
        <v>84</v>
      </c>
      <c r="C13" s="607"/>
      <c r="D13" s="608"/>
      <c r="E13" s="609"/>
      <c r="F13" s="609"/>
      <c r="G13" s="609"/>
      <c r="H13" s="610"/>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2"/>
    </row>
    <row r="14" spans="2:33" hidden="1" x14ac:dyDescent="0.2">
      <c r="B14" s="613" t="str">
        <f>IFERROR(VLOOKUP(C14,'MEG Def'!$A$7:$B$12,2),"")</f>
        <v/>
      </c>
      <c r="C14" s="467"/>
      <c r="D14" s="614"/>
      <c r="E14" s="615"/>
      <c r="F14" s="615"/>
      <c r="G14" s="615"/>
      <c r="H14" s="616"/>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6"/>
    </row>
    <row r="15" spans="2:33" hidden="1" x14ac:dyDescent="0.2">
      <c r="B15" s="613" t="str">
        <f>IFERROR(VLOOKUP(C15,'MEG Def'!$A$7:$B$12,2),"")</f>
        <v/>
      </c>
      <c r="C15" s="467"/>
      <c r="D15" s="614"/>
      <c r="E15" s="615"/>
      <c r="F15" s="615"/>
      <c r="G15" s="615"/>
      <c r="H15" s="616"/>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6"/>
    </row>
    <row r="16" spans="2:33" hidden="1" x14ac:dyDescent="0.2">
      <c r="B16" s="613" t="str">
        <f>IFERROR(VLOOKUP(C16,'MEG Def'!$A$7:$B$12,2),"")</f>
        <v/>
      </c>
      <c r="C16" s="467"/>
      <c r="D16" s="614"/>
      <c r="E16" s="615"/>
      <c r="F16" s="615"/>
      <c r="G16" s="615"/>
      <c r="H16" s="616"/>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6"/>
    </row>
    <row r="17" spans="2:33" hidden="1" x14ac:dyDescent="0.2">
      <c r="B17" s="613" t="str">
        <f>IFERROR(VLOOKUP(C17,'MEG Def'!$A$7:$B$12,2),"")</f>
        <v/>
      </c>
      <c r="C17" s="467"/>
      <c r="D17" s="614"/>
      <c r="E17" s="615"/>
      <c r="F17" s="615"/>
      <c r="G17" s="615"/>
      <c r="H17" s="616"/>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6"/>
    </row>
    <row r="18" spans="2:33" hidden="1" x14ac:dyDescent="0.2">
      <c r="B18" s="613" t="str">
        <f>IFERROR(VLOOKUP(C18,'MEG Def'!$A$7:$B$12,2),"")</f>
        <v/>
      </c>
      <c r="C18" s="467"/>
      <c r="D18" s="614"/>
      <c r="E18" s="615"/>
      <c r="F18" s="615"/>
      <c r="G18" s="615"/>
      <c r="H18" s="616"/>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6"/>
    </row>
    <row r="19" spans="2:33" hidden="1" x14ac:dyDescent="0.2">
      <c r="B19" s="613"/>
      <c r="C19" s="467"/>
      <c r="D19" s="618"/>
      <c r="E19" s="609"/>
      <c r="F19" s="609"/>
      <c r="G19" s="609"/>
      <c r="H19" s="610"/>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9"/>
    </row>
    <row r="20" spans="2:33" hidden="1" x14ac:dyDescent="0.2">
      <c r="B20" s="566" t="s">
        <v>46</v>
      </c>
      <c r="C20" s="550"/>
      <c r="D20" s="608"/>
      <c r="E20" s="609"/>
      <c r="F20" s="609"/>
      <c r="G20" s="609"/>
      <c r="H20" s="610"/>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0"/>
    </row>
    <row r="21" spans="2:33" hidden="1" x14ac:dyDescent="0.2">
      <c r="B21" s="613" t="str">
        <f>IFERROR(VLOOKUP(C21,'MEG Def'!$A$14:$B$19,2),"")</f>
        <v/>
      </c>
      <c r="C21" s="467"/>
      <c r="D21" s="614"/>
      <c r="E21" s="615"/>
      <c r="F21" s="615"/>
      <c r="G21" s="615"/>
      <c r="H21" s="616"/>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6"/>
    </row>
    <row r="22" spans="2:33" hidden="1" x14ac:dyDescent="0.2">
      <c r="B22" s="613" t="str">
        <f>IFERROR(VLOOKUP(C22,'MEG Def'!$A$14:$B$19,2),"")</f>
        <v/>
      </c>
      <c r="C22" s="467"/>
      <c r="D22" s="614"/>
      <c r="E22" s="615"/>
      <c r="F22" s="615"/>
      <c r="G22" s="615"/>
      <c r="H22" s="616"/>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6"/>
    </row>
    <row r="23" spans="2:33" hidden="1" x14ac:dyDescent="0.2">
      <c r="B23" s="613" t="str">
        <f>IFERROR(VLOOKUP(C23,'MEG Def'!$A$14:$B$19,2),"")</f>
        <v/>
      </c>
      <c r="C23" s="467"/>
      <c r="D23" s="614"/>
      <c r="E23" s="615"/>
      <c r="F23" s="615"/>
      <c r="G23" s="615"/>
      <c r="H23" s="616"/>
      <c r="I23" s="617"/>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6"/>
    </row>
    <row r="24" spans="2:33" hidden="1" x14ac:dyDescent="0.2">
      <c r="B24" s="613" t="str">
        <f>IFERROR(VLOOKUP(C24,'MEG Def'!$A$14:$B$19,2),"")</f>
        <v/>
      </c>
      <c r="C24" s="467"/>
      <c r="D24" s="614"/>
      <c r="E24" s="615"/>
      <c r="F24" s="615"/>
      <c r="G24" s="615"/>
      <c r="H24" s="616"/>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6"/>
    </row>
    <row r="25" spans="2:33" hidden="1" x14ac:dyDescent="0.2">
      <c r="B25" s="613" t="str">
        <f>IFERROR(VLOOKUP(C25,'MEG Def'!$A$14:$B$19,2),"")</f>
        <v/>
      </c>
      <c r="C25" s="467"/>
      <c r="D25" s="614"/>
      <c r="E25" s="615"/>
      <c r="F25" s="615"/>
      <c r="G25" s="615"/>
      <c r="H25" s="616"/>
      <c r="I25" s="617"/>
      <c r="J25" s="617"/>
      <c r="K25" s="617"/>
      <c r="L25" s="617"/>
      <c r="M25" s="617"/>
      <c r="N25" s="617"/>
      <c r="O25" s="617"/>
      <c r="P25" s="617"/>
      <c r="Q25" s="617"/>
      <c r="R25" s="617"/>
      <c r="S25" s="617"/>
      <c r="T25" s="617"/>
      <c r="U25" s="617"/>
      <c r="V25" s="617"/>
      <c r="W25" s="617"/>
      <c r="X25" s="617"/>
      <c r="Y25" s="617"/>
      <c r="Z25" s="617"/>
      <c r="AA25" s="617"/>
      <c r="AB25" s="617"/>
      <c r="AC25" s="617"/>
      <c r="AD25" s="617"/>
      <c r="AE25" s="617"/>
      <c r="AF25" s="617"/>
      <c r="AG25" s="616"/>
    </row>
    <row r="26" spans="2:33" hidden="1" x14ac:dyDescent="0.2">
      <c r="B26" s="620"/>
      <c r="C26" s="467"/>
      <c r="D26" s="621"/>
      <c r="E26" s="622"/>
      <c r="F26" s="609"/>
      <c r="G26" s="609"/>
      <c r="H26" s="610"/>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23"/>
    </row>
    <row r="27" spans="2:33" x14ac:dyDescent="0.2">
      <c r="B27" s="566" t="s">
        <v>43</v>
      </c>
      <c r="C27" s="550"/>
      <c r="D27" s="621"/>
      <c r="E27" s="622"/>
      <c r="F27" s="609"/>
      <c r="G27" s="609"/>
      <c r="H27" s="610"/>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23"/>
    </row>
    <row r="28" spans="2:33" x14ac:dyDescent="0.2">
      <c r="B28" s="531" t="str">
        <f>IFERROR(VLOOKUP(C28,'MEG Def'!$A$42:$B$45,2),"")</f>
        <v xml:space="preserve">SUD IMD TANF </v>
      </c>
      <c r="C28" s="467">
        <v>1</v>
      </c>
      <c r="D28" s="439">
        <v>7521</v>
      </c>
      <c r="E28" s="440"/>
      <c r="F28" s="440"/>
      <c r="G28" s="440"/>
      <c r="H28" s="441"/>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6"/>
    </row>
    <row r="29" spans="2:33" x14ac:dyDescent="0.2">
      <c r="B29" s="531" t="str">
        <f>IFERROR(VLOOKUP(C29,'MEG Def'!$A$42:$B$45,2),"")</f>
        <v>SUD IMD SSI Duals</v>
      </c>
      <c r="C29" s="467">
        <v>2</v>
      </c>
      <c r="D29" s="439">
        <v>3658</v>
      </c>
      <c r="E29" s="440"/>
      <c r="F29" s="440"/>
      <c r="G29" s="440"/>
      <c r="H29" s="441"/>
      <c r="I29" s="617"/>
      <c r="J29" s="617"/>
      <c r="K29" s="617"/>
      <c r="L29" s="617"/>
      <c r="M29" s="617"/>
      <c r="N29" s="617"/>
      <c r="O29" s="617"/>
      <c r="P29" s="617"/>
      <c r="Q29" s="617"/>
      <c r="R29" s="617"/>
      <c r="S29" s="617"/>
      <c r="T29" s="617"/>
      <c r="U29" s="617"/>
      <c r="V29" s="617"/>
      <c r="W29" s="617"/>
      <c r="X29" s="617"/>
      <c r="Y29" s="617"/>
      <c r="Z29" s="617"/>
      <c r="AA29" s="617"/>
      <c r="AB29" s="617"/>
      <c r="AC29" s="617"/>
      <c r="AD29" s="617"/>
      <c r="AE29" s="617"/>
      <c r="AF29" s="617"/>
      <c r="AG29" s="616"/>
    </row>
    <row r="30" spans="2:33" x14ac:dyDescent="0.2">
      <c r="B30" s="531" t="str">
        <f>IFERROR(VLOOKUP(C30,'MEG Def'!$A$42:$B$45,2),"")</f>
        <v xml:space="preserve">SUD IMD SSI NON-Duals </v>
      </c>
      <c r="C30" s="467">
        <v>3</v>
      </c>
      <c r="D30" s="439">
        <v>8433</v>
      </c>
      <c r="E30" s="440"/>
      <c r="F30" s="440"/>
      <c r="G30" s="440"/>
      <c r="H30" s="441"/>
      <c r="I30" s="617"/>
      <c r="J30" s="617"/>
      <c r="K30" s="617"/>
      <c r="L30" s="617"/>
      <c r="M30" s="617"/>
      <c r="N30" s="617"/>
      <c r="O30" s="617"/>
      <c r="P30" s="617"/>
      <c r="Q30" s="617"/>
      <c r="R30" s="617"/>
      <c r="S30" s="617"/>
      <c r="T30" s="617"/>
      <c r="U30" s="617"/>
      <c r="V30" s="617"/>
      <c r="W30" s="617"/>
      <c r="X30" s="617"/>
      <c r="Y30" s="617"/>
      <c r="Z30" s="617"/>
      <c r="AA30" s="617"/>
      <c r="AB30" s="617"/>
      <c r="AC30" s="617"/>
      <c r="AD30" s="617"/>
      <c r="AE30" s="617"/>
      <c r="AF30" s="617"/>
      <c r="AG30" s="616"/>
    </row>
    <row r="31" spans="2:33" x14ac:dyDescent="0.2">
      <c r="B31" s="531" t="str">
        <f>IFERROR(VLOOKUP(C31,'MEG Def'!$A$42:$B$45,2),"")</f>
        <v xml:space="preserve">SUD IMD HCE 
</v>
      </c>
      <c r="C31" s="550">
        <v>4</v>
      </c>
      <c r="D31" s="442">
        <v>60167</v>
      </c>
      <c r="E31" s="443"/>
      <c r="F31" s="443"/>
      <c r="G31" s="443"/>
      <c r="H31" s="444"/>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0"/>
    </row>
    <row r="32" spans="2:33" hidden="1" x14ac:dyDescent="0.2">
      <c r="B32" s="531"/>
      <c r="C32" s="550"/>
      <c r="D32" s="608"/>
      <c r="E32" s="609"/>
      <c r="F32" s="609"/>
      <c r="G32" s="609"/>
      <c r="H32" s="610"/>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0"/>
    </row>
    <row r="33" spans="2:33" hidden="1" x14ac:dyDescent="0.2">
      <c r="B33" s="566" t="s">
        <v>80</v>
      </c>
      <c r="C33" s="550"/>
      <c r="D33" s="608"/>
      <c r="E33" s="609"/>
      <c r="F33" s="609"/>
      <c r="G33" s="609"/>
      <c r="H33" s="610"/>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0"/>
    </row>
    <row r="34" spans="2:33" hidden="1" x14ac:dyDescent="0.2">
      <c r="B34" s="531" t="str">
        <f>IFERROR(VLOOKUP(C34,'MEG Def'!$A$53:$B$56,2),"")</f>
        <v/>
      </c>
      <c r="C34" s="467"/>
      <c r="D34" s="614"/>
      <c r="E34" s="615"/>
      <c r="F34" s="615"/>
      <c r="G34" s="615"/>
      <c r="H34" s="616"/>
      <c r="I34" s="617"/>
      <c r="J34" s="617"/>
      <c r="K34" s="617"/>
      <c r="L34" s="617"/>
      <c r="M34" s="617"/>
      <c r="N34" s="617"/>
      <c r="O34" s="617"/>
      <c r="P34" s="617"/>
      <c r="Q34" s="617"/>
      <c r="R34" s="617"/>
      <c r="S34" s="617"/>
      <c r="T34" s="617"/>
      <c r="U34" s="617"/>
      <c r="V34" s="617"/>
      <c r="W34" s="617"/>
      <c r="X34" s="617"/>
      <c r="Y34" s="617"/>
      <c r="Z34" s="617"/>
      <c r="AA34" s="617"/>
      <c r="AB34" s="617"/>
      <c r="AC34" s="617"/>
      <c r="AD34" s="617"/>
      <c r="AE34" s="617"/>
      <c r="AF34" s="617"/>
      <c r="AG34" s="616"/>
    </row>
    <row r="35" spans="2:33" hidden="1" x14ac:dyDescent="0.2">
      <c r="B35" s="531" t="str">
        <f>IFERROR(VLOOKUP(C35,'MEG Def'!$A$53:$B$56,2),"")</f>
        <v/>
      </c>
      <c r="C35" s="467"/>
      <c r="D35" s="614"/>
      <c r="E35" s="615"/>
      <c r="F35" s="615"/>
      <c r="G35" s="615"/>
      <c r="H35" s="616"/>
      <c r="I35" s="617"/>
      <c r="J35" s="617"/>
      <c r="K35" s="617"/>
      <c r="L35" s="617"/>
      <c r="M35" s="617"/>
      <c r="N35" s="617"/>
      <c r="O35" s="617"/>
      <c r="P35" s="617"/>
      <c r="Q35" s="617"/>
      <c r="R35" s="617"/>
      <c r="S35" s="617"/>
      <c r="T35" s="617"/>
      <c r="U35" s="617"/>
      <c r="V35" s="617"/>
      <c r="W35" s="617"/>
      <c r="X35" s="617"/>
      <c r="Y35" s="617"/>
      <c r="Z35" s="617"/>
      <c r="AA35" s="617"/>
      <c r="AB35" s="617"/>
      <c r="AC35" s="617"/>
      <c r="AD35" s="617"/>
      <c r="AE35" s="617"/>
      <c r="AF35" s="617"/>
      <c r="AG35" s="616"/>
    </row>
    <row r="36" spans="2:33" hidden="1" x14ac:dyDescent="0.2">
      <c r="B36" s="531" t="str">
        <f>IFERROR(VLOOKUP(C36,'MEG Def'!$A$53:$B$56,2),"")</f>
        <v/>
      </c>
      <c r="C36" s="467"/>
      <c r="D36" s="614"/>
      <c r="E36" s="615"/>
      <c r="F36" s="615"/>
      <c r="G36" s="615"/>
      <c r="H36" s="616"/>
      <c r="I36" s="617"/>
      <c r="J36" s="617"/>
      <c r="K36" s="617"/>
      <c r="L36" s="617"/>
      <c r="M36" s="617"/>
      <c r="N36" s="617"/>
      <c r="O36" s="617"/>
      <c r="P36" s="617"/>
      <c r="Q36" s="617"/>
      <c r="R36" s="617"/>
      <c r="S36" s="617"/>
      <c r="T36" s="617"/>
      <c r="U36" s="617"/>
      <c r="V36" s="617"/>
      <c r="W36" s="617"/>
      <c r="X36" s="617"/>
      <c r="Y36" s="617"/>
      <c r="Z36" s="617"/>
      <c r="AA36" s="617"/>
      <c r="AB36" s="617"/>
      <c r="AC36" s="617"/>
      <c r="AD36" s="617"/>
      <c r="AE36" s="617"/>
      <c r="AF36" s="617"/>
      <c r="AG36" s="616"/>
    </row>
    <row r="37" spans="2:33" ht="13.5" thickBot="1" x14ac:dyDescent="0.25">
      <c r="B37" s="536"/>
      <c r="C37" s="624"/>
      <c r="D37" s="625"/>
      <c r="E37" s="626"/>
      <c r="F37" s="626"/>
      <c r="G37" s="626"/>
      <c r="H37" s="627"/>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9"/>
    </row>
    <row r="38" spans="2:33" x14ac:dyDescent="0.2">
      <c r="B38" s="453"/>
    </row>
    <row r="39" spans="2:33" x14ac:dyDescent="0.2">
      <c r="B39" s="453"/>
    </row>
    <row r="40" spans="2:33" x14ac:dyDescent="0.2">
      <c r="B40" s="453"/>
    </row>
    <row r="41" spans="2:33" x14ac:dyDescent="0.2">
      <c r="B41" s="453"/>
    </row>
    <row r="42" spans="2:33" x14ac:dyDescent="0.2">
      <c r="B42" s="453"/>
    </row>
    <row r="43" spans="2:33" x14ac:dyDescent="0.2">
      <c r="B43" s="453"/>
    </row>
    <row r="44" spans="2:33" x14ac:dyDescent="0.2">
      <c r="B44" s="453"/>
    </row>
    <row r="45" spans="2:33" x14ac:dyDescent="0.2">
      <c r="B45" s="453"/>
    </row>
    <row r="46" spans="2:33" x14ac:dyDescent="0.2">
      <c r="B46" s="453"/>
    </row>
    <row r="47" spans="2:33" x14ac:dyDescent="0.2">
      <c r="B47" s="453"/>
    </row>
    <row r="48" spans="2:33" x14ac:dyDescent="0.2">
      <c r="B48" s="453"/>
    </row>
    <row r="49" spans="2:3" x14ac:dyDescent="0.2">
      <c r="B49" s="453"/>
    </row>
    <row r="50" spans="2:3" x14ac:dyDescent="0.2">
      <c r="B50" s="453"/>
      <c r="C50" s="450"/>
    </row>
    <row r="51" spans="2:3" x14ac:dyDescent="0.2">
      <c r="B51" s="453"/>
      <c r="C51" s="450"/>
    </row>
    <row r="52" spans="2:3" x14ac:dyDescent="0.2">
      <c r="B52" s="453"/>
      <c r="C52" s="450"/>
    </row>
    <row r="53" spans="2:3" x14ac:dyDescent="0.2">
      <c r="B53" s="453"/>
      <c r="C53" s="450"/>
    </row>
    <row r="54" spans="2:3" x14ac:dyDescent="0.2">
      <c r="B54" s="453"/>
      <c r="C54" s="450"/>
    </row>
    <row r="55" spans="2:3" x14ac:dyDescent="0.2">
      <c r="B55" s="453"/>
      <c r="C55" s="450"/>
    </row>
    <row r="56" spans="2:3" x14ac:dyDescent="0.2">
      <c r="B56" s="453"/>
      <c r="C56" s="450"/>
    </row>
    <row r="57" spans="2:3" x14ac:dyDescent="0.2">
      <c r="B57" s="453"/>
      <c r="C57" s="450"/>
    </row>
    <row r="58" spans="2:3" x14ac:dyDescent="0.2">
      <c r="B58" s="453"/>
      <c r="C58" s="450"/>
    </row>
    <row r="59" spans="2:3" x14ac:dyDescent="0.2">
      <c r="B59" s="453"/>
      <c r="C59" s="450"/>
    </row>
    <row r="60" spans="2:3" x14ac:dyDescent="0.2">
      <c r="B60" s="453"/>
      <c r="C60" s="450"/>
    </row>
    <row r="61" spans="2:3" x14ac:dyDescent="0.2">
      <c r="B61" s="453"/>
      <c r="C61" s="450"/>
    </row>
    <row r="62" spans="2:3" x14ac:dyDescent="0.2">
      <c r="B62" s="453"/>
      <c r="C62" s="450"/>
    </row>
    <row r="63" spans="2:3" x14ac:dyDescent="0.2">
      <c r="B63" s="453"/>
      <c r="C63" s="450"/>
    </row>
    <row r="64" spans="2:3" x14ac:dyDescent="0.2">
      <c r="B64" s="453"/>
      <c r="C64" s="450"/>
    </row>
    <row r="65" spans="2:3" x14ac:dyDescent="0.2">
      <c r="B65" s="453"/>
      <c r="C65" s="450"/>
    </row>
    <row r="66" spans="2:3" x14ac:dyDescent="0.2">
      <c r="B66" s="453"/>
      <c r="C66" s="450"/>
    </row>
    <row r="67" spans="2:3" x14ac:dyDescent="0.2">
      <c r="B67" s="453"/>
      <c r="C67" s="450"/>
    </row>
    <row r="68" spans="2:3" x14ac:dyDescent="0.2">
      <c r="B68" s="453"/>
      <c r="C68" s="450"/>
    </row>
    <row r="69" spans="2:3" x14ac:dyDescent="0.2">
      <c r="B69" s="453"/>
      <c r="C69" s="450"/>
    </row>
    <row r="70" spans="2:3" x14ac:dyDescent="0.2">
      <c r="B70" s="453"/>
      <c r="C70" s="450"/>
    </row>
    <row r="71" spans="2:3" x14ac:dyDescent="0.2">
      <c r="B71" s="453"/>
      <c r="C71" s="450"/>
    </row>
    <row r="72" spans="2:3" x14ac:dyDescent="0.2">
      <c r="B72" s="453"/>
      <c r="C72" s="450"/>
    </row>
    <row r="73" spans="2:3" x14ac:dyDescent="0.2">
      <c r="B73" s="453"/>
      <c r="C73" s="450"/>
    </row>
    <row r="74" spans="2:3" x14ac:dyDescent="0.2">
      <c r="B74" s="453"/>
      <c r="C74" s="450"/>
    </row>
    <row r="75" spans="2:3" x14ac:dyDescent="0.2">
      <c r="B75" s="453"/>
      <c r="C75" s="450"/>
    </row>
    <row r="76" spans="2:3" x14ac:dyDescent="0.2">
      <c r="B76" s="453"/>
      <c r="C76" s="450"/>
    </row>
    <row r="77" spans="2:3" x14ac:dyDescent="0.2">
      <c r="B77" s="453"/>
      <c r="C77" s="450"/>
    </row>
    <row r="78" spans="2:3" x14ac:dyDescent="0.2">
      <c r="B78" s="453"/>
      <c r="C78" s="450"/>
    </row>
    <row r="79" spans="2:3" x14ac:dyDescent="0.2">
      <c r="B79" s="453"/>
      <c r="C79" s="450"/>
    </row>
    <row r="80" spans="2:3" x14ac:dyDescent="0.2">
      <c r="B80" s="453"/>
      <c r="C80" s="450"/>
    </row>
    <row r="81" spans="2:3" x14ac:dyDescent="0.2">
      <c r="B81" s="453"/>
      <c r="C81" s="450"/>
    </row>
    <row r="82" spans="2:3" x14ac:dyDescent="0.2">
      <c r="B82" s="453"/>
      <c r="C82" s="450"/>
    </row>
    <row r="83" spans="2:3" x14ac:dyDescent="0.2">
      <c r="B83" s="453"/>
      <c r="C83" s="450"/>
    </row>
    <row r="84" spans="2:3" x14ac:dyDescent="0.2">
      <c r="B84" s="453"/>
      <c r="C84" s="450"/>
    </row>
    <row r="85" spans="2:3" x14ac:dyDescent="0.2">
      <c r="B85" s="453"/>
      <c r="C85" s="450"/>
    </row>
    <row r="86" spans="2:3" x14ac:dyDescent="0.2">
      <c r="B86" s="453"/>
      <c r="C86" s="450"/>
    </row>
    <row r="87" spans="2:3" x14ac:dyDescent="0.2">
      <c r="B87" s="453"/>
      <c r="C87" s="450"/>
    </row>
    <row r="88" spans="2:3" x14ac:dyDescent="0.2">
      <c r="B88" s="453"/>
      <c r="C88" s="450"/>
    </row>
    <row r="89" spans="2:3" x14ac:dyDescent="0.2">
      <c r="B89" s="453"/>
      <c r="C89" s="450"/>
    </row>
    <row r="90" spans="2:3" x14ac:dyDescent="0.2">
      <c r="B90" s="453"/>
      <c r="C90" s="450"/>
    </row>
    <row r="91" spans="2:3" x14ac:dyDescent="0.2">
      <c r="B91" s="453"/>
      <c r="C91" s="450"/>
    </row>
    <row r="92" spans="2:3" x14ac:dyDescent="0.2">
      <c r="B92" s="453"/>
      <c r="C92" s="450"/>
    </row>
    <row r="93" spans="2:3" x14ac:dyDescent="0.2">
      <c r="B93" s="453"/>
      <c r="C93" s="450"/>
    </row>
    <row r="94" spans="2:3" x14ac:dyDescent="0.2">
      <c r="B94" s="453"/>
      <c r="C94" s="450"/>
    </row>
    <row r="95" spans="2:3" x14ac:dyDescent="0.2">
      <c r="B95" s="453"/>
      <c r="C95" s="450"/>
    </row>
    <row r="96" spans="2:3" x14ac:dyDescent="0.2">
      <c r="B96" s="453"/>
      <c r="C96" s="450"/>
    </row>
    <row r="97" spans="2:3" x14ac:dyDescent="0.2">
      <c r="B97" s="453"/>
      <c r="C97" s="450"/>
    </row>
    <row r="98" spans="2:3" x14ac:dyDescent="0.2">
      <c r="B98" s="453"/>
      <c r="C98" s="450"/>
    </row>
    <row r="99" spans="2:3" x14ac:dyDescent="0.2">
      <c r="B99" s="453"/>
      <c r="C99" s="450"/>
    </row>
    <row r="100" spans="2:3" x14ac:dyDescent="0.2">
      <c r="B100" s="453"/>
      <c r="C100" s="450"/>
    </row>
    <row r="101" spans="2:3" x14ac:dyDescent="0.2">
      <c r="B101" s="453"/>
      <c r="C101" s="450"/>
    </row>
    <row r="102" spans="2:3" x14ac:dyDescent="0.2">
      <c r="B102" s="453"/>
      <c r="C102" s="450"/>
    </row>
    <row r="103" spans="2:3" x14ac:dyDescent="0.2">
      <c r="B103" s="453"/>
      <c r="C103" s="450"/>
    </row>
    <row r="104" spans="2:3" x14ac:dyDescent="0.2">
      <c r="B104" s="453"/>
      <c r="C104" s="450"/>
    </row>
    <row r="105" spans="2:3" x14ac:dyDescent="0.2">
      <c r="B105" s="453"/>
      <c r="C105" s="450"/>
    </row>
    <row r="106" spans="2:3" x14ac:dyDescent="0.2">
      <c r="B106" s="453"/>
      <c r="C106" s="450"/>
    </row>
    <row r="107" spans="2:3" x14ac:dyDescent="0.2">
      <c r="B107" s="453"/>
      <c r="C107" s="450"/>
    </row>
    <row r="108" spans="2:3" x14ac:dyDescent="0.2">
      <c r="B108" s="453"/>
      <c r="C108" s="450"/>
    </row>
    <row r="109" spans="2:3" x14ac:dyDescent="0.2">
      <c r="B109" s="453"/>
      <c r="C109" s="450"/>
    </row>
    <row r="110" spans="2:3" x14ac:dyDescent="0.2">
      <c r="B110" s="453"/>
      <c r="C110" s="450"/>
    </row>
    <row r="111" spans="2:3" x14ac:dyDescent="0.2">
      <c r="B111" s="453"/>
      <c r="C111" s="450"/>
    </row>
    <row r="112" spans="2:3" x14ac:dyDescent="0.2">
      <c r="B112" s="453"/>
      <c r="C112" s="450"/>
    </row>
    <row r="113" spans="2:3" x14ac:dyDescent="0.2">
      <c r="B113" s="453"/>
      <c r="C113" s="450"/>
    </row>
    <row r="114" spans="2:3" x14ac:dyDescent="0.2">
      <c r="B114" s="453"/>
      <c r="C114" s="450"/>
    </row>
    <row r="115" spans="2:3" x14ac:dyDescent="0.2">
      <c r="B115" s="453"/>
      <c r="C115" s="450"/>
    </row>
    <row r="116" spans="2:3" x14ac:dyDescent="0.2">
      <c r="B116" s="453"/>
      <c r="C116" s="450"/>
    </row>
    <row r="117" spans="2:3" x14ac:dyDescent="0.2">
      <c r="B117" s="453"/>
      <c r="C117" s="450"/>
    </row>
    <row r="118" spans="2:3" x14ac:dyDescent="0.2">
      <c r="B118" s="453"/>
      <c r="C118" s="450"/>
    </row>
    <row r="119" spans="2:3" x14ac:dyDescent="0.2">
      <c r="B119" s="453"/>
      <c r="C119" s="450"/>
    </row>
    <row r="120" spans="2:3" x14ac:dyDescent="0.2">
      <c r="B120" s="453"/>
      <c r="C120" s="450"/>
    </row>
    <row r="121" spans="2:3" x14ac:dyDescent="0.2">
      <c r="B121" s="453"/>
      <c r="C121" s="450"/>
    </row>
    <row r="122" spans="2:3" x14ac:dyDescent="0.2">
      <c r="B122" s="453"/>
      <c r="C122" s="450"/>
    </row>
    <row r="123" spans="2:3" x14ac:dyDescent="0.2">
      <c r="B123" s="453"/>
      <c r="C123" s="450"/>
    </row>
    <row r="124" spans="2:3" x14ac:dyDescent="0.2">
      <c r="B124" s="453"/>
      <c r="C124" s="450"/>
    </row>
    <row r="125" spans="2:3" x14ac:dyDescent="0.2">
      <c r="B125" s="453"/>
      <c r="C125" s="450"/>
    </row>
    <row r="126" spans="2:3" x14ac:dyDescent="0.2">
      <c r="B126" s="453"/>
      <c r="C126" s="450"/>
    </row>
    <row r="127" spans="2:3" x14ac:dyDescent="0.2">
      <c r="B127" s="453"/>
      <c r="C127" s="450"/>
    </row>
    <row r="128" spans="2:3" x14ac:dyDescent="0.2">
      <c r="B128" s="453"/>
      <c r="C128" s="450"/>
    </row>
    <row r="129" spans="2:3" x14ac:dyDescent="0.2">
      <c r="B129" s="453"/>
      <c r="C129" s="450"/>
    </row>
    <row r="130" spans="2:3" x14ac:dyDescent="0.2">
      <c r="B130" s="453"/>
      <c r="C130" s="450"/>
    </row>
    <row r="131" spans="2:3" x14ac:dyDescent="0.2">
      <c r="B131" s="453"/>
      <c r="C131" s="450"/>
    </row>
    <row r="132" spans="2:3" x14ac:dyDescent="0.2">
      <c r="B132" s="453"/>
      <c r="C132" s="450"/>
    </row>
    <row r="133" spans="2:3" x14ac:dyDescent="0.2">
      <c r="B133" s="453"/>
      <c r="C133" s="450"/>
    </row>
    <row r="134" spans="2:3" x14ac:dyDescent="0.2">
      <c r="B134" s="453"/>
      <c r="C134" s="450"/>
    </row>
    <row r="135" spans="2:3" x14ac:dyDescent="0.2">
      <c r="B135" s="453"/>
      <c r="C135" s="450"/>
    </row>
    <row r="136" spans="2:3" x14ac:dyDescent="0.2">
      <c r="B136" s="453"/>
      <c r="C136" s="450"/>
    </row>
    <row r="137" spans="2:3" x14ac:dyDescent="0.2">
      <c r="B137" s="453"/>
      <c r="C137" s="450"/>
    </row>
    <row r="138" spans="2:3" x14ac:dyDescent="0.2">
      <c r="B138" s="453"/>
      <c r="C138" s="450"/>
    </row>
    <row r="139" spans="2:3" x14ac:dyDescent="0.2">
      <c r="B139" s="453"/>
      <c r="C139" s="450"/>
    </row>
    <row r="140" spans="2:3" x14ac:dyDescent="0.2">
      <c r="B140" s="453"/>
      <c r="C140" s="450"/>
    </row>
    <row r="141" spans="2:3" x14ac:dyDescent="0.2">
      <c r="B141" s="453"/>
      <c r="C141" s="450"/>
    </row>
    <row r="142" spans="2:3" x14ac:dyDescent="0.2">
      <c r="B142" s="453"/>
      <c r="C142" s="450"/>
    </row>
    <row r="143" spans="2:3" x14ac:dyDescent="0.2">
      <c r="B143" s="453"/>
      <c r="C143" s="450"/>
    </row>
    <row r="144" spans="2:3" x14ac:dyDescent="0.2">
      <c r="B144" s="453"/>
      <c r="C144" s="450"/>
    </row>
    <row r="145" spans="2:3" x14ac:dyDescent="0.2">
      <c r="B145" s="453"/>
      <c r="C145" s="450"/>
    </row>
    <row r="146" spans="2:3" x14ac:dyDescent="0.2">
      <c r="B146" s="453"/>
      <c r="C146" s="450"/>
    </row>
    <row r="147" spans="2:3" x14ac:dyDescent="0.2">
      <c r="B147" s="453"/>
      <c r="C147" s="450"/>
    </row>
    <row r="148" spans="2:3" x14ac:dyDescent="0.2">
      <c r="B148" s="453"/>
      <c r="C148" s="450"/>
    </row>
    <row r="149" spans="2:3" x14ac:dyDescent="0.2">
      <c r="B149" s="453"/>
      <c r="C149" s="450"/>
    </row>
    <row r="150" spans="2:3" x14ac:dyDescent="0.2">
      <c r="B150" s="453"/>
      <c r="C150" s="450"/>
    </row>
    <row r="151" spans="2:3" x14ac:dyDescent="0.2">
      <c r="B151" s="453"/>
      <c r="C151" s="450"/>
    </row>
    <row r="152" spans="2:3" x14ac:dyDescent="0.2">
      <c r="B152" s="453"/>
      <c r="C152" s="450"/>
    </row>
    <row r="153" spans="2:3" x14ac:dyDescent="0.2">
      <c r="B153" s="453"/>
      <c r="C153" s="450"/>
    </row>
    <row r="154" spans="2:3" x14ac:dyDescent="0.2">
      <c r="B154" s="453"/>
      <c r="C154" s="450"/>
    </row>
    <row r="155" spans="2:3" x14ac:dyDescent="0.2">
      <c r="B155" s="453"/>
      <c r="C155" s="450"/>
    </row>
    <row r="156" spans="2:3" x14ac:dyDescent="0.2">
      <c r="B156" s="453"/>
      <c r="C156" s="450"/>
    </row>
  </sheetData>
  <sheetProtection algorithmName="SHA-512" hashValue="mx50Jlyhjw3Zldlg0rvLlsDVYj53f2Os6NVqSHqNTgMBiaj/ai1JePTp2CMancgzd5s15B6GaA2uRwre4W1PFw==" saltValue="EB45K2cvyJ7xZYnbhdNHLg=="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7"/>
  <sheetViews>
    <sheetView showZeros="0" zoomScaleNormal="100" workbookViewId="0">
      <selection activeCell="E28" sqref="E28:H31"/>
    </sheetView>
  </sheetViews>
  <sheetFormatPr defaultColWidth="8.7109375" defaultRowHeight="12.75" x14ac:dyDescent="0.2"/>
  <cols>
    <col min="1" max="1" width="8.7109375" style="450"/>
    <col min="2" max="2" width="42.7109375" style="450" customWidth="1"/>
    <col min="3" max="3" width="4.28515625" style="507" customWidth="1"/>
    <col min="4" max="8" width="15.5703125" style="450" customWidth="1"/>
    <col min="9" max="33" width="15.5703125" style="450" hidden="1" customWidth="1"/>
    <col min="34" max="16384" width="8.7109375" style="450"/>
  </cols>
  <sheetData>
    <row r="1" spans="1:34" ht="27.6" customHeight="1" x14ac:dyDescent="0.2">
      <c r="A1" s="448"/>
      <c r="B1" s="448"/>
      <c r="C1" s="448"/>
    </row>
    <row r="2" spans="1:34" x14ac:dyDescent="0.2">
      <c r="E2" s="541"/>
      <c r="F2" s="509"/>
      <c r="G2" s="510"/>
      <c r="H2" s="511"/>
    </row>
    <row r="3" spans="1:34" ht="15" x14ac:dyDescent="0.25">
      <c r="B3" s="456" t="s">
        <v>13</v>
      </c>
      <c r="E3" s="541"/>
      <c r="F3" s="513"/>
      <c r="G3" s="510"/>
      <c r="H3" s="511"/>
    </row>
    <row r="5" spans="1:34" s="542" customFormat="1" ht="15" x14ac:dyDescent="0.2">
      <c r="B5" s="515" t="s">
        <v>132</v>
      </c>
      <c r="C5" s="543"/>
    </row>
    <row r="6" spans="1:34" ht="14.25" x14ac:dyDescent="0.2">
      <c r="B6" s="515" t="s">
        <v>133</v>
      </c>
      <c r="C6" s="517"/>
    </row>
    <row r="7" spans="1:34" ht="14.25" x14ac:dyDescent="0.2">
      <c r="B7" s="515" t="s">
        <v>188</v>
      </c>
      <c r="C7" s="517"/>
    </row>
    <row r="8" spans="1:34" ht="14.25" x14ac:dyDescent="0.2">
      <c r="B8" s="514" t="s">
        <v>134</v>
      </c>
      <c r="C8" s="517"/>
    </row>
    <row r="9" spans="1:34" ht="13.5" thickBot="1" x14ac:dyDescent="0.25">
      <c r="B9" s="477"/>
      <c r="C9" s="517"/>
    </row>
    <row r="10" spans="1:34" x14ac:dyDescent="0.2">
      <c r="B10" s="603"/>
      <c r="C10" s="547"/>
      <c r="D10" s="630" t="s">
        <v>0</v>
      </c>
      <c r="E10" s="464"/>
      <c r="F10" s="464"/>
      <c r="G10" s="464"/>
      <c r="H10" s="631"/>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631"/>
    </row>
    <row r="11" spans="1:34" ht="13.5" thickBot="1" x14ac:dyDescent="0.25">
      <c r="B11" s="632"/>
      <c r="C11" s="550"/>
      <c r="D11" s="578">
        <f>'DY Def'!B$5</f>
        <v>1</v>
      </c>
      <c r="E11" s="579">
        <f>'DY Def'!C$5</f>
        <v>2</v>
      </c>
      <c r="F11" s="579">
        <f>'DY Def'!D$5</f>
        <v>3</v>
      </c>
      <c r="G11" s="579">
        <f>'DY Def'!E$5</f>
        <v>4</v>
      </c>
      <c r="H11" s="580">
        <f>'DY Def'!F$5</f>
        <v>5</v>
      </c>
      <c r="I11" s="581">
        <f>'DY Def'!G$5</f>
        <v>6</v>
      </c>
      <c r="J11" s="581">
        <f>'DY Def'!H$5</f>
        <v>7</v>
      </c>
      <c r="K11" s="581">
        <f>'DY Def'!I$5</f>
        <v>8</v>
      </c>
      <c r="L11" s="581">
        <f>'DY Def'!J$5</f>
        <v>9</v>
      </c>
      <c r="M11" s="581">
        <f>'DY Def'!K$5</f>
        <v>10</v>
      </c>
      <c r="N11" s="581">
        <f>'DY Def'!L$5</f>
        <v>11</v>
      </c>
      <c r="O11" s="581">
        <f>'DY Def'!M$5</f>
        <v>12</v>
      </c>
      <c r="P11" s="581">
        <f>'DY Def'!N$5</f>
        <v>13</v>
      </c>
      <c r="Q11" s="581">
        <f>'DY Def'!O$5</f>
        <v>14</v>
      </c>
      <c r="R11" s="581">
        <f>'DY Def'!P$5</f>
        <v>15</v>
      </c>
      <c r="S11" s="581">
        <f>'DY Def'!Q$5</f>
        <v>16</v>
      </c>
      <c r="T11" s="581">
        <f>'DY Def'!R$5</f>
        <v>17</v>
      </c>
      <c r="U11" s="581">
        <f>'DY Def'!S$5</f>
        <v>18</v>
      </c>
      <c r="V11" s="581">
        <f>'DY Def'!T$5</f>
        <v>19</v>
      </c>
      <c r="W11" s="581">
        <f>'DY Def'!U$5</f>
        <v>20</v>
      </c>
      <c r="X11" s="581">
        <f>'DY Def'!V$5</f>
        <v>21</v>
      </c>
      <c r="Y11" s="581">
        <f>'DY Def'!W$5</f>
        <v>22</v>
      </c>
      <c r="Z11" s="581">
        <f>'DY Def'!X$5</f>
        <v>23</v>
      </c>
      <c r="AA11" s="581">
        <f>'DY Def'!Y$5</f>
        <v>24</v>
      </c>
      <c r="AB11" s="581">
        <f>'DY Def'!Z$5</f>
        <v>25</v>
      </c>
      <c r="AC11" s="581">
        <f>'DY Def'!AA$5</f>
        <v>26</v>
      </c>
      <c r="AD11" s="581">
        <f>'DY Def'!AB$5</f>
        <v>27</v>
      </c>
      <c r="AE11" s="581">
        <f>'DY Def'!AC$5</f>
        <v>28</v>
      </c>
      <c r="AF11" s="581">
        <f>'DY Def'!AD$5</f>
        <v>29</v>
      </c>
      <c r="AG11" s="580">
        <f>'DY Def'!AE$5</f>
        <v>30</v>
      </c>
      <c r="AH11" s="633">
        <f>'DY Def'!AF$5</f>
        <v>0</v>
      </c>
    </row>
    <row r="12" spans="1:34" x14ac:dyDescent="0.2">
      <c r="B12" s="632"/>
      <c r="C12" s="550"/>
      <c r="D12" s="604"/>
      <c r="E12" s="605"/>
      <c r="F12" s="605"/>
      <c r="G12" s="605"/>
      <c r="H12" s="606"/>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6"/>
    </row>
    <row r="13" spans="1:34" hidden="1" x14ac:dyDescent="0.2">
      <c r="B13" s="566" t="s">
        <v>84</v>
      </c>
      <c r="C13" s="607"/>
      <c r="D13" s="608"/>
      <c r="E13" s="609"/>
      <c r="F13" s="609"/>
      <c r="G13" s="609"/>
      <c r="H13" s="610"/>
      <c r="I13" s="611"/>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1"/>
      <c r="AG13" s="612"/>
    </row>
    <row r="14" spans="1:34" hidden="1" x14ac:dyDescent="0.2">
      <c r="B14" s="613" t="str">
        <f>IFERROR(VLOOKUP(C14,'MEG Def'!$A$7:$B$12,2),"")</f>
        <v/>
      </c>
      <c r="C14" s="467"/>
      <c r="D14" s="618"/>
      <c r="E14" s="634"/>
      <c r="F14" s="634"/>
      <c r="G14" s="634"/>
      <c r="H14" s="619"/>
      <c r="I14" s="635"/>
      <c r="J14" s="635"/>
      <c r="K14" s="635"/>
      <c r="L14" s="635"/>
      <c r="M14" s="635"/>
      <c r="N14" s="635"/>
      <c r="O14" s="635"/>
      <c r="P14" s="635"/>
      <c r="Q14" s="635"/>
      <c r="R14" s="635"/>
      <c r="S14" s="635"/>
      <c r="T14" s="635"/>
      <c r="U14" s="635"/>
      <c r="V14" s="635"/>
      <c r="W14" s="635"/>
      <c r="X14" s="635"/>
      <c r="Y14" s="635"/>
      <c r="Z14" s="635"/>
      <c r="AA14" s="635"/>
      <c r="AB14" s="611"/>
      <c r="AC14" s="611"/>
      <c r="AD14" s="635"/>
      <c r="AE14" s="635"/>
      <c r="AF14" s="635"/>
      <c r="AG14" s="619"/>
    </row>
    <row r="15" spans="1:34" hidden="1" x14ac:dyDescent="0.2">
      <c r="B15" s="613" t="str">
        <f>IFERROR(VLOOKUP(C15,'MEG Def'!$A$7:$B$12,2),"")</f>
        <v/>
      </c>
      <c r="C15" s="467"/>
      <c r="D15" s="618"/>
      <c r="E15" s="634"/>
      <c r="F15" s="634"/>
      <c r="G15" s="634"/>
      <c r="H15" s="619"/>
      <c r="I15" s="635"/>
      <c r="J15" s="635"/>
      <c r="K15" s="635"/>
      <c r="L15" s="635"/>
      <c r="M15" s="635"/>
      <c r="N15" s="635"/>
      <c r="O15" s="635"/>
      <c r="P15" s="635"/>
      <c r="Q15" s="635"/>
      <c r="R15" s="635"/>
      <c r="S15" s="635"/>
      <c r="T15" s="635"/>
      <c r="U15" s="635"/>
      <c r="V15" s="635"/>
      <c r="W15" s="635"/>
      <c r="X15" s="635"/>
      <c r="Y15" s="635"/>
      <c r="Z15" s="635"/>
      <c r="AA15" s="635"/>
      <c r="AB15" s="611"/>
      <c r="AC15" s="611"/>
      <c r="AD15" s="635"/>
      <c r="AE15" s="635"/>
      <c r="AF15" s="635"/>
      <c r="AG15" s="619"/>
    </row>
    <row r="16" spans="1:34" hidden="1" x14ac:dyDescent="0.2">
      <c r="B16" s="613" t="str">
        <f>IFERROR(VLOOKUP(C16,'MEG Def'!$A$7:$B$12,2),"")</f>
        <v/>
      </c>
      <c r="C16" s="467"/>
      <c r="D16" s="618"/>
      <c r="E16" s="634"/>
      <c r="F16" s="634"/>
      <c r="G16" s="634"/>
      <c r="H16" s="619"/>
      <c r="I16" s="635"/>
      <c r="J16" s="635"/>
      <c r="K16" s="635"/>
      <c r="L16" s="635"/>
      <c r="M16" s="635"/>
      <c r="N16" s="635"/>
      <c r="O16" s="635"/>
      <c r="P16" s="635"/>
      <c r="Q16" s="635"/>
      <c r="R16" s="635"/>
      <c r="S16" s="635"/>
      <c r="T16" s="635"/>
      <c r="U16" s="635"/>
      <c r="V16" s="635"/>
      <c r="W16" s="635"/>
      <c r="X16" s="635"/>
      <c r="Y16" s="635"/>
      <c r="Z16" s="635"/>
      <c r="AA16" s="635"/>
      <c r="AB16" s="611"/>
      <c r="AC16" s="611"/>
      <c r="AD16" s="635"/>
      <c r="AE16" s="635"/>
      <c r="AF16" s="635"/>
      <c r="AG16" s="619"/>
    </row>
    <row r="17" spans="2:33" hidden="1" x14ac:dyDescent="0.2">
      <c r="B17" s="613" t="str">
        <f>IFERROR(VLOOKUP(C17,'MEG Def'!$A$7:$B$12,2),"")</f>
        <v/>
      </c>
      <c r="C17" s="467"/>
      <c r="D17" s="618"/>
      <c r="E17" s="634"/>
      <c r="F17" s="634"/>
      <c r="G17" s="634"/>
      <c r="H17" s="619"/>
      <c r="I17" s="635"/>
      <c r="J17" s="635"/>
      <c r="K17" s="635"/>
      <c r="L17" s="635"/>
      <c r="M17" s="635"/>
      <c r="N17" s="635"/>
      <c r="O17" s="635"/>
      <c r="P17" s="635"/>
      <c r="Q17" s="635"/>
      <c r="R17" s="635"/>
      <c r="S17" s="635"/>
      <c r="T17" s="635"/>
      <c r="U17" s="635"/>
      <c r="V17" s="635"/>
      <c r="W17" s="635"/>
      <c r="X17" s="635"/>
      <c r="Y17" s="635"/>
      <c r="Z17" s="635"/>
      <c r="AA17" s="635"/>
      <c r="AB17" s="611"/>
      <c r="AC17" s="611"/>
      <c r="AD17" s="635"/>
      <c r="AE17" s="635"/>
      <c r="AF17" s="635"/>
      <c r="AG17" s="619"/>
    </row>
    <row r="18" spans="2:33" hidden="1" x14ac:dyDescent="0.2">
      <c r="B18" s="613" t="str">
        <f>IFERROR(VLOOKUP(C18,'MEG Def'!$A$7:$B$12,2),"")</f>
        <v/>
      </c>
      <c r="C18" s="467"/>
      <c r="D18" s="618"/>
      <c r="E18" s="634"/>
      <c r="F18" s="634"/>
      <c r="G18" s="634"/>
      <c r="H18" s="619"/>
      <c r="I18" s="635"/>
      <c r="J18" s="635"/>
      <c r="K18" s="635"/>
      <c r="L18" s="635"/>
      <c r="M18" s="635"/>
      <c r="N18" s="635"/>
      <c r="O18" s="635"/>
      <c r="P18" s="635"/>
      <c r="Q18" s="635"/>
      <c r="R18" s="635"/>
      <c r="S18" s="635"/>
      <c r="T18" s="635"/>
      <c r="U18" s="635"/>
      <c r="V18" s="635"/>
      <c r="W18" s="635"/>
      <c r="X18" s="635"/>
      <c r="Y18" s="635"/>
      <c r="Z18" s="635"/>
      <c r="AA18" s="635"/>
      <c r="AB18" s="611"/>
      <c r="AC18" s="611"/>
      <c r="AD18" s="635"/>
      <c r="AE18" s="635"/>
      <c r="AF18" s="635"/>
      <c r="AG18" s="619"/>
    </row>
    <row r="19" spans="2:33" hidden="1" x14ac:dyDescent="0.2">
      <c r="B19" s="613"/>
      <c r="C19" s="467"/>
      <c r="D19" s="618"/>
      <c r="E19" s="634"/>
      <c r="F19" s="634"/>
      <c r="G19" s="634"/>
      <c r="H19" s="619"/>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2"/>
    </row>
    <row r="20" spans="2:33" hidden="1" x14ac:dyDescent="0.2">
      <c r="B20" s="566" t="s">
        <v>46</v>
      </c>
      <c r="C20" s="550"/>
      <c r="D20" s="614"/>
      <c r="E20" s="622"/>
      <c r="F20" s="622"/>
      <c r="G20" s="622"/>
      <c r="H20" s="623"/>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2"/>
    </row>
    <row r="21" spans="2:33" hidden="1" x14ac:dyDescent="0.2">
      <c r="B21" s="613" t="str">
        <f>IFERROR(VLOOKUP(C21,'MEG Def'!$A$14:$B$19,2),"")</f>
        <v/>
      </c>
      <c r="C21" s="467"/>
      <c r="D21" s="618"/>
      <c r="E21" s="634"/>
      <c r="F21" s="634"/>
      <c r="G21" s="634"/>
      <c r="H21" s="619"/>
      <c r="I21" s="635"/>
      <c r="J21" s="635"/>
      <c r="K21" s="635"/>
      <c r="L21" s="635"/>
      <c r="M21" s="635"/>
      <c r="N21" s="635"/>
      <c r="O21" s="635"/>
      <c r="P21" s="635"/>
      <c r="Q21" s="635"/>
      <c r="R21" s="635"/>
      <c r="S21" s="635"/>
      <c r="T21" s="635"/>
      <c r="U21" s="635"/>
      <c r="V21" s="635"/>
      <c r="W21" s="635"/>
      <c r="X21" s="635"/>
      <c r="Y21" s="635"/>
      <c r="Z21" s="635"/>
      <c r="AA21" s="635"/>
      <c r="AB21" s="611"/>
      <c r="AC21" s="611"/>
      <c r="AD21" s="635"/>
      <c r="AE21" s="635"/>
      <c r="AF21" s="635"/>
      <c r="AG21" s="619"/>
    </row>
    <row r="22" spans="2:33" hidden="1" x14ac:dyDescent="0.2">
      <c r="B22" s="613" t="str">
        <f>IFERROR(VLOOKUP(C22,'MEG Def'!$A$14:$B$19,2),"")</f>
        <v/>
      </c>
      <c r="C22" s="467"/>
      <c r="D22" s="618"/>
      <c r="E22" s="634"/>
      <c r="F22" s="634"/>
      <c r="G22" s="634"/>
      <c r="H22" s="619"/>
      <c r="I22" s="635"/>
      <c r="J22" s="635"/>
      <c r="K22" s="635"/>
      <c r="L22" s="635"/>
      <c r="M22" s="635"/>
      <c r="N22" s="635"/>
      <c r="O22" s="635"/>
      <c r="P22" s="635"/>
      <c r="Q22" s="635"/>
      <c r="R22" s="635"/>
      <c r="S22" s="635"/>
      <c r="T22" s="635"/>
      <c r="U22" s="635"/>
      <c r="V22" s="635"/>
      <c r="W22" s="635"/>
      <c r="X22" s="635"/>
      <c r="Y22" s="635"/>
      <c r="Z22" s="635"/>
      <c r="AA22" s="635"/>
      <c r="AB22" s="611"/>
      <c r="AC22" s="611"/>
      <c r="AD22" s="635"/>
      <c r="AE22" s="635"/>
      <c r="AF22" s="635"/>
      <c r="AG22" s="619"/>
    </row>
    <row r="23" spans="2:33" hidden="1" x14ac:dyDescent="0.2">
      <c r="B23" s="613" t="str">
        <f>IFERROR(VLOOKUP(C23,'MEG Def'!$A$14:$B$19,2),"")</f>
        <v/>
      </c>
      <c r="C23" s="467"/>
      <c r="D23" s="618"/>
      <c r="E23" s="634"/>
      <c r="F23" s="634"/>
      <c r="G23" s="634"/>
      <c r="H23" s="619"/>
      <c r="I23" s="635"/>
      <c r="J23" s="635"/>
      <c r="K23" s="635"/>
      <c r="L23" s="635"/>
      <c r="M23" s="635"/>
      <c r="N23" s="635"/>
      <c r="O23" s="635"/>
      <c r="P23" s="635"/>
      <c r="Q23" s="635"/>
      <c r="R23" s="635"/>
      <c r="S23" s="635"/>
      <c r="T23" s="635"/>
      <c r="U23" s="635"/>
      <c r="V23" s="635"/>
      <c r="W23" s="635"/>
      <c r="X23" s="635"/>
      <c r="Y23" s="635"/>
      <c r="Z23" s="635"/>
      <c r="AA23" s="635"/>
      <c r="AB23" s="611"/>
      <c r="AC23" s="611"/>
      <c r="AD23" s="635"/>
      <c r="AE23" s="635"/>
      <c r="AF23" s="635"/>
      <c r="AG23" s="619"/>
    </row>
    <row r="24" spans="2:33" hidden="1" x14ac:dyDescent="0.2">
      <c r="B24" s="613" t="str">
        <f>IFERROR(VLOOKUP(C24,'MEG Def'!$A$14:$B$19,2),"")</f>
        <v/>
      </c>
      <c r="C24" s="467"/>
      <c r="D24" s="618"/>
      <c r="E24" s="634"/>
      <c r="F24" s="634"/>
      <c r="G24" s="634"/>
      <c r="H24" s="619"/>
      <c r="I24" s="635"/>
      <c r="J24" s="635"/>
      <c r="K24" s="635"/>
      <c r="L24" s="635"/>
      <c r="M24" s="635"/>
      <c r="N24" s="635"/>
      <c r="O24" s="635"/>
      <c r="P24" s="635"/>
      <c r="Q24" s="635"/>
      <c r="R24" s="635"/>
      <c r="S24" s="635"/>
      <c r="T24" s="635"/>
      <c r="U24" s="635"/>
      <c r="V24" s="635"/>
      <c r="W24" s="635"/>
      <c r="X24" s="635"/>
      <c r="Y24" s="635"/>
      <c r="Z24" s="635"/>
      <c r="AA24" s="635"/>
      <c r="AB24" s="611"/>
      <c r="AC24" s="611"/>
      <c r="AD24" s="635"/>
      <c r="AE24" s="635"/>
      <c r="AF24" s="635"/>
      <c r="AG24" s="619"/>
    </row>
    <row r="25" spans="2:33" hidden="1" x14ac:dyDescent="0.2">
      <c r="B25" s="613" t="str">
        <f>IFERROR(VLOOKUP(C25,'MEG Def'!$A$14:$B$19,2),"")</f>
        <v/>
      </c>
      <c r="C25" s="467"/>
      <c r="D25" s="618"/>
      <c r="E25" s="634"/>
      <c r="F25" s="634"/>
      <c r="G25" s="634"/>
      <c r="H25" s="619"/>
      <c r="I25" s="635"/>
      <c r="J25" s="635"/>
      <c r="K25" s="635"/>
      <c r="L25" s="635"/>
      <c r="M25" s="635"/>
      <c r="N25" s="635"/>
      <c r="O25" s="635"/>
      <c r="P25" s="635"/>
      <c r="Q25" s="635"/>
      <c r="R25" s="635"/>
      <c r="S25" s="635"/>
      <c r="T25" s="635"/>
      <c r="U25" s="635"/>
      <c r="V25" s="635"/>
      <c r="W25" s="635"/>
      <c r="X25" s="635"/>
      <c r="Y25" s="635"/>
      <c r="Z25" s="635"/>
      <c r="AA25" s="635"/>
      <c r="AB25" s="611"/>
      <c r="AC25" s="611"/>
      <c r="AD25" s="635"/>
      <c r="AE25" s="635"/>
      <c r="AF25" s="635"/>
      <c r="AG25" s="619"/>
    </row>
    <row r="26" spans="2:33" hidden="1" x14ac:dyDescent="0.2">
      <c r="B26" s="613"/>
      <c r="C26" s="467"/>
      <c r="D26" s="614"/>
      <c r="E26" s="622"/>
      <c r="F26" s="622"/>
      <c r="G26" s="622"/>
      <c r="H26" s="623"/>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2"/>
    </row>
    <row r="27" spans="2:33" x14ac:dyDescent="0.2">
      <c r="B27" s="566" t="s">
        <v>43</v>
      </c>
      <c r="C27" s="550"/>
      <c r="D27" s="614"/>
      <c r="E27" s="622"/>
      <c r="F27" s="622"/>
      <c r="G27" s="622"/>
      <c r="H27" s="623"/>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2"/>
    </row>
    <row r="28" spans="2:33" x14ac:dyDescent="0.2">
      <c r="B28" s="613" t="str">
        <f>IFERROR(VLOOKUP(C28,'MEG Def'!$A$42:$B$45,2),"")</f>
        <v xml:space="preserve">SUD IMD TANF </v>
      </c>
      <c r="C28" s="467">
        <v>1</v>
      </c>
      <c r="D28" s="445"/>
      <c r="E28" s="446">
        <v>9611</v>
      </c>
      <c r="F28" s="446">
        <v>9851</v>
      </c>
      <c r="G28" s="446">
        <v>10098</v>
      </c>
      <c r="H28" s="447">
        <v>2588</v>
      </c>
      <c r="I28" s="635"/>
      <c r="J28" s="635"/>
      <c r="K28" s="635"/>
      <c r="L28" s="635"/>
      <c r="M28" s="635"/>
      <c r="N28" s="635"/>
      <c r="O28" s="635"/>
      <c r="P28" s="635"/>
      <c r="Q28" s="635"/>
      <c r="R28" s="635"/>
      <c r="S28" s="635"/>
      <c r="T28" s="635"/>
      <c r="U28" s="635"/>
      <c r="V28" s="635"/>
      <c r="W28" s="635"/>
      <c r="X28" s="635"/>
      <c r="Y28" s="635"/>
      <c r="Z28" s="635"/>
      <c r="AA28" s="635"/>
      <c r="AB28" s="611"/>
      <c r="AC28" s="611"/>
      <c r="AD28" s="635"/>
      <c r="AE28" s="635"/>
      <c r="AF28" s="635"/>
      <c r="AG28" s="619"/>
    </row>
    <row r="29" spans="2:33" x14ac:dyDescent="0.2">
      <c r="B29" s="613" t="str">
        <f>IFERROR(VLOOKUP(C29,'MEG Def'!$A$42:$B$45,2),"")</f>
        <v>SUD IMD SSI Duals</v>
      </c>
      <c r="C29" s="467">
        <v>2</v>
      </c>
      <c r="D29" s="445"/>
      <c r="E29" s="446">
        <v>3675</v>
      </c>
      <c r="F29" s="446">
        <v>3766</v>
      </c>
      <c r="G29" s="446">
        <v>3861</v>
      </c>
      <c r="H29" s="447">
        <v>989</v>
      </c>
      <c r="I29" s="635"/>
      <c r="J29" s="635"/>
      <c r="K29" s="635"/>
      <c r="L29" s="635"/>
      <c r="M29" s="635"/>
      <c r="N29" s="635"/>
      <c r="O29" s="635"/>
      <c r="P29" s="635"/>
      <c r="Q29" s="635"/>
      <c r="R29" s="635"/>
      <c r="S29" s="635"/>
      <c r="T29" s="635"/>
      <c r="U29" s="635"/>
      <c r="V29" s="635"/>
      <c r="W29" s="635"/>
      <c r="X29" s="635"/>
      <c r="Y29" s="635"/>
      <c r="Z29" s="635"/>
      <c r="AA29" s="635"/>
      <c r="AB29" s="611"/>
      <c r="AC29" s="611"/>
      <c r="AD29" s="635"/>
      <c r="AE29" s="635"/>
      <c r="AF29" s="635"/>
      <c r="AG29" s="619"/>
    </row>
    <row r="30" spans="2:33" x14ac:dyDescent="0.2">
      <c r="B30" s="613" t="str">
        <f>IFERROR(VLOOKUP(C30,'MEG Def'!$A$42:$B$45,2),"")</f>
        <v xml:space="preserve">SUD IMD SSI NON-Duals </v>
      </c>
      <c r="C30" s="467">
        <v>3</v>
      </c>
      <c r="D30" s="445"/>
      <c r="E30" s="446">
        <v>7393</v>
      </c>
      <c r="F30" s="446">
        <v>7577</v>
      </c>
      <c r="G30" s="446">
        <v>7767</v>
      </c>
      <c r="H30" s="447">
        <v>1990</v>
      </c>
      <c r="I30" s="635"/>
      <c r="J30" s="635"/>
      <c r="K30" s="635"/>
      <c r="L30" s="635"/>
      <c r="M30" s="635"/>
      <c r="N30" s="635"/>
      <c r="O30" s="635"/>
      <c r="P30" s="635"/>
      <c r="Q30" s="635"/>
      <c r="R30" s="635"/>
      <c r="S30" s="635"/>
      <c r="T30" s="635"/>
      <c r="U30" s="635"/>
      <c r="V30" s="635"/>
      <c r="W30" s="635"/>
      <c r="X30" s="635"/>
      <c r="Y30" s="635"/>
      <c r="Z30" s="635"/>
      <c r="AA30" s="635"/>
      <c r="AB30" s="611"/>
      <c r="AC30" s="611"/>
      <c r="AD30" s="635"/>
      <c r="AE30" s="635"/>
      <c r="AF30" s="635"/>
      <c r="AG30" s="619"/>
    </row>
    <row r="31" spans="2:33" x14ac:dyDescent="0.2">
      <c r="B31" s="613" t="str">
        <f>IFERROR(VLOOKUP(C31,'MEG Def'!$A$42:$B$45,2),"")</f>
        <v xml:space="preserve">SUD IMD HCE 
</v>
      </c>
      <c r="C31" s="550">
        <v>4</v>
      </c>
      <c r="D31" s="439"/>
      <c r="E31" s="440">
        <v>65414</v>
      </c>
      <c r="F31" s="440">
        <v>67049</v>
      </c>
      <c r="G31" s="440">
        <v>68725</v>
      </c>
      <c r="H31" s="441">
        <v>17611</v>
      </c>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2"/>
    </row>
    <row r="32" spans="2:33" hidden="1" x14ac:dyDescent="0.2">
      <c r="B32" s="561"/>
      <c r="C32" s="550"/>
      <c r="D32" s="614"/>
      <c r="E32" s="615"/>
      <c r="F32" s="615"/>
      <c r="G32" s="615"/>
      <c r="H32" s="616"/>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2"/>
    </row>
    <row r="33" spans="2:33" hidden="1" x14ac:dyDescent="0.2">
      <c r="B33" s="566" t="s">
        <v>80</v>
      </c>
      <c r="C33" s="550"/>
      <c r="D33" s="614"/>
      <c r="E33" s="615"/>
      <c r="F33" s="615"/>
      <c r="G33" s="615"/>
      <c r="H33" s="616"/>
      <c r="I33" s="611"/>
      <c r="J33" s="611"/>
      <c r="K33" s="611"/>
      <c r="L33" s="611"/>
      <c r="M33" s="611"/>
      <c r="N33" s="611"/>
      <c r="O33" s="611"/>
      <c r="P33" s="611"/>
      <c r="Q33" s="611"/>
      <c r="R33" s="611"/>
      <c r="S33" s="611"/>
      <c r="T33" s="611"/>
      <c r="U33" s="611"/>
      <c r="V33" s="611"/>
      <c r="W33" s="611"/>
      <c r="X33" s="611"/>
      <c r="Y33" s="611"/>
      <c r="Z33" s="611"/>
      <c r="AA33" s="611"/>
      <c r="AB33" s="611"/>
      <c r="AC33" s="611"/>
      <c r="AD33" s="611"/>
      <c r="AE33" s="611"/>
      <c r="AF33" s="611"/>
      <c r="AG33" s="612"/>
    </row>
    <row r="34" spans="2:33" hidden="1" x14ac:dyDescent="0.2">
      <c r="B34" s="613" t="str">
        <f>IFERROR(VLOOKUP(C34,'MEG Def'!$A$53:$B$56,2),"")</f>
        <v/>
      </c>
      <c r="C34" s="467"/>
      <c r="D34" s="618"/>
      <c r="E34" s="634"/>
      <c r="F34" s="634"/>
      <c r="G34" s="634"/>
      <c r="H34" s="619"/>
      <c r="I34" s="635"/>
      <c r="J34" s="635"/>
      <c r="K34" s="635"/>
      <c r="L34" s="635"/>
      <c r="M34" s="635"/>
      <c r="N34" s="635"/>
      <c r="O34" s="635"/>
      <c r="P34" s="635"/>
      <c r="Q34" s="635"/>
      <c r="R34" s="635"/>
      <c r="S34" s="635"/>
      <c r="T34" s="635"/>
      <c r="U34" s="635"/>
      <c r="V34" s="635"/>
      <c r="W34" s="635"/>
      <c r="X34" s="635"/>
      <c r="Y34" s="635"/>
      <c r="Z34" s="635"/>
      <c r="AA34" s="635"/>
      <c r="AB34" s="611"/>
      <c r="AC34" s="611"/>
      <c r="AD34" s="635"/>
      <c r="AE34" s="635"/>
      <c r="AF34" s="635"/>
      <c r="AG34" s="619"/>
    </row>
    <row r="35" spans="2:33" hidden="1" x14ac:dyDescent="0.2">
      <c r="B35" s="613" t="str">
        <f>IFERROR(VLOOKUP(C35,'MEG Def'!$A$53:$B$56,2),"")</f>
        <v/>
      </c>
      <c r="C35" s="467"/>
      <c r="D35" s="618"/>
      <c r="E35" s="634"/>
      <c r="F35" s="634"/>
      <c r="G35" s="634"/>
      <c r="H35" s="619"/>
      <c r="I35" s="635"/>
      <c r="J35" s="635"/>
      <c r="K35" s="635"/>
      <c r="L35" s="635"/>
      <c r="M35" s="635"/>
      <c r="N35" s="635"/>
      <c r="O35" s="635"/>
      <c r="P35" s="635"/>
      <c r="Q35" s="635"/>
      <c r="R35" s="635"/>
      <c r="S35" s="635"/>
      <c r="T35" s="635"/>
      <c r="U35" s="635"/>
      <c r="V35" s="635"/>
      <c r="W35" s="635"/>
      <c r="X35" s="635"/>
      <c r="Y35" s="635"/>
      <c r="Z35" s="635"/>
      <c r="AA35" s="635"/>
      <c r="AB35" s="611"/>
      <c r="AC35" s="611"/>
      <c r="AD35" s="635"/>
      <c r="AE35" s="635"/>
      <c r="AF35" s="635"/>
      <c r="AG35" s="619"/>
    </row>
    <row r="36" spans="2:33" hidden="1" x14ac:dyDescent="0.2">
      <c r="B36" s="613" t="str">
        <f>IFERROR(VLOOKUP(C36,'MEG Def'!$A$53:$B$56,2),"")</f>
        <v/>
      </c>
      <c r="C36" s="467"/>
      <c r="D36" s="618"/>
      <c r="E36" s="634"/>
      <c r="F36" s="634"/>
      <c r="G36" s="634"/>
      <c r="H36" s="619"/>
      <c r="I36" s="635"/>
      <c r="J36" s="635"/>
      <c r="K36" s="635"/>
      <c r="L36" s="635"/>
      <c r="M36" s="635"/>
      <c r="N36" s="635"/>
      <c r="O36" s="635"/>
      <c r="P36" s="635"/>
      <c r="Q36" s="635"/>
      <c r="R36" s="635"/>
      <c r="S36" s="635"/>
      <c r="T36" s="635"/>
      <c r="U36" s="635"/>
      <c r="V36" s="635"/>
      <c r="W36" s="635"/>
      <c r="X36" s="635"/>
      <c r="Y36" s="635"/>
      <c r="Z36" s="635"/>
      <c r="AA36" s="635"/>
      <c r="AB36" s="611"/>
      <c r="AC36" s="611"/>
      <c r="AD36" s="635"/>
      <c r="AE36" s="635"/>
      <c r="AF36" s="635"/>
      <c r="AG36" s="619"/>
    </row>
    <row r="37" spans="2:33" ht="13.5" thickBot="1" x14ac:dyDescent="0.25">
      <c r="B37" s="571"/>
      <c r="C37" s="572"/>
      <c r="D37" s="636"/>
      <c r="E37" s="637"/>
      <c r="F37" s="637"/>
      <c r="G37" s="637"/>
      <c r="H37" s="63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9"/>
    </row>
  </sheetData>
  <sheetProtection algorithmName="SHA-512" hashValue="/yi8xjhFPfGf17vsNFnwFSq9ojd0oeZsPHdC6FAkGgjAJ9Nt3/wwPFlc5wIufc+uZR9a66nDhmz9V0M0RS0qwQ==" saltValue="w6jZa2FZ3IuqlmIEd6+OK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8"/>
  <sheetViews>
    <sheetView showZeros="0" zoomScaleNormal="100" workbookViewId="0">
      <selection activeCell="F26" sqref="F26"/>
    </sheetView>
  </sheetViews>
  <sheetFormatPr defaultColWidth="8.7109375" defaultRowHeight="12.75" x14ac:dyDescent="0.2"/>
  <cols>
    <col min="2" max="2" width="42.7109375" customWidth="1"/>
    <col min="3" max="3" width="4.7109375" style="5" customWidth="1"/>
    <col min="4" max="8" width="15.5703125" customWidth="1"/>
    <col min="9" max="33" width="15.5703125" hidden="1" customWidth="1"/>
  </cols>
  <sheetData>
    <row r="1" spans="1:34" ht="28.5" customHeight="1" x14ac:dyDescent="0.2">
      <c r="A1" s="45"/>
      <c r="B1" s="45"/>
      <c r="C1" s="45"/>
    </row>
    <row r="3" spans="1:34" ht="15" x14ac:dyDescent="0.25">
      <c r="B3" s="239" t="s">
        <v>15</v>
      </c>
    </row>
    <row r="5" spans="1:34" ht="13.5" thickBot="1" x14ac:dyDescent="0.25">
      <c r="B5" s="2"/>
      <c r="C5" s="4"/>
    </row>
    <row r="6" spans="1:34" x14ac:dyDescent="0.2">
      <c r="B6" s="26"/>
      <c r="C6" s="31"/>
      <c r="D6" s="42" t="s">
        <v>0</v>
      </c>
      <c r="E6" s="34"/>
      <c r="F6" s="34"/>
      <c r="G6" s="34"/>
      <c r="H6" s="427"/>
      <c r="I6" s="39"/>
      <c r="J6" s="39"/>
      <c r="K6" s="39"/>
      <c r="L6" s="39"/>
      <c r="M6" s="39"/>
      <c r="N6" s="39"/>
      <c r="O6" s="39"/>
      <c r="P6" s="39"/>
      <c r="Q6" s="39"/>
      <c r="R6" s="39"/>
      <c r="S6" s="39"/>
      <c r="T6" s="39"/>
      <c r="U6" s="39"/>
      <c r="V6" s="39"/>
      <c r="W6" s="39"/>
      <c r="X6" s="39"/>
      <c r="Y6" s="39"/>
      <c r="Z6" s="39"/>
      <c r="AA6" s="39"/>
      <c r="AB6" s="39"/>
      <c r="AC6" s="39"/>
      <c r="AD6" s="39"/>
      <c r="AE6" s="39"/>
      <c r="AF6" s="39"/>
      <c r="AG6" s="43"/>
    </row>
    <row r="7" spans="1:34" ht="13.5" thickBot="1" x14ac:dyDescent="0.25">
      <c r="B7" s="28"/>
      <c r="C7" s="56"/>
      <c r="D7" s="323">
        <f>'DY Def'!B$5</f>
        <v>1</v>
      </c>
      <c r="E7" s="324">
        <f>'DY Def'!C$5</f>
        <v>2</v>
      </c>
      <c r="F7" s="324">
        <f>'DY Def'!D$5</f>
        <v>3</v>
      </c>
      <c r="G7" s="324">
        <f>'DY Def'!E$5</f>
        <v>4</v>
      </c>
      <c r="H7" s="325">
        <f>'DY Def'!F$5</f>
        <v>5</v>
      </c>
      <c r="I7" s="120">
        <f>'DY Def'!G$5</f>
        <v>6</v>
      </c>
      <c r="J7" s="120">
        <f>'DY Def'!H$5</f>
        <v>7</v>
      </c>
      <c r="K7" s="120">
        <f>'DY Def'!I$5</f>
        <v>8</v>
      </c>
      <c r="L7" s="120">
        <f>'DY Def'!J$5</f>
        <v>9</v>
      </c>
      <c r="M7" s="120">
        <f>'DY Def'!K$5</f>
        <v>10</v>
      </c>
      <c r="N7" s="120">
        <f>'DY Def'!L$5</f>
        <v>11</v>
      </c>
      <c r="O7" s="120">
        <f>'DY Def'!M$5</f>
        <v>12</v>
      </c>
      <c r="P7" s="120">
        <f>'DY Def'!N$5</f>
        <v>13</v>
      </c>
      <c r="Q7" s="120">
        <f>'DY Def'!O$5</f>
        <v>14</v>
      </c>
      <c r="R7" s="120">
        <f>'DY Def'!P$5</f>
        <v>15</v>
      </c>
      <c r="S7" s="120">
        <f>'DY Def'!Q$5</f>
        <v>16</v>
      </c>
      <c r="T7" s="120">
        <f>'DY Def'!R$5</f>
        <v>17</v>
      </c>
      <c r="U7" s="120">
        <f>'DY Def'!S$5</f>
        <v>18</v>
      </c>
      <c r="V7" s="120">
        <f>'DY Def'!T$5</f>
        <v>19</v>
      </c>
      <c r="W7" s="120">
        <f>'DY Def'!U$5</f>
        <v>20</v>
      </c>
      <c r="X7" s="120">
        <f>'DY Def'!V$5</f>
        <v>21</v>
      </c>
      <c r="Y7" s="120">
        <f>'DY Def'!W$5</f>
        <v>22</v>
      </c>
      <c r="Z7" s="120">
        <f>'DY Def'!X$5</f>
        <v>23</v>
      </c>
      <c r="AA7" s="120">
        <f>'DY Def'!Y$5</f>
        <v>24</v>
      </c>
      <c r="AB7" s="120">
        <f>'DY Def'!Z$5</f>
        <v>25</v>
      </c>
      <c r="AC7" s="120">
        <f>'DY Def'!AA$5</f>
        <v>26</v>
      </c>
      <c r="AD7" s="120">
        <f>'DY Def'!AB$5</f>
        <v>27</v>
      </c>
      <c r="AE7" s="120">
        <f>'DY Def'!AC$5</f>
        <v>28</v>
      </c>
      <c r="AF7" s="120">
        <f>'DY Def'!AD$5</f>
        <v>29</v>
      </c>
      <c r="AG7" s="335">
        <f>'DY Def'!AE$5</f>
        <v>30</v>
      </c>
      <c r="AH7" s="23">
        <f>'DY Def'!AF$5</f>
        <v>0</v>
      </c>
    </row>
    <row r="8" spans="1:34" hidden="1" x14ac:dyDescent="0.2">
      <c r="B8" s="28"/>
      <c r="C8" s="56"/>
      <c r="D8" s="107"/>
      <c r="E8" s="108"/>
      <c r="F8" s="108"/>
      <c r="G8" s="108"/>
      <c r="H8" s="428"/>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10"/>
    </row>
    <row r="9" spans="1:34" hidden="1" x14ac:dyDescent="0.2">
      <c r="B9" s="29" t="s">
        <v>84</v>
      </c>
      <c r="C9" s="21"/>
      <c r="D9" s="268"/>
      <c r="E9" s="429"/>
      <c r="F9" s="429"/>
      <c r="G9" s="429"/>
      <c r="H9" s="270"/>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70"/>
    </row>
    <row r="10" spans="1:34" hidden="1" x14ac:dyDescent="0.2">
      <c r="B10" s="24" t="str">
        <f>IFERROR(VLOOKUP(C10,'MEG Def'!$A$7:$B$12,2),"")</f>
        <v/>
      </c>
      <c r="C10" s="57"/>
      <c r="D10" s="85">
        <f>SUMIF('MemMon Actual'!$B$14:$B$37,$B10,'MemMon Actual'!D$14:D$37)+SUMIF('MemMon Projected'!$B$14:$B$37,$B10,'MemMon Projected'!D$14:D$37)</f>
        <v>0</v>
      </c>
      <c r="E10" s="430">
        <f>SUMIF('MemMon Actual'!$B$14:$B$37,$B10,'MemMon Actual'!E$14:E$37)+SUMIF('MemMon Projected'!$B$14:$B$37,$B10,'MemMon Projected'!E$14:E$37)</f>
        <v>0</v>
      </c>
      <c r="F10" s="430">
        <f>SUMIF('MemMon Actual'!$B$14:$B$37,$B10,'MemMon Actual'!F$14:F$37)+SUMIF('MemMon Projected'!$B$14:$B$37,$B10,'MemMon Projected'!F$14:F$37)</f>
        <v>0</v>
      </c>
      <c r="G10" s="430">
        <f>SUMIF('MemMon Actual'!$B$14:$B$37,$B10,'MemMon Actual'!G$14:G$37)+SUMIF('MemMon Projected'!$B$14:$B$37,$B10,'MemMon Projected'!G$14:G$37)</f>
        <v>0</v>
      </c>
      <c r="H10" s="271">
        <f>SUMIF('MemMon Actual'!$B$14:$B$37,$B10,'MemMon Actual'!H$14:H$37)+SUMIF('MemMon Projected'!$B$14:$B$37,$B10,'MemMon Projected'!H$14:H$37)</f>
        <v>0</v>
      </c>
      <c r="I10" s="86">
        <f>SUMIF('MemMon Actual'!$B$14:$B$37,$B10,'MemMon Actual'!I$14:I$37)+SUMIF('MemMon Projected'!$B$14:$B$37,$B10,'MemMon Projected'!I$14:I$37)</f>
        <v>0</v>
      </c>
      <c r="J10" s="86">
        <f>SUMIF('MemMon Actual'!$B$14:$B$37,$B10,'MemMon Actual'!J$14:J$37)+SUMIF('MemMon Projected'!$B$14:$B$37,$B10,'MemMon Projected'!J$14:J$37)</f>
        <v>0</v>
      </c>
      <c r="K10" s="86">
        <f>SUMIF('MemMon Actual'!$B$14:$B$37,$B10,'MemMon Actual'!K$14:K$37)+SUMIF('MemMon Projected'!$B$14:$B$37,$B10,'MemMon Projected'!K$14:K$37)</f>
        <v>0</v>
      </c>
      <c r="L10" s="86">
        <f>SUMIF('MemMon Actual'!$B$14:$B$37,$B10,'MemMon Actual'!L$14:L$37)+SUMIF('MemMon Projected'!$B$14:$B$37,$B10,'MemMon Projected'!L$14:L$37)</f>
        <v>0</v>
      </c>
      <c r="M10" s="86">
        <f>SUMIF('MemMon Actual'!$B$14:$B$37,$B10,'MemMon Actual'!M$14:M$37)+SUMIF('MemMon Projected'!$B$14:$B$37,$B10,'MemMon Projected'!M$14:M$37)</f>
        <v>0</v>
      </c>
      <c r="N10" s="86">
        <f>SUMIF('MemMon Actual'!$B$14:$B$37,$B10,'MemMon Actual'!N$14:N$37)+SUMIF('MemMon Projected'!$B$14:$B$37,$B10,'MemMon Projected'!N$14:N$37)</f>
        <v>0</v>
      </c>
      <c r="O10" s="86">
        <f>SUMIF('MemMon Actual'!$B$14:$B$37,$B10,'MemMon Actual'!O$14:O$37)+SUMIF('MemMon Projected'!$B$14:$B$37,$B10,'MemMon Projected'!O$14:O$37)</f>
        <v>0</v>
      </c>
      <c r="P10" s="86">
        <f>SUMIF('MemMon Actual'!$B$14:$B$37,$B10,'MemMon Actual'!P$14:P$37)+SUMIF('MemMon Projected'!$B$14:$B$37,$B10,'MemMon Projected'!P$14:P$37)</f>
        <v>0</v>
      </c>
      <c r="Q10" s="86">
        <f>SUMIF('MemMon Actual'!$B$14:$B$37,$B10,'MemMon Actual'!Q$14:Q$37)+SUMIF('MemMon Projected'!$B$14:$B$37,$B10,'MemMon Projected'!Q$14:Q$37)</f>
        <v>0</v>
      </c>
      <c r="R10" s="86">
        <f>SUMIF('MemMon Actual'!$B$14:$B$37,$B10,'MemMon Actual'!R$14:R$37)+SUMIF('MemMon Projected'!$B$14:$B$37,$B10,'MemMon Projected'!R$14:R$37)</f>
        <v>0</v>
      </c>
      <c r="S10" s="86">
        <f>SUMIF('MemMon Actual'!$B$14:$B$37,$B10,'MemMon Actual'!S$14:S$37)+SUMIF('MemMon Projected'!$B$14:$B$37,$B10,'MemMon Projected'!S$14:S$37)</f>
        <v>0</v>
      </c>
      <c r="T10" s="86">
        <f>SUMIF('MemMon Actual'!$B$14:$B$37,$B10,'MemMon Actual'!T$14:T$37)+SUMIF('MemMon Projected'!$B$14:$B$37,$B10,'MemMon Projected'!T$14:T$37)</f>
        <v>0</v>
      </c>
      <c r="U10" s="86">
        <f>SUMIF('MemMon Actual'!$B$14:$B$37,$B10,'MemMon Actual'!U$14:U$37)+SUMIF('MemMon Projected'!$B$14:$B$37,$B10,'MemMon Projected'!U$14:U$37)</f>
        <v>0</v>
      </c>
      <c r="V10" s="86">
        <f>SUMIF('MemMon Actual'!$B$14:$B$37,$B10,'MemMon Actual'!V$14:V$37)+SUMIF('MemMon Projected'!$B$14:$B$37,$B10,'MemMon Projected'!V$14:V$37)</f>
        <v>0</v>
      </c>
      <c r="W10" s="86">
        <f>SUMIF('MemMon Actual'!$B$14:$B$37,$B10,'MemMon Actual'!W$14:W$37)+SUMIF('MemMon Projected'!$B$14:$B$37,$B10,'MemMon Projected'!W$14:W$37)</f>
        <v>0</v>
      </c>
      <c r="X10" s="86">
        <f>SUMIF('MemMon Actual'!$B$14:$B$37,$B10,'MemMon Actual'!X$14:X$37)+SUMIF('MemMon Projected'!$B$14:$B$37,$B10,'MemMon Projected'!X$14:X$37)</f>
        <v>0</v>
      </c>
      <c r="Y10" s="86">
        <f>SUMIF('MemMon Actual'!$B$14:$B$37,$B10,'MemMon Actual'!Y$14:Y$37)+SUMIF('MemMon Projected'!$B$14:$B$37,$B10,'MemMon Projected'!Y$14:Y$37)</f>
        <v>0</v>
      </c>
      <c r="Z10" s="86">
        <f>SUMIF('MemMon Actual'!$B$14:$B$37,$B10,'MemMon Actual'!Z$14:Z$37)+SUMIF('MemMon Projected'!$B$14:$B$37,$B10,'MemMon Projected'!Z$14:Z$37)</f>
        <v>0</v>
      </c>
      <c r="AA10" s="86">
        <f>SUMIF('MemMon Actual'!$B$14:$B$37,$B10,'MemMon Actual'!AA$14:AA$37)+SUMIF('MemMon Projected'!$B$14:$B$37,$B10,'MemMon Projected'!AA$14:AA$37)</f>
        <v>0</v>
      </c>
      <c r="AB10" s="86">
        <f>SUMIF('MemMon Actual'!$B$14:$B$37,$B10,'MemMon Actual'!AB$14:AB$37)+SUMIF('MemMon Projected'!$B$14:$B$37,$B10,'MemMon Projected'!AB$14:AB$37)</f>
        <v>0</v>
      </c>
      <c r="AC10" s="86">
        <f>SUMIF('MemMon Actual'!$B$14:$B$37,$B10,'MemMon Actual'!AC$14:AC$37)+SUMIF('MemMon Projected'!$B$14:$B$37,$B10,'MemMon Projected'!AC$14:AC$37)</f>
        <v>0</v>
      </c>
      <c r="AD10" s="86">
        <f>SUMIF('MemMon Actual'!$B$14:$B$37,$B10,'MemMon Actual'!AD$14:AD$37)+SUMIF('MemMon Projected'!$B$14:$B$37,$B10,'MemMon Projected'!AD$14:AD$37)</f>
        <v>0</v>
      </c>
      <c r="AE10" s="86">
        <f>SUMIF('MemMon Actual'!$B$14:$B$37,$B10,'MemMon Actual'!AE$14:AE$37)+SUMIF('MemMon Projected'!$B$14:$B$37,$B10,'MemMon Projected'!AE$14:AE$37)</f>
        <v>0</v>
      </c>
      <c r="AF10" s="86">
        <f>SUMIF('MemMon Actual'!$B$14:$B$37,$B10,'MemMon Actual'!AF$14:AF$37)+SUMIF('MemMon Projected'!$B$14:$B$37,$B10,'MemMon Projected'!AF$14:AF$37)</f>
        <v>0</v>
      </c>
      <c r="AG10" s="271">
        <f>SUMIF('MemMon Actual'!$B$14:$B$37,$B10,'MemMon Actual'!AG$14:AG$37)+SUMIF('MemMon Projected'!$B$14:$B$37,$B10,'MemMon Projected'!AG$14:AG$37)</f>
        <v>0</v>
      </c>
    </row>
    <row r="11" spans="1:34" hidden="1" x14ac:dyDescent="0.2">
      <c r="B11" s="24" t="str">
        <f>IFERROR(VLOOKUP(C11,'MEG Def'!$A$7:$B$12,2),"")</f>
        <v/>
      </c>
      <c r="C11" s="57"/>
      <c r="D11" s="85">
        <f>SUMIF('MemMon Actual'!$B$14:$B$37,$B11,'MemMon Actual'!D$14:D$37)+SUMIF('MemMon Projected'!$B$14:$B$37,$B11,'MemMon Projected'!D$14:D$37)</f>
        <v>0</v>
      </c>
      <c r="E11" s="430">
        <f>SUMIF('MemMon Actual'!$B$14:$B$37,$B11,'MemMon Actual'!E$14:E$37)+SUMIF('MemMon Projected'!$B$14:$B$37,$B11,'MemMon Projected'!E$14:E$37)</f>
        <v>0</v>
      </c>
      <c r="F11" s="430">
        <f>SUMIF('MemMon Actual'!$B$14:$B$37,$B11,'MemMon Actual'!F$14:F$37)+SUMIF('MemMon Projected'!$B$14:$B$37,$B11,'MemMon Projected'!F$14:F$37)</f>
        <v>0</v>
      </c>
      <c r="G11" s="430">
        <f>SUMIF('MemMon Actual'!$B$14:$B$37,$B11,'MemMon Actual'!G$14:G$37)+SUMIF('MemMon Projected'!$B$14:$B$37,$B11,'MemMon Projected'!G$14:G$37)</f>
        <v>0</v>
      </c>
      <c r="H11" s="271">
        <f>SUMIF('MemMon Actual'!$B$14:$B$37,$B11,'MemMon Actual'!H$14:H$37)+SUMIF('MemMon Projected'!$B$14:$B$37,$B11,'MemMon Projected'!H$14:H$37)</f>
        <v>0</v>
      </c>
      <c r="I11" s="86">
        <f>SUMIF('MemMon Actual'!$B$14:$B$37,$B11,'MemMon Actual'!I$14:I$37)+SUMIF('MemMon Projected'!$B$14:$B$37,$B11,'MemMon Projected'!I$14:I$37)</f>
        <v>0</v>
      </c>
      <c r="J11" s="86">
        <f>SUMIF('MemMon Actual'!$B$14:$B$37,$B11,'MemMon Actual'!J$14:J$37)+SUMIF('MemMon Projected'!$B$14:$B$37,$B11,'MemMon Projected'!J$14:J$37)</f>
        <v>0</v>
      </c>
      <c r="K11" s="86">
        <f>SUMIF('MemMon Actual'!$B$14:$B$37,$B11,'MemMon Actual'!K$14:K$37)+SUMIF('MemMon Projected'!$B$14:$B$37,$B11,'MemMon Projected'!K$14:K$37)</f>
        <v>0</v>
      </c>
      <c r="L11" s="86">
        <f>SUMIF('MemMon Actual'!$B$14:$B$37,$B11,'MemMon Actual'!L$14:L$37)+SUMIF('MemMon Projected'!$B$14:$B$37,$B11,'MemMon Projected'!L$14:L$37)</f>
        <v>0</v>
      </c>
      <c r="M11" s="86">
        <f>SUMIF('MemMon Actual'!$B$14:$B$37,$B11,'MemMon Actual'!M$14:M$37)+SUMIF('MemMon Projected'!$B$14:$B$37,$B11,'MemMon Projected'!M$14:M$37)</f>
        <v>0</v>
      </c>
      <c r="N11" s="86">
        <f>SUMIF('MemMon Actual'!$B$14:$B$37,$B11,'MemMon Actual'!N$14:N$37)+SUMIF('MemMon Projected'!$B$14:$B$37,$B11,'MemMon Projected'!N$14:N$37)</f>
        <v>0</v>
      </c>
      <c r="O11" s="86">
        <f>SUMIF('MemMon Actual'!$B$14:$B$37,$B11,'MemMon Actual'!O$14:O$37)+SUMIF('MemMon Projected'!$B$14:$B$37,$B11,'MemMon Projected'!O$14:O$37)</f>
        <v>0</v>
      </c>
      <c r="P11" s="86">
        <f>SUMIF('MemMon Actual'!$B$14:$B$37,$B11,'MemMon Actual'!P$14:P$37)+SUMIF('MemMon Projected'!$B$14:$B$37,$B11,'MemMon Projected'!P$14:P$37)</f>
        <v>0</v>
      </c>
      <c r="Q11" s="86">
        <f>SUMIF('MemMon Actual'!$B$14:$B$37,$B11,'MemMon Actual'!Q$14:Q$37)+SUMIF('MemMon Projected'!$B$14:$B$37,$B11,'MemMon Projected'!Q$14:Q$37)</f>
        <v>0</v>
      </c>
      <c r="R11" s="86">
        <f>SUMIF('MemMon Actual'!$B$14:$B$37,$B11,'MemMon Actual'!R$14:R$37)+SUMIF('MemMon Projected'!$B$14:$B$37,$B11,'MemMon Projected'!R$14:R$37)</f>
        <v>0</v>
      </c>
      <c r="S11" s="86">
        <f>SUMIF('MemMon Actual'!$B$14:$B$37,$B11,'MemMon Actual'!S$14:S$37)+SUMIF('MemMon Projected'!$B$14:$B$37,$B11,'MemMon Projected'!S$14:S$37)</f>
        <v>0</v>
      </c>
      <c r="T11" s="86">
        <f>SUMIF('MemMon Actual'!$B$14:$B$37,$B11,'MemMon Actual'!T$14:T$37)+SUMIF('MemMon Projected'!$B$14:$B$37,$B11,'MemMon Projected'!T$14:T$37)</f>
        <v>0</v>
      </c>
      <c r="U11" s="86">
        <f>SUMIF('MemMon Actual'!$B$14:$B$37,$B11,'MemMon Actual'!U$14:U$37)+SUMIF('MemMon Projected'!$B$14:$B$37,$B11,'MemMon Projected'!U$14:U$37)</f>
        <v>0</v>
      </c>
      <c r="V11" s="86">
        <f>SUMIF('MemMon Actual'!$B$14:$B$37,$B11,'MemMon Actual'!V$14:V$37)+SUMIF('MemMon Projected'!$B$14:$B$37,$B11,'MemMon Projected'!V$14:V$37)</f>
        <v>0</v>
      </c>
      <c r="W11" s="86">
        <f>SUMIF('MemMon Actual'!$B$14:$B$37,$B11,'MemMon Actual'!W$14:W$37)+SUMIF('MemMon Projected'!$B$14:$B$37,$B11,'MemMon Projected'!W$14:W$37)</f>
        <v>0</v>
      </c>
      <c r="X11" s="86">
        <f>SUMIF('MemMon Actual'!$B$14:$B$37,$B11,'MemMon Actual'!X$14:X$37)+SUMIF('MemMon Projected'!$B$14:$B$37,$B11,'MemMon Projected'!X$14:X$37)</f>
        <v>0</v>
      </c>
      <c r="Y11" s="86">
        <f>SUMIF('MemMon Actual'!$B$14:$B$37,$B11,'MemMon Actual'!Y$14:Y$37)+SUMIF('MemMon Projected'!$B$14:$B$37,$B11,'MemMon Projected'!Y$14:Y$37)</f>
        <v>0</v>
      </c>
      <c r="Z11" s="86">
        <f>SUMIF('MemMon Actual'!$B$14:$B$37,$B11,'MemMon Actual'!Z$14:Z$37)+SUMIF('MemMon Projected'!$B$14:$B$37,$B11,'MemMon Projected'!Z$14:Z$37)</f>
        <v>0</v>
      </c>
      <c r="AA11" s="86">
        <f>SUMIF('MemMon Actual'!$B$14:$B$37,$B11,'MemMon Actual'!AA$14:AA$37)+SUMIF('MemMon Projected'!$B$14:$B$37,$B11,'MemMon Projected'!AA$14:AA$37)</f>
        <v>0</v>
      </c>
      <c r="AB11" s="86">
        <f>SUMIF('MemMon Actual'!$B$14:$B$37,$B11,'MemMon Actual'!AB$14:AB$37)+SUMIF('MemMon Projected'!$B$14:$B$37,$B11,'MemMon Projected'!AB$14:AB$37)</f>
        <v>0</v>
      </c>
      <c r="AC11" s="86">
        <f>SUMIF('MemMon Actual'!$B$14:$B$37,$B11,'MemMon Actual'!AC$14:AC$37)+SUMIF('MemMon Projected'!$B$14:$B$37,$B11,'MemMon Projected'!AC$14:AC$37)</f>
        <v>0</v>
      </c>
      <c r="AD11" s="86">
        <f>SUMIF('MemMon Actual'!$B$14:$B$37,$B11,'MemMon Actual'!AD$14:AD$37)+SUMIF('MemMon Projected'!$B$14:$B$37,$B11,'MemMon Projected'!AD$14:AD$37)</f>
        <v>0</v>
      </c>
      <c r="AE11" s="86">
        <f>SUMIF('MemMon Actual'!$B$14:$B$37,$B11,'MemMon Actual'!AE$14:AE$37)+SUMIF('MemMon Projected'!$B$14:$B$37,$B11,'MemMon Projected'!AE$14:AE$37)</f>
        <v>0</v>
      </c>
      <c r="AF11" s="86">
        <f>SUMIF('MemMon Actual'!$B$14:$B$37,$B11,'MemMon Actual'!AF$14:AF$37)+SUMIF('MemMon Projected'!$B$14:$B$37,$B11,'MemMon Projected'!AF$14:AF$37)</f>
        <v>0</v>
      </c>
      <c r="AG11" s="271">
        <f>SUMIF('MemMon Actual'!$B$14:$B$37,$B11,'MemMon Actual'!AG$14:AG$37)+SUMIF('MemMon Projected'!$B$14:$B$37,$B11,'MemMon Projected'!AG$14:AG$37)</f>
        <v>0</v>
      </c>
    </row>
    <row r="12" spans="1:34" hidden="1" x14ac:dyDescent="0.2">
      <c r="B12" s="24" t="str">
        <f>IFERROR(VLOOKUP(C12,'MEG Def'!$A$7:$B$12,2),"")</f>
        <v/>
      </c>
      <c r="C12" s="57"/>
      <c r="D12" s="85">
        <f>SUMIF('MemMon Actual'!$B$14:$B$37,$B12,'MemMon Actual'!D$14:D$37)+SUMIF('MemMon Projected'!$B$14:$B$37,$B12,'MemMon Projected'!D$14:D$37)</f>
        <v>0</v>
      </c>
      <c r="E12" s="430">
        <f>SUMIF('MemMon Actual'!$B$14:$B$37,$B12,'MemMon Actual'!E$14:E$37)+SUMIF('MemMon Projected'!$B$14:$B$37,$B12,'MemMon Projected'!E$14:E$37)</f>
        <v>0</v>
      </c>
      <c r="F12" s="430">
        <f>SUMIF('MemMon Actual'!$B$14:$B$37,$B12,'MemMon Actual'!F$14:F$37)+SUMIF('MemMon Projected'!$B$14:$B$37,$B12,'MemMon Projected'!F$14:F$37)</f>
        <v>0</v>
      </c>
      <c r="G12" s="430">
        <f>SUMIF('MemMon Actual'!$B$14:$B$37,$B12,'MemMon Actual'!G$14:G$37)+SUMIF('MemMon Projected'!$B$14:$B$37,$B12,'MemMon Projected'!G$14:G$37)</f>
        <v>0</v>
      </c>
      <c r="H12" s="271">
        <f>SUMIF('MemMon Actual'!$B$14:$B$37,$B12,'MemMon Actual'!H$14:H$37)+SUMIF('MemMon Projected'!$B$14:$B$37,$B12,'MemMon Projected'!H$14:H$37)</f>
        <v>0</v>
      </c>
      <c r="I12" s="86">
        <f>SUMIF('MemMon Actual'!$B$14:$B$37,$B12,'MemMon Actual'!I$14:I$37)+SUMIF('MemMon Projected'!$B$14:$B$37,$B12,'MemMon Projected'!I$14:I$37)</f>
        <v>0</v>
      </c>
      <c r="J12" s="86">
        <f>SUMIF('MemMon Actual'!$B$14:$B$37,$B12,'MemMon Actual'!J$14:J$37)+SUMIF('MemMon Projected'!$B$14:$B$37,$B12,'MemMon Projected'!J$14:J$37)</f>
        <v>0</v>
      </c>
      <c r="K12" s="86">
        <f>SUMIF('MemMon Actual'!$B$14:$B$37,$B12,'MemMon Actual'!K$14:K$37)+SUMIF('MemMon Projected'!$B$14:$B$37,$B12,'MemMon Projected'!K$14:K$37)</f>
        <v>0</v>
      </c>
      <c r="L12" s="86">
        <f>SUMIF('MemMon Actual'!$B$14:$B$37,$B12,'MemMon Actual'!L$14:L$37)+SUMIF('MemMon Projected'!$B$14:$B$37,$B12,'MemMon Projected'!L$14:L$37)</f>
        <v>0</v>
      </c>
      <c r="M12" s="86">
        <f>SUMIF('MemMon Actual'!$B$14:$B$37,$B12,'MemMon Actual'!M$14:M$37)+SUMIF('MemMon Projected'!$B$14:$B$37,$B12,'MemMon Projected'!M$14:M$37)</f>
        <v>0</v>
      </c>
      <c r="N12" s="86">
        <f>SUMIF('MemMon Actual'!$B$14:$B$37,$B12,'MemMon Actual'!N$14:N$37)+SUMIF('MemMon Projected'!$B$14:$B$37,$B12,'MemMon Projected'!N$14:N$37)</f>
        <v>0</v>
      </c>
      <c r="O12" s="86">
        <f>SUMIF('MemMon Actual'!$B$14:$B$37,$B12,'MemMon Actual'!O$14:O$37)+SUMIF('MemMon Projected'!$B$14:$B$37,$B12,'MemMon Projected'!O$14:O$37)</f>
        <v>0</v>
      </c>
      <c r="P12" s="86">
        <f>SUMIF('MemMon Actual'!$B$14:$B$37,$B12,'MemMon Actual'!P$14:P$37)+SUMIF('MemMon Projected'!$B$14:$B$37,$B12,'MemMon Projected'!P$14:P$37)</f>
        <v>0</v>
      </c>
      <c r="Q12" s="86">
        <f>SUMIF('MemMon Actual'!$B$14:$B$37,$B12,'MemMon Actual'!Q$14:Q$37)+SUMIF('MemMon Projected'!$B$14:$B$37,$B12,'MemMon Projected'!Q$14:Q$37)</f>
        <v>0</v>
      </c>
      <c r="R12" s="86">
        <f>SUMIF('MemMon Actual'!$B$14:$B$37,$B12,'MemMon Actual'!R$14:R$37)+SUMIF('MemMon Projected'!$B$14:$B$37,$B12,'MemMon Projected'!R$14:R$37)</f>
        <v>0</v>
      </c>
      <c r="S12" s="86">
        <f>SUMIF('MemMon Actual'!$B$14:$B$37,$B12,'MemMon Actual'!S$14:S$37)+SUMIF('MemMon Projected'!$B$14:$B$37,$B12,'MemMon Projected'!S$14:S$37)</f>
        <v>0</v>
      </c>
      <c r="T12" s="86">
        <f>SUMIF('MemMon Actual'!$B$14:$B$37,$B12,'MemMon Actual'!T$14:T$37)+SUMIF('MemMon Projected'!$B$14:$B$37,$B12,'MemMon Projected'!T$14:T$37)</f>
        <v>0</v>
      </c>
      <c r="U12" s="86">
        <f>SUMIF('MemMon Actual'!$B$14:$B$37,$B12,'MemMon Actual'!U$14:U$37)+SUMIF('MemMon Projected'!$B$14:$B$37,$B12,'MemMon Projected'!U$14:U$37)</f>
        <v>0</v>
      </c>
      <c r="V12" s="86">
        <f>SUMIF('MemMon Actual'!$B$14:$B$37,$B12,'MemMon Actual'!V$14:V$37)+SUMIF('MemMon Projected'!$B$14:$B$37,$B12,'MemMon Projected'!V$14:V$37)</f>
        <v>0</v>
      </c>
      <c r="W12" s="86">
        <f>SUMIF('MemMon Actual'!$B$14:$B$37,$B12,'MemMon Actual'!W$14:W$37)+SUMIF('MemMon Projected'!$B$14:$B$37,$B12,'MemMon Projected'!W$14:W$37)</f>
        <v>0</v>
      </c>
      <c r="X12" s="86">
        <f>SUMIF('MemMon Actual'!$B$14:$B$37,$B12,'MemMon Actual'!X$14:X$37)+SUMIF('MemMon Projected'!$B$14:$B$37,$B12,'MemMon Projected'!X$14:X$37)</f>
        <v>0</v>
      </c>
      <c r="Y12" s="86">
        <f>SUMIF('MemMon Actual'!$B$14:$B$37,$B12,'MemMon Actual'!Y$14:Y$37)+SUMIF('MemMon Projected'!$B$14:$B$37,$B12,'MemMon Projected'!Y$14:Y$37)</f>
        <v>0</v>
      </c>
      <c r="Z12" s="86">
        <f>SUMIF('MemMon Actual'!$B$14:$B$37,$B12,'MemMon Actual'!Z$14:Z$37)+SUMIF('MemMon Projected'!$B$14:$B$37,$B12,'MemMon Projected'!Z$14:Z$37)</f>
        <v>0</v>
      </c>
      <c r="AA12" s="86">
        <f>SUMIF('MemMon Actual'!$B$14:$B$37,$B12,'MemMon Actual'!AA$14:AA$37)+SUMIF('MemMon Projected'!$B$14:$B$37,$B12,'MemMon Projected'!AA$14:AA$37)</f>
        <v>0</v>
      </c>
      <c r="AB12" s="86">
        <f>SUMIF('MemMon Actual'!$B$14:$B$37,$B12,'MemMon Actual'!AB$14:AB$37)+SUMIF('MemMon Projected'!$B$14:$B$37,$B12,'MemMon Projected'!AB$14:AB$37)</f>
        <v>0</v>
      </c>
      <c r="AC12" s="86">
        <f>SUMIF('MemMon Actual'!$B$14:$B$37,$B12,'MemMon Actual'!AC$14:AC$37)+SUMIF('MemMon Projected'!$B$14:$B$37,$B12,'MemMon Projected'!AC$14:AC$37)</f>
        <v>0</v>
      </c>
      <c r="AD12" s="86">
        <f>SUMIF('MemMon Actual'!$B$14:$B$37,$B12,'MemMon Actual'!AD$14:AD$37)+SUMIF('MemMon Projected'!$B$14:$B$37,$B12,'MemMon Projected'!AD$14:AD$37)</f>
        <v>0</v>
      </c>
      <c r="AE12" s="86">
        <f>SUMIF('MemMon Actual'!$B$14:$B$37,$B12,'MemMon Actual'!AE$14:AE$37)+SUMIF('MemMon Projected'!$B$14:$B$37,$B12,'MemMon Projected'!AE$14:AE$37)</f>
        <v>0</v>
      </c>
      <c r="AF12" s="86">
        <f>SUMIF('MemMon Actual'!$B$14:$B$37,$B12,'MemMon Actual'!AF$14:AF$37)+SUMIF('MemMon Projected'!$B$14:$B$37,$B12,'MemMon Projected'!AF$14:AF$37)</f>
        <v>0</v>
      </c>
      <c r="AG12" s="271">
        <f>SUMIF('MemMon Actual'!$B$14:$B$37,$B12,'MemMon Actual'!AG$14:AG$37)+SUMIF('MemMon Projected'!$B$14:$B$37,$B12,'MemMon Projected'!AG$14:AG$37)</f>
        <v>0</v>
      </c>
    </row>
    <row r="13" spans="1:34" hidden="1" x14ac:dyDescent="0.2">
      <c r="B13" s="24" t="str">
        <f>IFERROR(VLOOKUP(C13,'MEG Def'!$A$7:$B$12,2),"")</f>
        <v/>
      </c>
      <c r="C13" s="57"/>
      <c r="D13" s="85">
        <f>SUMIF('MemMon Actual'!$B$14:$B$37,$B13,'MemMon Actual'!D$14:D$37)+SUMIF('MemMon Projected'!$B$14:$B$37,$B13,'MemMon Projected'!D$14:D$37)</f>
        <v>0</v>
      </c>
      <c r="E13" s="430">
        <f>SUMIF('MemMon Actual'!$B$14:$B$37,$B13,'MemMon Actual'!E$14:E$37)+SUMIF('MemMon Projected'!$B$14:$B$37,$B13,'MemMon Projected'!E$14:E$37)</f>
        <v>0</v>
      </c>
      <c r="F13" s="430">
        <f>SUMIF('MemMon Actual'!$B$14:$B$37,$B13,'MemMon Actual'!F$14:F$37)+SUMIF('MemMon Projected'!$B$14:$B$37,$B13,'MemMon Projected'!F$14:F$37)</f>
        <v>0</v>
      </c>
      <c r="G13" s="430">
        <f>SUMIF('MemMon Actual'!$B$14:$B$37,$B13,'MemMon Actual'!G$14:G$37)+SUMIF('MemMon Projected'!$B$14:$B$37,$B13,'MemMon Projected'!G$14:G$37)</f>
        <v>0</v>
      </c>
      <c r="H13" s="271">
        <f>SUMIF('MemMon Actual'!$B$14:$B$37,$B13,'MemMon Actual'!H$14:H$37)+SUMIF('MemMon Projected'!$B$14:$B$37,$B13,'MemMon Projected'!H$14:H$37)</f>
        <v>0</v>
      </c>
      <c r="I13" s="86">
        <f>SUMIF('MemMon Actual'!$B$14:$B$37,$B13,'MemMon Actual'!I$14:I$37)+SUMIF('MemMon Projected'!$B$14:$B$37,$B13,'MemMon Projected'!I$14:I$37)</f>
        <v>0</v>
      </c>
      <c r="J13" s="86">
        <f>SUMIF('MemMon Actual'!$B$14:$B$37,$B13,'MemMon Actual'!J$14:J$37)+SUMIF('MemMon Projected'!$B$14:$B$37,$B13,'MemMon Projected'!J$14:J$37)</f>
        <v>0</v>
      </c>
      <c r="K13" s="86">
        <f>SUMIF('MemMon Actual'!$B$14:$B$37,$B13,'MemMon Actual'!K$14:K$37)+SUMIF('MemMon Projected'!$B$14:$B$37,$B13,'MemMon Projected'!K$14:K$37)</f>
        <v>0</v>
      </c>
      <c r="L13" s="86">
        <f>SUMIF('MemMon Actual'!$B$14:$B$37,$B13,'MemMon Actual'!L$14:L$37)+SUMIF('MemMon Projected'!$B$14:$B$37,$B13,'MemMon Projected'!L$14:L$37)</f>
        <v>0</v>
      </c>
      <c r="M13" s="86">
        <f>SUMIF('MemMon Actual'!$B$14:$B$37,$B13,'MemMon Actual'!M$14:M$37)+SUMIF('MemMon Projected'!$B$14:$B$37,$B13,'MemMon Projected'!M$14:M$37)</f>
        <v>0</v>
      </c>
      <c r="N13" s="86">
        <f>SUMIF('MemMon Actual'!$B$14:$B$37,$B13,'MemMon Actual'!N$14:N$37)+SUMIF('MemMon Projected'!$B$14:$B$37,$B13,'MemMon Projected'!N$14:N$37)</f>
        <v>0</v>
      </c>
      <c r="O13" s="86">
        <f>SUMIF('MemMon Actual'!$B$14:$B$37,$B13,'MemMon Actual'!O$14:O$37)+SUMIF('MemMon Projected'!$B$14:$B$37,$B13,'MemMon Projected'!O$14:O$37)</f>
        <v>0</v>
      </c>
      <c r="P13" s="86">
        <f>SUMIF('MemMon Actual'!$B$14:$B$37,$B13,'MemMon Actual'!P$14:P$37)+SUMIF('MemMon Projected'!$B$14:$B$37,$B13,'MemMon Projected'!P$14:P$37)</f>
        <v>0</v>
      </c>
      <c r="Q13" s="86">
        <f>SUMIF('MemMon Actual'!$B$14:$B$37,$B13,'MemMon Actual'!Q$14:Q$37)+SUMIF('MemMon Projected'!$B$14:$B$37,$B13,'MemMon Projected'!Q$14:Q$37)</f>
        <v>0</v>
      </c>
      <c r="R13" s="86">
        <f>SUMIF('MemMon Actual'!$B$14:$B$37,$B13,'MemMon Actual'!R$14:R$37)+SUMIF('MemMon Projected'!$B$14:$B$37,$B13,'MemMon Projected'!R$14:R$37)</f>
        <v>0</v>
      </c>
      <c r="S13" s="86">
        <f>SUMIF('MemMon Actual'!$B$14:$B$37,$B13,'MemMon Actual'!S$14:S$37)+SUMIF('MemMon Projected'!$B$14:$B$37,$B13,'MemMon Projected'!S$14:S$37)</f>
        <v>0</v>
      </c>
      <c r="T13" s="86">
        <f>SUMIF('MemMon Actual'!$B$14:$B$37,$B13,'MemMon Actual'!T$14:T$37)+SUMIF('MemMon Projected'!$B$14:$B$37,$B13,'MemMon Projected'!T$14:T$37)</f>
        <v>0</v>
      </c>
      <c r="U13" s="86">
        <f>SUMIF('MemMon Actual'!$B$14:$B$37,$B13,'MemMon Actual'!U$14:U$37)+SUMIF('MemMon Projected'!$B$14:$B$37,$B13,'MemMon Projected'!U$14:U$37)</f>
        <v>0</v>
      </c>
      <c r="V13" s="86">
        <f>SUMIF('MemMon Actual'!$B$14:$B$37,$B13,'MemMon Actual'!V$14:V$37)+SUMIF('MemMon Projected'!$B$14:$B$37,$B13,'MemMon Projected'!V$14:V$37)</f>
        <v>0</v>
      </c>
      <c r="W13" s="86">
        <f>SUMIF('MemMon Actual'!$B$14:$B$37,$B13,'MemMon Actual'!W$14:W$37)+SUMIF('MemMon Projected'!$B$14:$B$37,$B13,'MemMon Projected'!W$14:W$37)</f>
        <v>0</v>
      </c>
      <c r="X13" s="86">
        <f>SUMIF('MemMon Actual'!$B$14:$B$37,$B13,'MemMon Actual'!X$14:X$37)+SUMIF('MemMon Projected'!$B$14:$B$37,$B13,'MemMon Projected'!X$14:X$37)</f>
        <v>0</v>
      </c>
      <c r="Y13" s="86">
        <f>SUMIF('MemMon Actual'!$B$14:$B$37,$B13,'MemMon Actual'!Y$14:Y$37)+SUMIF('MemMon Projected'!$B$14:$B$37,$B13,'MemMon Projected'!Y$14:Y$37)</f>
        <v>0</v>
      </c>
      <c r="Z13" s="86">
        <f>SUMIF('MemMon Actual'!$B$14:$B$37,$B13,'MemMon Actual'!Z$14:Z$37)+SUMIF('MemMon Projected'!$B$14:$B$37,$B13,'MemMon Projected'!Z$14:Z$37)</f>
        <v>0</v>
      </c>
      <c r="AA13" s="86">
        <f>SUMIF('MemMon Actual'!$B$14:$B$37,$B13,'MemMon Actual'!AA$14:AA$37)+SUMIF('MemMon Projected'!$B$14:$B$37,$B13,'MemMon Projected'!AA$14:AA$37)</f>
        <v>0</v>
      </c>
      <c r="AB13" s="86">
        <f>SUMIF('MemMon Actual'!$B$14:$B$37,$B13,'MemMon Actual'!AB$14:AB$37)+SUMIF('MemMon Projected'!$B$14:$B$37,$B13,'MemMon Projected'!AB$14:AB$37)</f>
        <v>0</v>
      </c>
      <c r="AC13" s="86">
        <f>SUMIF('MemMon Actual'!$B$14:$B$37,$B13,'MemMon Actual'!AC$14:AC$37)+SUMIF('MemMon Projected'!$B$14:$B$37,$B13,'MemMon Projected'!AC$14:AC$37)</f>
        <v>0</v>
      </c>
      <c r="AD13" s="86">
        <f>SUMIF('MemMon Actual'!$B$14:$B$37,$B13,'MemMon Actual'!AD$14:AD$37)+SUMIF('MemMon Projected'!$B$14:$B$37,$B13,'MemMon Projected'!AD$14:AD$37)</f>
        <v>0</v>
      </c>
      <c r="AE13" s="86">
        <f>SUMIF('MemMon Actual'!$B$14:$B$37,$B13,'MemMon Actual'!AE$14:AE$37)+SUMIF('MemMon Projected'!$B$14:$B$37,$B13,'MemMon Projected'!AE$14:AE$37)</f>
        <v>0</v>
      </c>
      <c r="AF13" s="86">
        <f>SUMIF('MemMon Actual'!$B$14:$B$37,$B13,'MemMon Actual'!AF$14:AF$37)+SUMIF('MemMon Projected'!$B$14:$B$37,$B13,'MemMon Projected'!AF$14:AF$37)</f>
        <v>0</v>
      </c>
      <c r="AG13" s="271">
        <f>SUMIF('MemMon Actual'!$B$14:$B$37,$B13,'MemMon Actual'!AG$14:AG$37)+SUMIF('MemMon Projected'!$B$14:$B$37,$B13,'MemMon Projected'!AG$14:AG$37)</f>
        <v>0</v>
      </c>
    </row>
    <row r="14" spans="1:34" hidden="1" x14ac:dyDescent="0.2">
      <c r="B14" s="24" t="str">
        <f>IFERROR(VLOOKUP(C14,'MEG Def'!$A$7:$B$12,2),"")</f>
        <v/>
      </c>
      <c r="C14" s="57"/>
      <c r="D14" s="85">
        <f>SUMIF('MemMon Actual'!$B$14:$B$37,$B14,'MemMon Actual'!D$14:D$37)+SUMIF('MemMon Projected'!$B$14:$B$37,$B14,'MemMon Projected'!D$14:D$37)</f>
        <v>0</v>
      </c>
      <c r="E14" s="430">
        <f>SUMIF('MemMon Actual'!$B$14:$B$37,$B14,'MemMon Actual'!E$14:E$37)+SUMIF('MemMon Projected'!$B$14:$B$37,$B14,'MemMon Projected'!E$14:E$37)</f>
        <v>0</v>
      </c>
      <c r="F14" s="430">
        <f>SUMIF('MemMon Actual'!$B$14:$B$37,$B14,'MemMon Actual'!F$14:F$37)+SUMIF('MemMon Projected'!$B$14:$B$37,$B14,'MemMon Projected'!F$14:F$37)</f>
        <v>0</v>
      </c>
      <c r="G14" s="430">
        <f>SUMIF('MemMon Actual'!$B$14:$B$37,$B14,'MemMon Actual'!G$14:G$37)+SUMIF('MemMon Projected'!$B$14:$B$37,$B14,'MemMon Projected'!G$14:G$37)</f>
        <v>0</v>
      </c>
      <c r="H14" s="271">
        <f>SUMIF('MemMon Actual'!$B$14:$B$37,$B14,'MemMon Actual'!H$14:H$37)+SUMIF('MemMon Projected'!$B$14:$B$37,$B14,'MemMon Projected'!H$14:H$37)</f>
        <v>0</v>
      </c>
      <c r="I14" s="86">
        <f>SUMIF('MemMon Actual'!$B$14:$B$37,$B14,'MemMon Actual'!I$14:I$37)+SUMIF('MemMon Projected'!$B$14:$B$37,$B14,'MemMon Projected'!I$14:I$37)</f>
        <v>0</v>
      </c>
      <c r="J14" s="86">
        <f>SUMIF('MemMon Actual'!$B$14:$B$37,$B14,'MemMon Actual'!J$14:J$37)+SUMIF('MemMon Projected'!$B$14:$B$37,$B14,'MemMon Projected'!J$14:J$37)</f>
        <v>0</v>
      </c>
      <c r="K14" s="86">
        <f>SUMIF('MemMon Actual'!$B$14:$B$37,$B14,'MemMon Actual'!K$14:K$37)+SUMIF('MemMon Projected'!$B$14:$B$37,$B14,'MemMon Projected'!K$14:K$37)</f>
        <v>0</v>
      </c>
      <c r="L14" s="86">
        <f>SUMIF('MemMon Actual'!$B$14:$B$37,$B14,'MemMon Actual'!L$14:L$37)+SUMIF('MemMon Projected'!$B$14:$B$37,$B14,'MemMon Projected'!L$14:L$37)</f>
        <v>0</v>
      </c>
      <c r="M14" s="86">
        <f>SUMIF('MemMon Actual'!$B$14:$B$37,$B14,'MemMon Actual'!M$14:M$37)+SUMIF('MemMon Projected'!$B$14:$B$37,$B14,'MemMon Projected'!M$14:M$37)</f>
        <v>0</v>
      </c>
      <c r="N14" s="86">
        <f>SUMIF('MemMon Actual'!$B$14:$B$37,$B14,'MemMon Actual'!N$14:N$37)+SUMIF('MemMon Projected'!$B$14:$B$37,$B14,'MemMon Projected'!N$14:N$37)</f>
        <v>0</v>
      </c>
      <c r="O14" s="86">
        <f>SUMIF('MemMon Actual'!$B$14:$B$37,$B14,'MemMon Actual'!O$14:O$37)+SUMIF('MemMon Projected'!$B$14:$B$37,$B14,'MemMon Projected'!O$14:O$37)</f>
        <v>0</v>
      </c>
      <c r="P14" s="86">
        <f>SUMIF('MemMon Actual'!$B$14:$B$37,$B14,'MemMon Actual'!P$14:P$37)+SUMIF('MemMon Projected'!$B$14:$B$37,$B14,'MemMon Projected'!P$14:P$37)</f>
        <v>0</v>
      </c>
      <c r="Q14" s="86">
        <f>SUMIF('MemMon Actual'!$B$14:$B$37,$B14,'MemMon Actual'!Q$14:Q$37)+SUMIF('MemMon Projected'!$B$14:$B$37,$B14,'MemMon Projected'!Q$14:Q$37)</f>
        <v>0</v>
      </c>
      <c r="R14" s="86">
        <f>SUMIF('MemMon Actual'!$B$14:$B$37,$B14,'MemMon Actual'!R$14:R$37)+SUMIF('MemMon Projected'!$B$14:$B$37,$B14,'MemMon Projected'!R$14:R$37)</f>
        <v>0</v>
      </c>
      <c r="S14" s="86">
        <f>SUMIF('MemMon Actual'!$B$14:$B$37,$B14,'MemMon Actual'!S$14:S$37)+SUMIF('MemMon Projected'!$B$14:$B$37,$B14,'MemMon Projected'!S$14:S$37)</f>
        <v>0</v>
      </c>
      <c r="T14" s="86">
        <f>SUMIF('MemMon Actual'!$B$14:$B$37,$B14,'MemMon Actual'!T$14:T$37)+SUMIF('MemMon Projected'!$B$14:$B$37,$B14,'MemMon Projected'!T$14:T$37)</f>
        <v>0</v>
      </c>
      <c r="U14" s="86">
        <f>SUMIF('MemMon Actual'!$B$14:$B$37,$B14,'MemMon Actual'!U$14:U$37)+SUMIF('MemMon Projected'!$B$14:$B$37,$B14,'MemMon Projected'!U$14:U$37)</f>
        <v>0</v>
      </c>
      <c r="V14" s="86">
        <f>SUMIF('MemMon Actual'!$B$14:$B$37,$B14,'MemMon Actual'!V$14:V$37)+SUMIF('MemMon Projected'!$B$14:$B$37,$B14,'MemMon Projected'!V$14:V$37)</f>
        <v>0</v>
      </c>
      <c r="W14" s="86">
        <f>SUMIF('MemMon Actual'!$B$14:$B$37,$B14,'MemMon Actual'!W$14:W$37)+SUMIF('MemMon Projected'!$B$14:$B$37,$B14,'MemMon Projected'!W$14:W$37)</f>
        <v>0</v>
      </c>
      <c r="X14" s="86">
        <f>SUMIF('MemMon Actual'!$B$14:$B$37,$B14,'MemMon Actual'!X$14:X$37)+SUMIF('MemMon Projected'!$B$14:$B$37,$B14,'MemMon Projected'!X$14:X$37)</f>
        <v>0</v>
      </c>
      <c r="Y14" s="86">
        <f>SUMIF('MemMon Actual'!$B$14:$B$37,$B14,'MemMon Actual'!Y$14:Y$37)+SUMIF('MemMon Projected'!$B$14:$B$37,$B14,'MemMon Projected'!Y$14:Y$37)</f>
        <v>0</v>
      </c>
      <c r="Z14" s="86">
        <f>SUMIF('MemMon Actual'!$B$14:$B$37,$B14,'MemMon Actual'!Z$14:Z$37)+SUMIF('MemMon Projected'!$B$14:$B$37,$B14,'MemMon Projected'!Z$14:Z$37)</f>
        <v>0</v>
      </c>
      <c r="AA14" s="86">
        <f>SUMIF('MemMon Actual'!$B$14:$B$37,$B14,'MemMon Actual'!AA$14:AA$37)+SUMIF('MemMon Projected'!$B$14:$B$37,$B14,'MemMon Projected'!AA$14:AA$37)</f>
        <v>0</v>
      </c>
      <c r="AB14" s="86">
        <f>SUMIF('MemMon Actual'!$B$14:$B$37,$B14,'MemMon Actual'!AB$14:AB$37)+SUMIF('MemMon Projected'!$B$14:$B$37,$B14,'MemMon Projected'!AB$14:AB$37)</f>
        <v>0</v>
      </c>
      <c r="AC14" s="86">
        <f>SUMIF('MemMon Actual'!$B$14:$B$37,$B14,'MemMon Actual'!AC$14:AC$37)+SUMIF('MemMon Projected'!$B$14:$B$37,$B14,'MemMon Projected'!AC$14:AC$37)</f>
        <v>0</v>
      </c>
      <c r="AD14" s="86">
        <f>SUMIF('MemMon Actual'!$B$14:$B$37,$B14,'MemMon Actual'!AD$14:AD$37)+SUMIF('MemMon Projected'!$B$14:$B$37,$B14,'MemMon Projected'!AD$14:AD$37)</f>
        <v>0</v>
      </c>
      <c r="AE14" s="86">
        <f>SUMIF('MemMon Actual'!$B$14:$B$37,$B14,'MemMon Actual'!AE$14:AE$37)+SUMIF('MemMon Projected'!$B$14:$B$37,$B14,'MemMon Projected'!AE$14:AE$37)</f>
        <v>0</v>
      </c>
      <c r="AF14" s="86">
        <f>SUMIF('MemMon Actual'!$B$14:$B$37,$B14,'MemMon Actual'!AF$14:AF$37)+SUMIF('MemMon Projected'!$B$14:$B$37,$B14,'MemMon Projected'!AF$14:AF$37)</f>
        <v>0</v>
      </c>
      <c r="AG14" s="271">
        <f>SUMIF('MemMon Actual'!$B$14:$B$37,$B14,'MemMon Actual'!AG$14:AG$37)+SUMIF('MemMon Projected'!$B$14:$B$37,$B14,'MemMon Projected'!AG$14:AG$37)</f>
        <v>0</v>
      </c>
    </row>
    <row r="15" spans="1:34" hidden="1" x14ac:dyDescent="0.2">
      <c r="B15" s="24"/>
      <c r="C15" s="57"/>
      <c r="D15" s="85">
        <f>SUMIF('MemMon Actual'!$B$14:$B$37,$B15,'MemMon Actual'!D$14:D$37)+SUMIF('MemMon Projected'!$B$14:$B$37,$B15,'MemMon Projected'!D$14:D$37)</f>
        <v>0</v>
      </c>
      <c r="E15" s="430">
        <f>SUMIF('MemMon Actual'!$B$14:$B$37,$B15,'MemMon Actual'!E$14:E$37)+SUMIF('MemMon Projected'!$B$14:$B$37,$B15,'MemMon Projected'!E$14:E$37)</f>
        <v>0</v>
      </c>
      <c r="F15" s="430">
        <f>SUMIF('MemMon Actual'!$B$14:$B$37,$B15,'MemMon Actual'!F$14:F$37)+SUMIF('MemMon Projected'!$B$14:$B$37,$B15,'MemMon Projected'!F$14:F$37)</f>
        <v>0</v>
      </c>
      <c r="G15" s="430">
        <f>SUMIF('MemMon Actual'!$B$14:$B$37,$B15,'MemMon Actual'!G$14:G$37)+SUMIF('MemMon Projected'!$B$14:$B$37,$B15,'MemMon Projected'!G$14:G$37)</f>
        <v>0</v>
      </c>
      <c r="H15" s="271">
        <f>SUMIF('MemMon Actual'!$B$14:$B$37,$B15,'MemMon Actual'!H$14:H$37)+SUMIF('MemMon Projected'!$B$14:$B$37,$B15,'MemMon Projected'!H$14:H$37)</f>
        <v>0</v>
      </c>
      <c r="I15" s="86">
        <f>SUMIF('MemMon Actual'!$B$14:$B$37,$B15,'MemMon Actual'!I$14:I$37)+SUMIF('MemMon Projected'!$B$14:$B$37,$B15,'MemMon Projected'!I$14:I$37)</f>
        <v>0</v>
      </c>
      <c r="J15" s="86">
        <f>SUMIF('MemMon Actual'!$B$14:$B$37,$B15,'MemMon Actual'!J$14:J$37)+SUMIF('MemMon Projected'!$B$14:$B$37,$B15,'MemMon Projected'!J$14:J$37)</f>
        <v>0</v>
      </c>
      <c r="K15" s="86">
        <f>SUMIF('MemMon Actual'!$B$14:$B$37,$B15,'MemMon Actual'!K$14:K$37)+SUMIF('MemMon Projected'!$B$14:$B$37,$B15,'MemMon Projected'!K$14:K$37)</f>
        <v>0</v>
      </c>
      <c r="L15" s="86">
        <f>SUMIF('MemMon Actual'!$B$14:$B$37,$B15,'MemMon Actual'!L$14:L$37)+SUMIF('MemMon Projected'!$B$14:$B$37,$B15,'MemMon Projected'!L$14:L$37)</f>
        <v>0</v>
      </c>
      <c r="M15" s="86">
        <f>SUMIF('MemMon Actual'!$B$14:$B$37,$B15,'MemMon Actual'!M$14:M$37)+SUMIF('MemMon Projected'!$B$14:$B$37,$B15,'MemMon Projected'!M$14:M$37)</f>
        <v>0</v>
      </c>
      <c r="N15" s="86">
        <f>SUMIF('MemMon Actual'!$B$14:$B$37,$B15,'MemMon Actual'!N$14:N$37)+SUMIF('MemMon Projected'!$B$14:$B$37,$B15,'MemMon Projected'!N$14:N$37)</f>
        <v>0</v>
      </c>
      <c r="O15" s="86">
        <f>SUMIF('MemMon Actual'!$B$14:$B$37,$B15,'MemMon Actual'!O$14:O$37)+SUMIF('MemMon Projected'!$B$14:$B$37,$B15,'MemMon Projected'!O$14:O$37)</f>
        <v>0</v>
      </c>
      <c r="P15" s="86">
        <f>SUMIF('MemMon Actual'!$B$14:$B$37,$B15,'MemMon Actual'!P$14:P$37)+SUMIF('MemMon Projected'!$B$14:$B$37,$B15,'MemMon Projected'!P$14:P$37)</f>
        <v>0</v>
      </c>
      <c r="Q15" s="86">
        <f>SUMIF('MemMon Actual'!$B$14:$B$37,$B15,'MemMon Actual'!Q$14:Q$37)+SUMIF('MemMon Projected'!$B$14:$B$37,$B15,'MemMon Projected'!Q$14:Q$37)</f>
        <v>0</v>
      </c>
      <c r="R15" s="86">
        <f>SUMIF('MemMon Actual'!$B$14:$B$37,$B15,'MemMon Actual'!R$14:R$37)+SUMIF('MemMon Projected'!$B$14:$B$37,$B15,'MemMon Projected'!R$14:R$37)</f>
        <v>0</v>
      </c>
      <c r="S15" s="86">
        <f>SUMIF('MemMon Actual'!$B$14:$B$37,$B15,'MemMon Actual'!S$14:S$37)+SUMIF('MemMon Projected'!$B$14:$B$37,$B15,'MemMon Projected'!S$14:S$37)</f>
        <v>0</v>
      </c>
      <c r="T15" s="86">
        <f>SUMIF('MemMon Actual'!$B$14:$B$37,$B15,'MemMon Actual'!T$14:T$37)+SUMIF('MemMon Projected'!$B$14:$B$37,$B15,'MemMon Projected'!T$14:T$37)</f>
        <v>0</v>
      </c>
      <c r="U15" s="86">
        <f>SUMIF('MemMon Actual'!$B$14:$B$37,$B15,'MemMon Actual'!U$14:U$37)+SUMIF('MemMon Projected'!$B$14:$B$37,$B15,'MemMon Projected'!U$14:U$37)</f>
        <v>0</v>
      </c>
      <c r="V15" s="86">
        <f>SUMIF('MemMon Actual'!$B$14:$B$37,$B15,'MemMon Actual'!V$14:V$37)+SUMIF('MemMon Projected'!$B$14:$B$37,$B15,'MemMon Projected'!V$14:V$37)</f>
        <v>0</v>
      </c>
      <c r="W15" s="86">
        <f>SUMIF('MemMon Actual'!$B$14:$B$37,$B15,'MemMon Actual'!W$14:W$37)+SUMIF('MemMon Projected'!$B$14:$B$37,$B15,'MemMon Projected'!W$14:W$37)</f>
        <v>0</v>
      </c>
      <c r="X15" s="86">
        <f>SUMIF('MemMon Actual'!$B$14:$B$37,$B15,'MemMon Actual'!X$14:X$37)+SUMIF('MemMon Projected'!$B$14:$B$37,$B15,'MemMon Projected'!X$14:X$37)</f>
        <v>0</v>
      </c>
      <c r="Y15" s="86">
        <f>SUMIF('MemMon Actual'!$B$14:$B$37,$B15,'MemMon Actual'!Y$14:Y$37)+SUMIF('MemMon Projected'!$B$14:$B$37,$B15,'MemMon Projected'!Y$14:Y$37)</f>
        <v>0</v>
      </c>
      <c r="Z15" s="86">
        <f>SUMIF('MemMon Actual'!$B$14:$B$37,$B15,'MemMon Actual'!Z$14:Z$37)+SUMIF('MemMon Projected'!$B$14:$B$37,$B15,'MemMon Projected'!Z$14:Z$37)</f>
        <v>0</v>
      </c>
      <c r="AA15" s="86">
        <f>SUMIF('MemMon Actual'!$B$14:$B$37,$B15,'MemMon Actual'!AA$14:AA$37)+SUMIF('MemMon Projected'!$B$14:$B$37,$B15,'MemMon Projected'!AA$14:AA$37)</f>
        <v>0</v>
      </c>
      <c r="AB15" s="86">
        <f>SUMIF('MemMon Actual'!$B$14:$B$37,$B15,'MemMon Actual'!AB$14:AB$37)+SUMIF('MemMon Projected'!$B$14:$B$37,$B15,'MemMon Projected'!AB$14:AB$37)</f>
        <v>0</v>
      </c>
      <c r="AC15" s="86">
        <f>SUMIF('MemMon Actual'!$B$14:$B$37,$B15,'MemMon Actual'!AC$14:AC$37)+SUMIF('MemMon Projected'!$B$14:$B$37,$B15,'MemMon Projected'!AC$14:AC$37)</f>
        <v>0</v>
      </c>
      <c r="AD15" s="86">
        <f>SUMIF('MemMon Actual'!$B$14:$B$37,$B15,'MemMon Actual'!AD$14:AD$37)+SUMIF('MemMon Projected'!$B$14:$B$37,$B15,'MemMon Projected'!AD$14:AD$37)</f>
        <v>0</v>
      </c>
      <c r="AE15" s="86">
        <f>SUMIF('MemMon Actual'!$B$14:$B$37,$B15,'MemMon Actual'!AE$14:AE$37)+SUMIF('MemMon Projected'!$B$14:$B$37,$B15,'MemMon Projected'!AE$14:AE$37)</f>
        <v>0</v>
      </c>
      <c r="AF15" s="86">
        <f>SUMIF('MemMon Actual'!$B$14:$B$37,$B15,'MemMon Actual'!AF$14:AF$37)+SUMIF('MemMon Projected'!$B$14:$B$37,$B15,'MemMon Projected'!AF$14:AF$37)</f>
        <v>0</v>
      </c>
      <c r="AG15" s="271">
        <f>SUMIF('MemMon Actual'!$B$14:$B$37,$B15,'MemMon Actual'!AG$14:AG$37)+SUMIF('MemMon Projected'!$B$14:$B$37,$B15,'MemMon Projected'!AG$14:AG$37)</f>
        <v>0</v>
      </c>
    </row>
    <row r="16" spans="1:34" hidden="1" x14ac:dyDescent="0.2">
      <c r="B16" s="29" t="s">
        <v>46</v>
      </c>
      <c r="C16" s="56"/>
      <c r="D16" s="85">
        <f>SUMIF('MemMon Actual'!$B$14:$B$37,$B16,'MemMon Actual'!D$14:D$37)+SUMIF('MemMon Projected'!$B$14:$B$37,$B16,'MemMon Projected'!D$14:D$37)</f>
        <v>0</v>
      </c>
      <c r="E16" s="430">
        <f>SUMIF('MemMon Actual'!$B$14:$B$37,$B16,'MemMon Actual'!E$14:E$37)+SUMIF('MemMon Projected'!$B$14:$B$37,$B16,'MemMon Projected'!E$14:E$37)</f>
        <v>0</v>
      </c>
      <c r="F16" s="430">
        <f>SUMIF('MemMon Actual'!$B$14:$B$37,$B16,'MemMon Actual'!F$14:F$37)+SUMIF('MemMon Projected'!$B$14:$B$37,$B16,'MemMon Projected'!F$14:F$37)</f>
        <v>0</v>
      </c>
      <c r="G16" s="430">
        <f>SUMIF('MemMon Actual'!$B$14:$B$37,$B16,'MemMon Actual'!G$14:G$37)+SUMIF('MemMon Projected'!$B$14:$B$37,$B16,'MemMon Projected'!G$14:G$37)</f>
        <v>0</v>
      </c>
      <c r="H16" s="271">
        <f>SUMIF('MemMon Actual'!$B$14:$B$37,$B16,'MemMon Actual'!H$14:H$37)+SUMIF('MemMon Projected'!$B$14:$B$37,$B16,'MemMon Projected'!H$14:H$37)</f>
        <v>0</v>
      </c>
      <c r="I16" s="86">
        <f>SUMIF('MemMon Actual'!$B$14:$B$37,$B16,'MemMon Actual'!I$14:I$37)+SUMIF('MemMon Projected'!$B$14:$B$37,$B16,'MemMon Projected'!I$14:I$37)</f>
        <v>0</v>
      </c>
      <c r="J16" s="86">
        <f>SUMIF('MemMon Actual'!$B$14:$B$37,$B16,'MemMon Actual'!J$14:J$37)+SUMIF('MemMon Projected'!$B$14:$B$37,$B16,'MemMon Projected'!J$14:J$37)</f>
        <v>0</v>
      </c>
      <c r="K16" s="86">
        <f>SUMIF('MemMon Actual'!$B$14:$B$37,$B16,'MemMon Actual'!K$14:K$37)+SUMIF('MemMon Projected'!$B$14:$B$37,$B16,'MemMon Projected'!K$14:K$37)</f>
        <v>0</v>
      </c>
      <c r="L16" s="86">
        <f>SUMIF('MemMon Actual'!$B$14:$B$37,$B16,'MemMon Actual'!L$14:L$37)+SUMIF('MemMon Projected'!$B$14:$B$37,$B16,'MemMon Projected'!L$14:L$37)</f>
        <v>0</v>
      </c>
      <c r="M16" s="86">
        <f>SUMIF('MemMon Actual'!$B$14:$B$37,$B16,'MemMon Actual'!M$14:M$37)+SUMIF('MemMon Projected'!$B$14:$B$37,$B16,'MemMon Projected'!M$14:M$37)</f>
        <v>0</v>
      </c>
      <c r="N16" s="86">
        <f>SUMIF('MemMon Actual'!$B$14:$B$37,$B16,'MemMon Actual'!N$14:N$37)+SUMIF('MemMon Projected'!$B$14:$B$37,$B16,'MemMon Projected'!N$14:N$37)</f>
        <v>0</v>
      </c>
      <c r="O16" s="86">
        <f>SUMIF('MemMon Actual'!$B$14:$B$37,$B16,'MemMon Actual'!O$14:O$37)+SUMIF('MemMon Projected'!$B$14:$B$37,$B16,'MemMon Projected'!O$14:O$37)</f>
        <v>0</v>
      </c>
      <c r="P16" s="86">
        <f>SUMIF('MemMon Actual'!$B$14:$B$37,$B16,'MemMon Actual'!P$14:P$37)+SUMIF('MemMon Projected'!$B$14:$B$37,$B16,'MemMon Projected'!P$14:P$37)</f>
        <v>0</v>
      </c>
      <c r="Q16" s="86">
        <f>SUMIF('MemMon Actual'!$B$14:$B$37,$B16,'MemMon Actual'!Q$14:Q$37)+SUMIF('MemMon Projected'!$B$14:$B$37,$B16,'MemMon Projected'!Q$14:Q$37)</f>
        <v>0</v>
      </c>
      <c r="R16" s="86">
        <f>SUMIF('MemMon Actual'!$B$14:$B$37,$B16,'MemMon Actual'!R$14:R$37)+SUMIF('MemMon Projected'!$B$14:$B$37,$B16,'MemMon Projected'!R$14:R$37)</f>
        <v>0</v>
      </c>
      <c r="S16" s="86">
        <f>SUMIF('MemMon Actual'!$B$14:$B$37,$B16,'MemMon Actual'!S$14:S$37)+SUMIF('MemMon Projected'!$B$14:$B$37,$B16,'MemMon Projected'!S$14:S$37)</f>
        <v>0</v>
      </c>
      <c r="T16" s="86">
        <f>SUMIF('MemMon Actual'!$B$14:$B$37,$B16,'MemMon Actual'!T$14:T$37)+SUMIF('MemMon Projected'!$B$14:$B$37,$B16,'MemMon Projected'!T$14:T$37)</f>
        <v>0</v>
      </c>
      <c r="U16" s="86">
        <f>SUMIF('MemMon Actual'!$B$14:$B$37,$B16,'MemMon Actual'!U$14:U$37)+SUMIF('MemMon Projected'!$B$14:$B$37,$B16,'MemMon Projected'!U$14:U$37)</f>
        <v>0</v>
      </c>
      <c r="V16" s="86">
        <f>SUMIF('MemMon Actual'!$B$14:$B$37,$B16,'MemMon Actual'!V$14:V$37)+SUMIF('MemMon Projected'!$B$14:$B$37,$B16,'MemMon Projected'!V$14:V$37)</f>
        <v>0</v>
      </c>
      <c r="W16" s="86">
        <f>SUMIF('MemMon Actual'!$B$14:$B$37,$B16,'MemMon Actual'!W$14:W$37)+SUMIF('MemMon Projected'!$B$14:$B$37,$B16,'MemMon Projected'!W$14:W$37)</f>
        <v>0</v>
      </c>
      <c r="X16" s="86">
        <f>SUMIF('MemMon Actual'!$B$14:$B$37,$B16,'MemMon Actual'!X$14:X$37)+SUMIF('MemMon Projected'!$B$14:$B$37,$B16,'MemMon Projected'!X$14:X$37)</f>
        <v>0</v>
      </c>
      <c r="Y16" s="86">
        <f>SUMIF('MemMon Actual'!$B$14:$B$37,$B16,'MemMon Actual'!Y$14:Y$37)+SUMIF('MemMon Projected'!$B$14:$B$37,$B16,'MemMon Projected'!Y$14:Y$37)</f>
        <v>0</v>
      </c>
      <c r="Z16" s="86">
        <f>SUMIF('MemMon Actual'!$B$14:$B$37,$B16,'MemMon Actual'!Z$14:Z$37)+SUMIF('MemMon Projected'!$B$14:$B$37,$B16,'MemMon Projected'!Z$14:Z$37)</f>
        <v>0</v>
      </c>
      <c r="AA16" s="86">
        <f>SUMIF('MemMon Actual'!$B$14:$B$37,$B16,'MemMon Actual'!AA$14:AA$37)+SUMIF('MemMon Projected'!$B$14:$B$37,$B16,'MemMon Projected'!AA$14:AA$37)</f>
        <v>0</v>
      </c>
      <c r="AB16" s="86">
        <f>SUMIF('MemMon Actual'!$B$14:$B$37,$B16,'MemMon Actual'!AB$14:AB$37)+SUMIF('MemMon Projected'!$B$14:$B$37,$B16,'MemMon Projected'!AB$14:AB$37)</f>
        <v>0</v>
      </c>
      <c r="AC16" s="86">
        <f>SUMIF('MemMon Actual'!$B$14:$B$37,$B16,'MemMon Actual'!AC$14:AC$37)+SUMIF('MemMon Projected'!$B$14:$B$37,$B16,'MemMon Projected'!AC$14:AC$37)</f>
        <v>0</v>
      </c>
      <c r="AD16" s="86">
        <f>SUMIF('MemMon Actual'!$B$14:$B$37,$B16,'MemMon Actual'!AD$14:AD$37)+SUMIF('MemMon Projected'!$B$14:$B$37,$B16,'MemMon Projected'!AD$14:AD$37)</f>
        <v>0</v>
      </c>
      <c r="AE16" s="86">
        <f>SUMIF('MemMon Actual'!$B$14:$B$37,$B16,'MemMon Actual'!AE$14:AE$37)+SUMIF('MemMon Projected'!$B$14:$B$37,$B16,'MemMon Projected'!AE$14:AE$37)</f>
        <v>0</v>
      </c>
      <c r="AF16" s="86">
        <f>SUMIF('MemMon Actual'!$B$14:$B$37,$B16,'MemMon Actual'!AF$14:AF$37)+SUMIF('MemMon Projected'!$B$14:$B$37,$B16,'MemMon Projected'!AF$14:AF$37)</f>
        <v>0</v>
      </c>
      <c r="AG16" s="271">
        <f>SUMIF('MemMon Actual'!$B$14:$B$37,$B16,'MemMon Actual'!AG$14:AG$37)+SUMIF('MemMon Projected'!$B$14:$B$37,$B16,'MemMon Projected'!AG$14:AG$37)</f>
        <v>0</v>
      </c>
    </row>
    <row r="17" spans="2:33" hidden="1" x14ac:dyDescent="0.2">
      <c r="B17" s="24" t="str">
        <f>IFERROR(VLOOKUP(C17,'MEG Def'!$A$14:$B$19,2),"")</f>
        <v/>
      </c>
      <c r="C17" s="57"/>
      <c r="D17" s="85">
        <f>SUMIF('MemMon Actual'!$B$14:$B$37,$B17,'MemMon Actual'!D$14:D$37)+SUMIF('MemMon Projected'!$B$14:$B$37,$B17,'MemMon Projected'!D$14:D$37)</f>
        <v>0</v>
      </c>
      <c r="E17" s="430">
        <f>SUMIF('MemMon Actual'!$B$14:$B$37,$B17,'MemMon Actual'!E$14:E$37)+SUMIF('MemMon Projected'!$B$14:$B$37,$B17,'MemMon Projected'!E$14:E$37)</f>
        <v>0</v>
      </c>
      <c r="F17" s="430">
        <f>SUMIF('MemMon Actual'!$B$14:$B$37,$B17,'MemMon Actual'!F$14:F$37)+SUMIF('MemMon Projected'!$B$14:$B$37,$B17,'MemMon Projected'!F$14:F$37)</f>
        <v>0</v>
      </c>
      <c r="G17" s="430">
        <f>SUMIF('MemMon Actual'!$B$14:$B$37,$B17,'MemMon Actual'!G$14:G$37)+SUMIF('MemMon Projected'!$B$14:$B$37,$B17,'MemMon Projected'!G$14:G$37)</f>
        <v>0</v>
      </c>
      <c r="H17" s="271">
        <f>SUMIF('MemMon Actual'!$B$14:$B$37,$B17,'MemMon Actual'!H$14:H$37)+SUMIF('MemMon Projected'!$B$14:$B$37,$B17,'MemMon Projected'!H$14:H$37)</f>
        <v>0</v>
      </c>
      <c r="I17" s="86">
        <f>SUMIF('MemMon Actual'!$B$14:$B$37,$B17,'MemMon Actual'!I$14:I$37)+SUMIF('MemMon Projected'!$B$14:$B$37,$B17,'MemMon Projected'!I$14:I$37)</f>
        <v>0</v>
      </c>
      <c r="J17" s="86">
        <f>SUMIF('MemMon Actual'!$B$14:$B$37,$B17,'MemMon Actual'!J$14:J$37)+SUMIF('MemMon Projected'!$B$14:$B$37,$B17,'MemMon Projected'!J$14:J$37)</f>
        <v>0</v>
      </c>
      <c r="K17" s="86">
        <f>SUMIF('MemMon Actual'!$B$14:$B$37,$B17,'MemMon Actual'!K$14:K$37)+SUMIF('MemMon Projected'!$B$14:$B$37,$B17,'MemMon Projected'!K$14:K$37)</f>
        <v>0</v>
      </c>
      <c r="L17" s="86">
        <f>SUMIF('MemMon Actual'!$B$14:$B$37,$B17,'MemMon Actual'!L$14:L$37)+SUMIF('MemMon Projected'!$B$14:$B$37,$B17,'MemMon Projected'!L$14:L$37)</f>
        <v>0</v>
      </c>
      <c r="M17" s="86">
        <f>SUMIF('MemMon Actual'!$B$14:$B$37,$B17,'MemMon Actual'!M$14:M$37)+SUMIF('MemMon Projected'!$B$14:$B$37,$B17,'MemMon Projected'!M$14:M$37)</f>
        <v>0</v>
      </c>
      <c r="N17" s="86">
        <f>SUMIF('MemMon Actual'!$B$14:$B$37,$B17,'MemMon Actual'!N$14:N$37)+SUMIF('MemMon Projected'!$B$14:$B$37,$B17,'MemMon Projected'!N$14:N$37)</f>
        <v>0</v>
      </c>
      <c r="O17" s="86">
        <f>SUMIF('MemMon Actual'!$B$14:$B$37,$B17,'MemMon Actual'!O$14:O$37)+SUMIF('MemMon Projected'!$B$14:$B$37,$B17,'MemMon Projected'!O$14:O$37)</f>
        <v>0</v>
      </c>
      <c r="P17" s="86">
        <f>SUMIF('MemMon Actual'!$B$14:$B$37,$B17,'MemMon Actual'!P$14:P$37)+SUMIF('MemMon Projected'!$B$14:$B$37,$B17,'MemMon Projected'!P$14:P$37)</f>
        <v>0</v>
      </c>
      <c r="Q17" s="86">
        <f>SUMIF('MemMon Actual'!$B$14:$B$37,$B17,'MemMon Actual'!Q$14:Q$37)+SUMIF('MemMon Projected'!$B$14:$B$37,$B17,'MemMon Projected'!Q$14:Q$37)</f>
        <v>0</v>
      </c>
      <c r="R17" s="86">
        <f>SUMIF('MemMon Actual'!$B$14:$B$37,$B17,'MemMon Actual'!R$14:R$37)+SUMIF('MemMon Projected'!$B$14:$B$37,$B17,'MemMon Projected'!R$14:R$37)</f>
        <v>0</v>
      </c>
      <c r="S17" s="86">
        <f>SUMIF('MemMon Actual'!$B$14:$B$37,$B17,'MemMon Actual'!S$14:S$37)+SUMIF('MemMon Projected'!$B$14:$B$37,$B17,'MemMon Projected'!S$14:S$37)</f>
        <v>0</v>
      </c>
      <c r="T17" s="86">
        <f>SUMIF('MemMon Actual'!$B$14:$B$37,$B17,'MemMon Actual'!T$14:T$37)+SUMIF('MemMon Projected'!$B$14:$B$37,$B17,'MemMon Projected'!T$14:T$37)</f>
        <v>0</v>
      </c>
      <c r="U17" s="86">
        <f>SUMIF('MemMon Actual'!$B$14:$B$37,$B17,'MemMon Actual'!U$14:U$37)+SUMIF('MemMon Projected'!$B$14:$B$37,$B17,'MemMon Projected'!U$14:U$37)</f>
        <v>0</v>
      </c>
      <c r="V17" s="86">
        <f>SUMIF('MemMon Actual'!$B$14:$B$37,$B17,'MemMon Actual'!V$14:V$37)+SUMIF('MemMon Projected'!$B$14:$B$37,$B17,'MemMon Projected'!V$14:V$37)</f>
        <v>0</v>
      </c>
      <c r="W17" s="86">
        <f>SUMIF('MemMon Actual'!$B$14:$B$37,$B17,'MemMon Actual'!W$14:W$37)+SUMIF('MemMon Projected'!$B$14:$B$37,$B17,'MemMon Projected'!W$14:W$37)</f>
        <v>0</v>
      </c>
      <c r="X17" s="86">
        <f>SUMIF('MemMon Actual'!$B$14:$B$37,$B17,'MemMon Actual'!X$14:X$37)+SUMIF('MemMon Projected'!$B$14:$B$37,$B17,'MemMon Projected'!X$14:X$37)</f>
        <v>0</v>
      </c>
      <c r="Y17" s="86">
        <f>SUMIF('MemMon Actual'!$B$14:$B$37,$B17,'MemMon Actual'!Y$14:Y$37)+SUMIF('MemMon Projected'!$B$14:$B$37,$B17,'MemMon Projected'!Y$14:Y$37)</f>
        <v>0</v>
      </c>
      <c r="Z17" s="86">
        <f>SUMIF('MemMon Actual'!$B$14:$B$37,$B17,'MemMon Actual'!Z$14:Z$37)+SUMIF('MemMon Projected'!$B$14:$B$37,$B17,'MemMon Projected'!Z$14:Z$37)</f>
        <v>0</v>
      </c>
      <c r="AA17" s="86">
        <f>SUMIF('MemMon Actual'!$B$14:$B$37,$B17,'MemMon Actual'!AA$14:AA$37)+SUMIF('MemMon Projected'!$B$14:$B$37,$B17,'MemMon Projected'!AA$14:AA$37)</f>
        <v>0</v>
      </c>
      <c r="AB17" s="86">
        <f>SUMIF('MemMon Actual'!$B$14:$B$37,$B17,'MemMon Actual'!AB$14:AB$37)+SUMIF('MemMon Projected'!$B$14:$B$37,$B17,'MemMon Projected'!AB$14:AB$37)</f>
        <v>0</v>
      </c>
      <c r="AC17" s="86">
        <f>SUMIF('MemMon Actual'!$B$14:$B$37,$B17,'MemMon Actual'!AC$14:AC$37)+SUMIF('MemMon Projected'!$B$14:$B$37,$B17,'MemMon Projected'!AC$14:AC$37)</f>
        <v>0</v>
      </c>
      <c r="AD17" s="86">
        <f>SUMIF('MemMon Actual'!$B$14:$B$37,$B17,'MemMon Actual'!AD$14:AD$37)+SUMIF('MemMon Projected'!$B$14:$B$37,$B17,'MemMon Projected'!AD$14:AD$37)</f>
        <v>0</v>
      </c>
      <c r="AE17" s="86">
        <f>SUMIF('MemMon Actual'!$B$14:$B$37,$B17,'MemMon Actual'!AE$14:AE$37)+SUMIF('MemMon Projected'!$B$14:$B$37,$B17,'MemMon Projected'!AE$14:AE$37)</f>
        <v>0</v>
      </c>
      <c r="AF17" s="86">
        <f>SUMIF('MemMon Actual'!$B$14:$B$37,$B17,'MemMon Actual'!AF$14:AF$37)+SUMIF('MemMon Projected'!$B$14:$B$37,$B17,'MemMon Projected'!AF$14:AF$37)</f>
        <v>0</v>
      </c>
      <c r="AG17" s="271">
        <f>SUMIF('MemMon Actual'!$B$14:$B$37,$B17,'MemMon Actual'!AG$14:AG$37)+SUMIF('MemMon Projected'!$B$14:$B$37,$B17,'MemMon Projected'!AG$14:AG$37)</f>
        <v>0</v>
      </c>
    </row>
    <row r="18" spans="2:33" hidden="1" x14ac:dyDescent="0.2">
      <c r="B18" s="24" t="str">
        <f>IFERROR(VLOOKUP(C18,'MEG Def'!$A$14:$B$19,2),"")</f>
        <v/>
      </c>
      <c r="C18" s="57"/>
      <c r="D18" s="85">
        <f>SUMIF('MemMon Actual'!$B$14:$B$37,$B18,'MemMon Actual'!D$14:D$37)+SUMIF('MemMon Projected'!$B$14:$B$37,$B18,'MemMon Projected'!D$14:D$37)</f>
        <v>0</v>
      </c>
      <c r="E18" s="430">
        <f>SUMIF('MemMon Actual'!$B$14:$B$37,$B18,'MemMon Actual'!E$14:E$37)+SUMIF('MemMon Projected'!$B$14:$B$37,$B18,'MemMon Projected'!E$14:E$37)</f>
        <v>0</v>
      </c>
      <c r="F18" s="430">
        <f>SUMIF('MemMon Actual'!$B$14:$B$37,$B18,'MemMon Actual'!F$14:F$37)+SUMIF('MemMon Projected'!$B$14:$B$37,$B18,'MemMon Projected'!F$14:F$37)</f>
        <v>0</v>
      </c>
      <c r="G18" s="430">
        <f>SUMIF('MemMon Actual'!$B$14:$B$37,$B18,'MemMon Actual'!G$14:G$37)+SUMIF('MemMon Projected'!$B$14:$B$37,$B18,'MemMon Projected'!G$14:G$37)</f>
        <v>0</v>
      </c>
      <c r="H18" s="271">
        <f>SUMIF('MemMon Actual'!$B$14:$B$37,$B18,'MemMon Actual'!H$14:H$37)+SUMIF('MemMon Projected'!$B$14:$B$37,$B18,'MemMon Projected'!H$14:H$37)</f>
        <v>0</v>
      </c>
      <c r="I18" s="86">
        <f>SUMIF('MemMon Actual'!$B$14:$B$37,$B18,'MemMon Actual'!I$14:I$37)+SUMIF('MemMon Projected'!$B$14:$B$37,$B18,'MemMon Projected'!I$14:I$37)</f>
        <v>0</v>
      </c>
      <c r="J18" s="86">
        <f>SUMIF('MemMon Actual'!$B$14:$B$37,$B18,'MemMon Actual'!J$14:J$37)+SUMIF('MemMon Projected'!$B$14:$B$37,$B18,'MemMon Projected'!J$14:J$37)</f>
        <v>0</v>
      </c>
      <c r="K18" s="86">
        <f>SUMIF('MemMon Actual'!$B$14:$B$37,$B18,'MemMon Actual'!K$14:K$37)+SUMIF('MemMon Projected'!$B$14:$B$37,$B18,'MemMon Projected'!K$14:K$37)</f>
        <v>0</v>
      </c>
      <c r="L18" s="86">
        <f>SUMIF('MemMon Actual'!$B$14:$B$37,$B18,'MemMon Actual'!L$14:L$37)+SUMIF('MemMon Projected'!$B$14:$B$37,$B18,'MemMon Projected'!L$14:L$37)</f>
        <v>0</v>
      </c>
      <c r="M18" s="86">
        <f>SUMIF('MemMon Actual'!$B$14:$B$37,$B18,'MemMon Actual'!M$14:M$37)+SUMIF('MemMon Projected'!$B$14:$B$37,$B18,'MemMon Projected'!M$14:M$37)</f>
        <v>0</v>
      </c>
      <c r="N18" s="86">
        <f>SUMIF('MemMon Actual'!$B$14:$B$37,$B18,'MemMon Actual'!N$14:N$37)+SUMIF('MemMon Projected'!$B$14:$B$37,$B18,'MemMon Projected'!N$14:N$37)</f>
        <v>0</v>
      </c>
      <c r="O18" s="86">
        <f>SUMIF('MemMon Actual'!$B$14:$B$37,$B18,'MemMon Actual'!O$14:O$37)+SUMIF('MemMon Projected'!$B$14:$B$37,$B18,'MemMon Projected'!O$14:O$37)</f>
        <v>0</v>
      </c>
      <c r="P18" s="86">
        <f>SUMIF('MemMon Actual'!$B$14:$B$37,$B18,'MemMon Actual'!P$14:P$37)+SUMIF('MemMon Projected'!$B$14:$B$37,$B18,'MemMon Projected'!P$14:P$37)</f>
        <v>0</v>
      </c>
      <c r="Q18" s="86">
        <f>SUMIF('MemMon Actual'!$B$14:$B$37,$B18,'MemMon Actual'!Q$14:Q$37)+SUMIF('MemMon Projected'!$B$14:$B$37,$B18,'MemMon Projected'!Q$14:Q$37)</f>
        <v>0</v>
      </c>
      <c r="R18" s="86">
        <f>SUMIF('MemMon Actual'!$B$14:$B$37,$B18,'MemMon Actual'!R$14:R$37)+SUMIF('MemMon Projected'!$B$14:$B$37,$B18,'MemMon Projected'!R$14:R$37)</f>
        <v>0</v>
      </c>
      <c r="S18" s="86">
        <f>SUMIF('MemMon Actual'!$B$14:$B$37,$B18,'MemMon Actual'!S$14:S$37)+SUMIF('MemMon Projected'!$B$14:$B$37,$B18,'MemMon Projected'!S$14:S$37)</f>
        <v>0</v>
      </c>
      <c r="T18" s="86">
        <f>SUMIF('MemMon Actual'!$B$14:$B$37,$B18,'MemMon Actual'!T$14:T$37)+SUMIF('MemMon Projected'!$B$14:$B$37,$B18,'MemMon Projected'!T$14:T$37)</f>
        <v>0</v>
      </c>
      <c r="U18" s="86">
        <f>SUMIF('MemMon Actual'!$B$14:$B$37,$B18,'MemMon Actual'!U$14:U$37)+SUMIF('MemMon Projected'!$B$14:$B$37,$B18,'MemMon Projected'!U$14:U$37)</f>
        <v>0</v>
      </c>
      <c r="V18" s="86">
        <f>SUMIF('MemMon Actual'!$B$14:$B$37,$B18,'MemMon Actual'!V$14:V$37)+SUMIF('MemMon Projected'!$B$14:$B$37,$B18,'MemMon Projected'!V$14:V$37)</f>
        <v>0</v>
      </c>
      <c r="W18" s="86">
        <f>SUMIF('MemMon Actual'!$B$14:$B$37,$B18,'MemMon Actual'!W$14:W$37)+SUMIF('MemMon Projected'!$B$14:$B$37,$B18,'MemMon Projected'!W$14:W$37)</f>
        <v>0</v>
      </c>
      <c r="X18" s="86">
        <f>SUMIF('MemMon Actual'!$B$14:$B$37,$B18,'MemMon Actual'!X$14:X$37)+SUMIF('MemMon Projected'!$B$14:$B$37,$B18,'MemMon Projected'!X$14:X$37)</f>
        <v>0</v>
      </c>
      <c r="Y18" s="86">
        <f>SUMIF('MemMon Actual'!$B$14:$B$37,$B18,'MemMon Actual'!Y$14:Y$37)+SUMIF('MemMon Projected'!$B$14:$B$37,$B18,'MemMon Projected'!Y$14:Y$37)</f>
        <v>0</v>
      </c>
      <c r="Z18" s="86">
        <f>SUMIF('MemMon Actual'!$B$14:$B$37,$B18,'MemMon Actual'!Z$14:Z$37)+SUMIF('MemMon Projected'!$B$14:$B$37,$B18,'MemMon Projected'!Z$14:Z$37)</f>
        <v>0</v>
      </c>
      <c r="AA18" s="86">
        <f>SUMIF('MemMon Actual'!$B$14:$B$37,$B18,'MemMon Actual'!AA$14:AA$37)+SUMIF('MemMon Projected'!$B$14:$B$37,$B18,'MemMon Projected'!AA$14:AA$37)</f>
        <v>0</v>
      </c>
      <c r="AB18" s="86">
        <f>SUMIF('MemMon Actual'!$B$14:$B$37,$B18,'MemMon Actual'!AB$14:AB$37)+SUMIF('MemMon Projected'!$B$14:$B$37,$B18,'MemMon Projected'!AB$14:AB$37)</f>
        <v>0</v>
      </c>
      <c r="AC18" s="86">
        <f>SUMIF('MemMon Actual'!$B$14:$B$37,$B18,'MemMon Actual'!AC$14:AC$37)+SUMIF('MemMon Projected'!$B$14:$B$37,$B18,'MemMon Projected'!AC$14:AC$37)</f>
        <v>0</v>
      </c>
      <c r="AD18" s="86">
        <f>SUMIF('MemMon Actual'!$B$14:$B$37,$B18,'MemMon Actual'!AD$14:AD$37)+SUMIF('MemMon Projected'!$B$14:$B$37,$B18,'MemMon Projected'!AD$14:AD$37)</f>
        <v>0</v>
      </c>
      <c r="AE18" s="86">
        <f>SUMIF('MemMon Actual'!$B$14:$B$37,$B18,'MemMon Actual'!AE$14:AE$37)+SUMIF('MemMon Projected'!$B$14:$B$37,$B18,'MemMon Projected'!AE$14:AE$37)</f>
        <v>0</v>
      </c>
      <c r="AF18" s="86">
        <f>SUMIF('MemMon Actual'!$B$14:$B$37,$B18,'MemMon Actual'!AF$14:AF$37)+SUMIF('MemMon Projected'!$B$14:$B$37,$B18,'MemMon Projected'!AF$14:AF$37)</f>
        <v>0</v>
      </c>
      <c r="AG18" s="271">
        <f>SUMIF('MemMon Actual'!$B$14:$B$37,$B18,'MemMon Actual'!AG$14:AG$37)+SUMIF('MemMon Projected'!$B$14:$B$37,$B18,'MemMon Projected'!AG$14:AG$37)</f>
        <v>0</v>
      </c>
    </row>
    <row r="19" spans="2:33" hidden="1" x14ac:dyDescent="0.2">
      <c r="B19" s="24" t="str">
        <f>IFERROR(VLOOKUP(C19,'MEG Def'!$A$14:$B$19,2),"")</f>
        <v/>
      </c>
      <c r="C19" s="57"/>
      <c r="D19" s="85">
        <f>SUMIF('MemMon Actual'!$B$14:$B$37,$B19,'MemMon Actual'!D$14:D$37)+SUMIF('MemMon Projected'!$B$14:$B$37,$B19,'MemMon Projected'!D$14:D$37)</f>
        <v>0</v>
      </c>
      <c r="E19" s="430">
        <f>SUMIF('MemMon Actual'!$B$14:$B$37,$B19,'MemMon Actual'!E$14:E$37)+SUMIF('MemMon Projected'!$B$14:$B$37,$B19,'MemMon Projected'!E$14:E$37)</f>
        <v>0</v>
      </c>
      <c r="F19" s="430">
        <f>SUMIF('MemMon Actual'!$B$14:$B$37,$B19,'MemMon Actual'!F$14:F$37)+SUMIF('MemMon Projected'!$B$14:$B$37,$B19,'MemMon Projected'!F$14:F$37)</f>
        <v>0</v>
      </c>
      <c r="G19" s="430">
        <f>SUMIF('MemMon Actual'!$B$14:$B$37,$B19,'MemMon Actual'!G$14:G$37)+SUMIF('MemMon Projected'!$B$14:$B$37,$B19,'MemMon Projected'!G$14:G$37)</f>
        <v>0</v>
      </c>
      <c r="H19" s="271">
        <f>SUMIF('MemMon Actual'!$B$14:$B$37,$B19,'MemMon Actual'!H$14:H$37)+SUMIF('MemMon Projected'!$B$14:$B$37,$B19,'MemMon Projected'!H$14:H$37)</f>
        <v>0</v>
      </c>
      <c r="I19" s="86">
        <f>SUMIF('MemMon Actual'!$B$14:$B$37,$B19,'MemMon Actual'!I$14:I$37)+SUMIF('MemMon Projected'!$B$14:$B$37,$B19,'MemMon Projected'!I$14:I$37)</f>
        <v>0</v>
      </c>
      <c r="J19" s="86">
        <f>SUMIF('MemMon Actual'!$B$14:$B$37,$B19,'MemMon Actual'!J$14:J$37)+SUMIF('MemMon Projected'!$B$14:$B$37,$B19,'MemMon Projected'!J$14:J$37)</f>
        <v>0</v>
      </c>
      <c r="K19" s="86">
        <f>SUMIF('MemMon Actual'!$B$14:$B$37,$B19,'MemMon Actual'!K$14:K$37)+SUMIF('MemMon Projected'!$B$14:$B$37,$B19,'MemMon Projected'!K$14:K$37)</f>
        <v>0</v>
      </c>
      <c r="L19" s="86">
        <f>SUMIF('MemMon Actual'!$B$14:$B$37,$B19,'MemMon Actual'!L$14:L$37)+SUMIF('MemMon Projected'!$B$14:$B$37,$B19,'MemMon Projected'!L$14:L$37)</f>
        <v>0</v>
      </c>
      <c r="M19" s="86">
        <f>SUMIF('MemMon Actual'!$B$14:$B$37,$B19,'MemMon Actual'!M$14:M$37)+SUMIF('MemMon Projected'!$B$14:$B$37,$B19,'MemMon Projected'!M$14:M$37)</f>
        <v>0</v>
      </c>
      <c r="N19" s="86">
        <f>SUMIF('MemMon Actual'!$B$14:$B$37,$B19,'MemMon Actual'!N$14:N$37)+SUMIF('MemMon Projected'!$B$14:$B$37,$B19,'MemMon Projected'!N$14:N$37)</f>
        <v>0</v>
      </c>
      <c r="O19" s="86">
        <f>SUMIF('MemMon Actual'!$B$14:$B$37,$B19,'MemMon Actual'!O$14:O$37)+SUMIF('MemMon Projected'!$B$14:$B$37,$B19,'MemMon Projected'!O$14:O$37)</f>
        <v>0</v>
      </c>
      <c r="P19" s="86">
        <f>SUMIF('MemMon Actual'!$B$14:$B$37,$B19,'MemMon Actual'!P$14:P$37)+SUMIF('MemMon Projected'!$B$14:$B$37,$B19,'MemMon Projected'!P$14:P$37)</f>
        <v>0</v>
      </c>
      <c r="Q19" s="86">
        <f>SUMIF('MemMon Actual'!$B$14:$B$37,$B19,'MemMon Actual'!Q$14:Q$37)+SUMIF('MemMon Projected'!$B$14:$B$37,$B19,'MemMon Projected'!Q$14:Q$37)</f>
        <v>0</v>
      </c>
      <c r="R19" s="86">
        <f>SUMIF('MemMon Actual'!$B$14:$B$37,$B19,'MemMon Actual'!R$14:R$37)+SUMIF('MemMon Projected'!$B$14:$B$37,$B19,'MemMon Projected'!R$14:R$37)</f>
        <v>0</v>
      </c>
      <c r="S19" s="86">
        <f>SUMIF('MemMon Actual'!$B$14:$B$37,$B19,'MemMon Actual'!S$14:S$37)+SUMIF('MemMon Projected'!$B$14:$B$37,$B19,'MemMon Projected'!S$14:S$37)</f>
        <v>0</v>
      </c>
      <c r="T19" s="86">
        <f>SUMIF('MemMon Actual'!$B$14:$B$37,$B19,'MemMon Actual'!T$14:T$37)+SUMIF('MemMon Projected'!$B$14:$B$37,$B19,'MemMon Projected'!T$14:T$37)</f>
        <v>0</v>
      </c>
      <c r="U19" s="86">
        <f>SUMIF('MemMon Actual'!$B$14:$B$37,$B19,'MemMon Actual'!U$14:U$37)+SUMIF('MemMon Projected'!$B$14:$B$37,$B19,'MemMon Projected'!U$14:U$37)</f>
        <v>0</v>
      </c>
      <c r="V19" s="86">
        <f>SUMIF('MemMon Actual'!$B$14:$B$37,$B19,'MemMon Actual'!V$14:V$37)+SUMIF('MemMon Projected'!$B$14:$B$37,$B19,'MemMon Projected'!V$14:V$37)</f>
        <v>0</v>
      </c>
      <c r="W19" s="86">
        <f>SUMIF('MemMon Actual'!$B$14:$B$37,$B19,'MemMon Actual'!W$14:W$37)+SUMIF('MemMon Projected'!$B$14:$B$37,$B19,'MemMon Projected'!W$14:W$37)</f>
        <v>0</v>
      </c>
      <c r="X19" s="86">
        <f>SUMIF('MemMon Actual'!$B$14:$B$37,$B19,'MemMon Actual'!X$14:X$37)+SUMIF('MemMon Projected'!$B$14:$B$37,$B19,'MemMon Projected'!X$14:X$37)</f>
        <v>0</v>
      </c>
      <c r="Y19" s="86">
        <f>SUMIF('MemMon Actual'!$B$14:$B$37,$B19,'MemMon Actual'!Y$14:Y$37)+SUMIF('MemMon Projected'!$B$14:$B$37,$B19,'MemMon Projected'!Y$14:Y$37)</f>
        <v>0</v>
      </c>
      <c r="Z19" s="86">
        <f>SUMIF('MemMon Actual'!$B$14:$B$37,$B19,'MemMon Actual'!Z$14:Z$37)+SUMIF('MemMon Projected'!$B$14:$B$37,$B19,'MemMon Projected'!Z$14:Z$37)</f>
        <v>0</v>
      </c>
      <c r="AA19" s="86">
        <f>SUMIF('MemMon Actual'!$B$14:$B$37,$B19,'MemMon Actual'!AA$14:AA$37)+SUMIF('MemMon Projected'!$B$14:$B$37,$B19,'MemMon Projected'!AA$14:AA$37)</f>
        <v>0</v>
      </c>
      <c r="AB19" s="86">
        <f>SUMIF('MemMon Actual'!$B$14:$B$37,$B19,'MemMon Actual'!AB$14:AB$37)+SUMIF('MemMon Projected'!$B$14:$B$37,$B19,'MemMon Projected'!AB$14:AB$37)</f>
        <v>0</v>
      </c>
      <c r="AC19" s="86">
        <f>SUMIF('MemMon Actual'!$B$14:$B$37,$B19,'MemMon Actual'!AC$14:AC$37)+SUMIF('MemMon Projected'!$B$14:$B$37,$B19,'MemMon Projected'!AC$14:AC$37)</f>
        <v>0</v>
      </c>
      <c r="AD19" s="86">
        <f>SUMIF('MemMon Actual'!$B$14:$B$37,$B19,'MemMon Actual'!AD$14:AD$37)+SUMIF('MemMon Projected'!$B$14:$B$37,$B19,'MemMon Projected'!AD$14:AD$37)</f>
        <v>0</v>
      </c>
      <c r="AE19" s="86">
        <f>SUMIF('MemMon Actual'!$B$14:$B$37,$B19,'MemMon Actual'!AE$14:AE$37)+SUMIF('MemMon Projected'!$B$14:$B$37,$B19,'MemMon Projected'!AE$14:AE$37)</f>
        <v>0</v>
      </c>
      <c r="AF19" s="86">
        <f>SUMIF('MemMon Actual'!$B$14:$B$37,$B19,'MemMon Actual'!AF$14:AF$37)+SUMIF('MemMon Projected'!$B$14:$B$37,$B19,'MemMon Projected'!AF$14:AF$37)</f>
        <v>0</v>
      </c>
      <c r="AG19" s="271">
        <f>SUMIF('MemMon Actual'!$B$14:$B$37,$B19,'MemMon Actual'!AG$14:AG$37)+SUMIF('MemMon Projected'!$B$14:$B$37,$B19,'MemMon Projected'!AG$14:AG$37)</f>
        <v>0</v>
      </c>
    </row>
    <row r="20" spans="2:33" hidden="1" x14ac:dyDescent="0.2">
      <c r="B20" s="24" t="str">
        <f>IFERROR(VLOOKUP(C20,'MEG Def'!$A$14:$B$19,2),"")</f>
        <v/>
      </c>
      <c r="C20" s="57"/>
      <c r="D20" s="85">
        <f>SUMIF('MemMon Actual'!$B$14:$B$37,$B20,'MemMon Actual'!D$14:D$37)+SUMIF('MemMon Projected'!$B$14:$B$37,$B20,'MemMon Projected'!D$14:D$37)</f>
        <v>0</v>
      </c>
      <c r="E20" s="430">
        <f>SUMIF('MemMon Actual'!$B$14:$B$37,$B20,'MemMon Actual'!E$14:E$37)+SUMIF('MemMon Projected'!$B$14:$B$37,$B20,'MemMon Projected'!E$14:E$37)</f>
        <v>0</v>
      </c>
      <c r="F20" s="430">
        <f>SUMIF('MemMon Actual'!$B$14:$B$37,$B20,'MemMon Actual'!F$14:F$37)+SUMIF('MemMon Projected'!$B$14:$B$37,$B20,'MemMon Projected'!F$14:F$37)</f>
        <v>0</v>
      </c>
      <c r="G20" s="430">
        <f>SUMIF('MemMon Actual'!$B$14:$B$37,$B20,'MemMon Actual'!G$14:G$37)+SUMIF('MemMon Projected'!$B$14:$B$37,$B20,'MemMon Projected'!G$14:G$37)</f>
        <v>0</v>
      </c>
      <c r="H20" s="271">
        <f>SUMIF('MemMon Actual'!$B$14:$B$37,$B20,'MemMon Actual'!H$14:H$37)+SUMIF('MemMon Projected'!$B$14:$B$37,$B20,'MemMon Projected'!H$14:H$37)</f>
        <v>0</v>
      </c>
      <c r="I20" s="86">
        <f>SUMIF('MemMon Actual'!$B$14:$B$37,$B20,'MemMon Actual'!I$14:I$37)+SUMIF('MemMon Projected'!$B$14:$B$37,$B20,'MemMon Projected'!I$14:I$37)</f>
        <v>0</v>
      </c>
      <c r="J20" s="86">
        <f>SUMIF('MemMon Actual'!$B$14:$B$37,$B20,'MemMon Actual'!J$14:J$37)+SUMIF('MemMon Projected'!$B$14:$B$37,$B20,'MemMon Projected'!J$14:J$37)</f>
        <v>0</v>
      </c>
      <c r="K20" s="86">
        <f>SUMIF('MemMon Actual'!$B$14:$B$37,$B20,'MemMon Actual'!K$14:K$37)+SUMIF('MemMon Projected'!$B$14:$B$37,$B20,'MemMon Projected'!K$14:K$37)</f>
        <v>0</v>
      </c>
      <c r="L20" s="86">
        <f>SUMIF('MemMon Actual'!$B$14:$B$37,$B20,'MemMon Actual'!L$14:L$37)+SUMIF('MemMon Projected'!$B$14:$B$37,$B20,'MemMon Projected'!L$14:L$37)</f>
        <v>0</v>
      </c>
      <c r="M20" s="86">
        <f>SUMIF('MemMon Actual'!$B$14:$B$37,$B20,'MemMon Actual'!M$14:M$37)+SUMIF('MemMon Projected'!$B$14:$B$37,$B20,'MemMon Projected'!M$14:M$37)</f>
        <v>0</v>
      </c>
      <c r="N20" s="86">
        <f>SUMIF('MemMon Actual'!$B$14:$B$37,$B20,'MemMon Actual'!N$14:N$37)+SUMIF('MemMon Projected'!$B$14:$B$37,$B20,'MemMon Projected'!N$14:N$37)</f>
        <v>0</v>
      </c>
      <c r="O20" s="86">
        <f>SUMIF('MemMon Actual'!$B$14:$B$37,$B20,'MemMon Actual'!O$14:O$37)+SUMIF('MemMon Projected'!$B$14:$B$37,$B20,'MemMon Projected'!O$14:O$37)</f>
        <v>0</v>
      </c>
      <c r="P20" s="86">
        <f>SUMIF('MemMon Actual'!$B$14:$B$37,$B20,'MemMon Actual'!P$14:P$37)+SUMIF('MemMon Projected'!$B$14:$B$37,$B20,'MemMon Projected'!P$14:P$37)</f>
        <v>0</v>
      </c>
      <c r="Q20" s="86">
        <f>SUMIF('MemMon Actual'!$B$14:$B$37,$B20,'MemMon Actual'!Q$14:Q$37)+SUMIF('MemMon Projected'!$B$14:$B$37,$B20,'MemMon Projected'!Q$14:Q$37)</f>
        <v>0</v>
      </c>
      <c r="R20" s="86">
        <f>SUMIF('MemMon Actual'!$B$14:$B$37,$B20,'MemMon Actual'!R$14:R$37)+SUMIF('MemMon Projected'!$B$14:$B$37,$B20,'MemMon Projected'!R$14:R$37)</f>
        <v>0</v>
      </c>
      <c r="S20" s="86">
        <f>SUMIF('MemMon Actual'!$B$14:$B$37,$B20,'MemMon Actual'!S$14:S$37)+SUMIF('MemMon Projected'!$B$14:$B$37,$B20,'MemMon Projected'!S$14:S$37)</f>
        <v>0</v>
      </c>
      <c r="T20" s="86">
        <f>SUMIF('MemMon Actual'!$B$14:$B$37,$B20,'MemMon Actual'!T$14:T$37)+SUMIF('MemMon Projected'!$B$14:$B$37,$B20,'MemMon Projected'!T$14:T$37)</f>
        <v>0</v>
      </c>
      <c r="U20" s="86">
        <f>SUMIF('MemMon Actual'!$B$14:$B$37,$B20,'MemMon Actual'!U$14:U$37)+SUMIF('MemMon Projected'!$B$14:$B$37,$B20,'MemMon Projected'!U$14:U$37)</f>
        <v>0</v>
      </c>
      <c r="V20" s="86">
        <f>SUMIF('MemMon Actual'!$B$14:$B$37,$B20,'MemMon Actual'!V$14:V$37)+SUMIF('MemMon Projected'!$B$14:$B$37,$B20,'MemMon Projected'!V$14:V$37)</f>
        <v>0</v>
      </c>
      <c r="W20" s="86">
        <f>SUMIF('MemMon Actual'!$B$14:$B$37,$B20,'MemMon Actual'!W$14:W$37)+SUMIF('MemMon Projected'!$B$14:$B$37,$B20,'MemMon Projected'!W$14:W$37)</f>
        <v>0</v>
      </c>
      <c r="X20" s="86">
        <f>SUMIF('MemMon Actual'!$B$14:$B$37,$B20,'MemMon Actual'!X$14:X$37)+SUMIF('MemMon Projected'!$B$14:$B$37,$B20,'MemMon Projected'!X$14:X$37)</f>
        <v>0</v>
      </c>
      <c r="Y20" s="86">
        <f>SUMIF('MemMon Actual'!$B$14:$B$37,$B20,'MemMon Actual'!Y$14:Y$37)+SUMIF('MemMon Projected'!$B$14:$B$37,$B20,'MemMon Projected'!Y$14:Y$37)</f>
        <v>0</v>
      </c>
      <c r="Z20" s="86">
        <f>SUMIF('MemMon Actual'!$B$14:$B$37,$B20,'MemMon Actual'!Z$14:Z$37)+SUMIF('MemMon Projected'!$B$14:$B$37,$B20,'MemMon Projected'!Z$14:Z$37)</f>
        <v>0</v>
      </c>
      <c r="AA20" s="86">
        <f>SUMIF('MemMon Actual'!$B$14:$B$37,$B20,'MemMon Actual'!AA$14:AA$37)+SUMIF('MemMon Projected'!$B$14:$B$37,$B20,'MemMon Projected'!AA$14:AA$37)</f>
        <v>0</v>
      </c>
      <c r="AB20" s="86">
        <f>SUMIF('MemMon Actual'!$B$14:$B$37,$B20,'MemMon Actual'!AB$14:AB$37)+SUMIF('MemMon Projected'!$B$14:$B$37,$B20,'MemMon Projected'!AB$14:AB$37)</f>
        <v>0</v>
      </c>
      <c r="AC20" s="86">
        <f>SUMIF('MemMon Actual'!$B$14:$B$37,$B20,'MemMon Actual'!AC$14:AC$37)+SUMIF('MemMon Projected'!$B$14:$B$37,$B20,'MemMon Projected'!AC$14:AC$37)</f>
        <v>0</v>
      </c>
      <c r="AD20" s="86">
        <f>SUMIF('MemMon Actual'!$B$14:$B$37,$B20,'MemMon Actual'!AD$14:AD$37)+SUMIF('MemMon Projected'!$B$14:$B$37,$B20,'MemMon Projected'!AD$14:AD$37)</f>
        <v>0</v>
      </c>
      <c r="AE20" s="86">
        <f>SUMIF('MemMon Actual'!$B$14:$B$37,$B20,'MemMon Actual'!AE$14:AE$37)+SUMIF('MemMon Projected'!$B$14:$B$37,$B20,'MemMon Projected'!AE$14:AE$37)</f>
        <v>0</v>
      </c>
      <c r="AF20" s="86">
        <f>SUMIF('MemMon Actual'!$B$14:$B$37,$B20,'MemMon Actual'!AF$14:AF$37)+SUMIF('MemMon Projected'!$B$14:$B$37,$B20,'MemMon Projected'!AF$14:AF$37)</f>
        <v>0</v>
      </c>
      <c r="AG20" s="271">
        <f>SUMIF('MemMon Actual'!$B$14:$B$37,$B20,'MemMon Actual'!AG$14:AG$37)+SUMIF('MemMon Projected'!$B$14:$B$37,$B20,'MemMon Projected'!AG$14:AG$37)</f>
        <v>0</v>
      </c>
    </row>
    <row r="21" spans="2:33" hidden="1" x14ac:dyDescent="0.2">
      <c r="B21" s="24" t="str">
        <f>IFERROR(VLOOKUP(C21,'MEG Def'!$A$14:$B$19,2),"")</f>
        <v/>
      </c>
      <c r="C21" s="57"/>
      <c r="D21" s="85">
        <f>SUMIF('MemMon Actual'!$B$14:$B$37,$B21,'MemMon Actual'!D$14:D$37)+SUMIF('MemMon Projected'!$B$14:$B$37,$B21,'MemMon Projected'!D$14:D$37)</f>
        <v>0</v>
      </c>
      <c r="E21" s="430">
        <f>SUMIF('MemMon Actual'!$B$14:$B$37,$B21,'MemMon Actual'!E$14:E$37)+SUMIF('MemMon Projected'!$B$14:$B$37,$B21,'MemMon Projected'!E$14:E$37)</f>
        <v>0</v>
      </c>
      <c r="F21" s="430">
        <f>SUMIF('MemMon Actual'!$B$14:$B$37,$B21,'MemMon Actual'!F$14:F$37)+SUMIF('MemMon Projected'!$B$14:$B$37,$B21,'MemMon Projected'!F$14:F$37)</f>
        <v>0</v>
      </c>
      <c r="G21" s="430">
        <f>SUMIF('MemMon Actual'!$B$14:$B$37,$B21,'MemMon Actual'!G$14:G$37)+SUMIF('MemMon Projected'!$B$14:$B$37,$B21,'MemMon Projected'!G$14:G$37)</f>
        <v>0</v>
      </c>
      <c r="H21" s="271">
        <f>SUMIF('MemMon Actual'!$B$14:$B$37,$B21,'MemMon Actual'!H$14:H$37)+SUMIF('MemMon Projected'!$B$14:$B$37,$B21,'MemMon Projected'!H$14:H$37)</f>
        <v>0</v>
      </c>
      <c r="I21" s="86">
        <f>SUMIF('MemMon Actual'!$B$14:$B$37,$B21,'MemMon Actual'!I$14:I$37)+SUMIF('MemMon Projected'!$B$14:$B$37,$B21,'MemMon Projected'!I$14:I$37)</f>
        <v>0</v>
      </c>
      <c r="J21" s="86">
        <f>SUMIF('MemMon Actual'!$B$14:$B$37,$B21,'MemMon Actual'!J$14:J$37)+SUMIF('MemMon Projected'!$B$14:$B$37,$B21,'MemMon Projected'!J$14:J$37)</f>
        <v>0</v>
      </c>
      <c r="K21" s="86">
        <f>SUMIF('MemMon Actual'!$B$14:$B$37,$B21,'MemMon Actual'!K$14:K$37)+SUMIF('MemMon Projected'!$B$14:$B$37,$B21,'MemMon Projected'!K$14:K$37)</f>
        <v>0</v>
      </c>
      <c r="L21" s="86">
        <f>SUMIF('MemMon Actual'!$B$14:$B$37,$B21,'MemMon Actual'!L$14:L$37)+SUMIF('MemMon Projected'!$B$14:$B$37,$B21,'MemMon Projected'!L$14:L$37)</f>
        <v>0</v>
      </c>
      <c r="M21" s="86">
        <f>SUMIF('MemMon Actual'!$B$14:$B$37,$B21,'MemMon Actual'!M$14:M$37)+SUMIF('MemMon Projected'!$B$14:$B$37,$B21,'MemMon Projected'!M$14:M$37)</f>
        <v>0</v>
      </c>
      <c r="N21" s="86">
        <f>SUMIF('MemMon Actual'!$B$14:$B$37,$B21,'MemMon Actual'!N$14:N$37)+SUMIF('MemMon Projected'!$B$14:$B$37,$B21,'MemMon Projected'!N$14:N$37)</f>
        <v>0</v>
      </c>
      <c r="O21" s="86">
        <f>SUMIF('MemMon Actual'!$B$14:$B$37,$B21,'MemMon Actual'!O$14:O$37)+SUMIF('MemMon Projected'!$B$14:$B$37,$B21,'MemMon Projected'!O$14:O$37)</f>
        <v>0</v>
      </c>
      <c r="P21" s="86">
        <f>SUMIF('MemMon Actual'!$B$14:$B$37,$B21,'MemMon Actual'!P$14:P$37)+SUMIF('MemMon Projected'!$B$14:$B$37,$B21,'MemMon Projected'!P$14:P$37)</f>
        <v>0</v>
      </c>
      <c r="Q21" s="86">
        <f>SUMIF('MemMon Actual'!$B$14:$B$37,$B21,'MemMon Actual'!Q$14:Q$37)+SUMIF('MemMon Projected'!$B$14:$B$37,$B21,'MemMon Projected'!Q$14:Q$37)</f>
        <v>0</v>
      </c>
      <c r="R21" s="86">
        <f>SUMIF('MemMon Actual'!$B$14:$B$37,$B21,'MemMon Actual'!R$14:R$37)+SUMIF('MemMon Projected'!$B$14:$B$37,$B21,'MemMon Projected'!R$14:R$37)</f>
        <v>0</v>
      </c>
      <c r="S21" s="86">
        <f>SUMIF('MemMon Actual'!$B$14:$B$37,$B21,'MemMon Actual'!S$14:S$37)+SUMIF('MemMon Projected'!$B$14:$B$37,$B21,'MemMon Projected'!S$14:S$37)</f>
        <v>0</v>
      </c>
      <c r="T21" s="86">
        <f>SUMIF('MemMon Actual'!$B$14:$B$37,$B21,'MemMon Actual'!T$14:T$37)+SUMIF('MemMon Projected'!$B$14:$B$37,$B21,'MemMon Projected'!T$14:T$37)</f>
        <v>0</v>
      </c>
      <c r="U21" s="86">
        <f>SUMIF('MemMon Actual'!$B$14:$B$37,$B21,'MemMon Actual'!U$14:U$37)+SUMIF('MemMon Projected'!$B$14:$B$37,$B21,'MemMon Projected'!U$14:U$37)</f>
        <v>0</v>
      </c>
      <c r="V21" s="86">
        <f>SUMIF('MemMon Actual'!$B$14:$B$37,$B21,'MemMon Actual'!V$14:V$37)+SUMIF('MemMon Projected'!$B$14:$B$37,$B21,'MemMon Projected'!V$14:V$37)</f>
        <v>0</v>
      </c>
      <c r="W21" s="86">
        <f>SUMIF('MemMon Actual'!$B$14:$B$37,$B21,'MemMon Actual'!W$14:W$37)+SUMIF('MemMon Projected'!$B$14:$B$37,$B21,'MemMon Projected'!W$14:W$37)</f>
        <v>0</v>
      </c>
      <c r="X21" s="86">
        <f>SUMIF('MemMon Actual'!$B$14:$B$37,$B21,'MemMon Actual'!X$14:X$37)+SUMIF('MemMon Projected'!$B$14:$B$37,$B21,'MemMon Projected'!X$14:X$37)</f>
        <v>0</v>
      </c>
      <c r="Y21" s="86">
        <f>SUMIF('MemMon Actual'!$B$14:$B$37,$B21,'MemMon Actual'!Y$14:Y$37)+SUMIF('MemMon Projected'!$B$14:$B$37,$B21,'MemMon Projected'!Y$14:Y$37)</f>
        <v>0</v>
      </c>
      <c r="Z21" s="86">
        <f>SUMIF('MemMon Actual'!$B$14:$B$37,$B21,'MemMon Actual'!Z$14:Z$37)+SUMIF('MemMon Projected'!$B$14:$B$37,$B21,'MemMon Projected'!Z$14:Z$37)</f>
        <v>0</v>
      </c>
      <c r="AA21" s="86">
        <f>SUMIF('MemMon Actual'!$B$14:$B$37,$B21,'MemMon Actual'!AA$14:AA$37)+SUMIF('MemMon Projected'!$B$14:$B$37,$B21,'MemMon Projected'!AA$14:AA$37)</f>
        <v>0</v>
      </c>
      <c r="AB21" s="86">
        <f>SUMIF('MemMon Actual'!$B$14:$B$37,$B21,'MemMon Actual'!AB$14:AB$37)+SUMIF('MemMon Projected'!$B$14:$B$37,$B21,'MemMon Projected'!AB$14:AB$37)</f>
        <v>0</v>
      </c>
      <c r="AC21" s="86">
        <f>SUMIF('MemMon Actual'!$B$14:$B$37,$B21,'MemMon Actual'!AC$14:AC$37)+SUMIF('MemMon Projected'!$B$14:$B$37,$B21,'MemMon Projected'!AC$14:AC$37)</f>
        <v>0</v>
      </c>
      <c r="AD21" s="86">
        <f>SUMIF('MemMon Actual'!$B$14:$B$37,$B21,'MemMon Actual'!AD$14:AD$37)+SUMIF('MemMon Projected'!$B$14:$B$37,$B21,'MemMon Projected'!AD$14:AD$37)</f>
        <v>0</v>
      </c>
      <c r="AE21" s="86">
        <f>SUMIF('MemMon Actual'!$B$14:$B$37,$B21,'MemMon Actual'!AE$14:AE$37)+SUMIF('MemMon Projected'!$B$14:$B$37,$B21,'MemMon Projected'!AE$14:AE$37)</f>
        <v>0</v>
      </c>
      <c r="AF21" s="86">
        <f>SUMIF('MemMon Actual'!$B$14:$B$37,$B21,'MemMon Actual'!AF$14:AF$37)+SUMIF('MemMon Projected'!$B$14:$B$37,$B21,'MemMon Projected'!AF$14:AF$37)</f>
        <v>0</v>
      </c>
      <c r="AG21" s="271">
        <f>SUMIF('MemMon Actual'!$B$14:$B$37,$B21,'MemMon Actual'!AG$14:AG$37)+SUMIF('MemMon Projected'!$B$14:$B$37,$B21,'MemMon Projected'!AG$14:AG$37)</f>
        <v>0</v>
      </c>
    </row>
    <row r="22" spans="2:33" x14ac:dyDescent="0.2">
      <c r="B22" s="24"/>
      <c r="C22" s="57"/>
      <c r="D22" s="85">
        <f>SUMIF('MemMon Actual'!$B$14:$B$37,$B22,'MemMon Actual'!D$14:D$37)+SUMIF('MemMon Projected'!$B$14:$B$37,$B22,'MemMon Projected'!D$14:D$37)</f>
        <v>0</v>
      </c>
      <c r="E22" s="430">
        <f>SUMIF('MemMon Actual'!$B$14:$B$37,$B22,'MemMon Actual'!E$14:E$37)+SUMIF('MemMon Projected'!$B$14:$B$37,$B22,'MemMon Projected'!E$14:E$37)</f>
        <v>0</v>
      </c>
      <c r="F22" s="430">
        <f>SUMIF('MemMon Actual'!$B$14:$B$37,$B22,'MemMon Actual'!F$14:F$37)+SUMIF('MemMon Projected'!$B$14:$B$37,$B22,'MemMon Projected'!F$14:F$37)</f>
        <v>0</v>
      </c>
      <c r="G22" s="430">
        <f>SUMIF('MemMon Actual'!$B$14:$B$37,$B22,'MemMon Actual'!G$14:G$37)+SUMIF('MemMon Projected'!$B$14:$B$37,$B22,'MemMon Projected'!G$14:G$37)</f>
        <v>0</v>
      </c>
      <c r="H22" s="271">
        <f>SUMIF('MemMon Actual'!$B$14:$B$37,$B22,'MemMon Actual'!H$14:H$37)+SUMIF('MemMon Projected'!$B$14:$B$37,$B22,'MemMon Projected'!H$14:H$37)</f>
        <v>0</v>
      </c>
      <c r="I22" s="86">
        <f>SUMIF('MemMon Actual'!$B$14:$B$37,$B22,'MemMon Actual'!I$14:I$37)+SUMIF('MemMon Projected'!$B$14:$B$37,$B22,'MemMon Projected'!I$14:I$37)</f>
        <v>0</v>
      </c>
      <c r="J22" s="86">
        <f>SUMIF('MemMon Actual'!$B$14:$B$37,$B22,'MemMon Actual'!J$14:J$37)+SUMIF('MemMon Projected'!$B$14:$B$37,$B22,'MemMon Projected'!J$14:J$37)</f>
        <v>0</v>
      </c>
      <c r="K22" s="86">
        <f>SUMIF('MemMon Actual'!$B$14:$B$37,$B22,'MemMon Actual'!K$14:K$37)+SUMIF('MemMon Projected'!$B$14:$B$37,$B22,'MemMon Projected'!K$14:K$37)</f>
        <v>0</v>
      </c>
      <c r="L22" s="86">
        <f>SUMIF('MemMon Actual'!$B$14:$B$37,$B22,'MemMon Actual'!L$14:L$37)+SUMIF('MemMon Projected'!$B$14:$B$37,$B22,'MemMon Projected'!L$14:L$37)</f>
        <v>0</v>
      </c>
      <c r="M22" s="86">
        <f>SUMIF('MemMon Actual'!$B$14:$B$37,$B22,'MemMon Actual'!M$14:M$37)+SUMIF('MemMon Projected'!$B$14:$B$37,$B22,'MemMon Projected'!M$14:M$37)</f>
        <v>0</v>
      </c>
      <c r="N22" s="86">
        <f>SUMIF('MemMon Actual'!$B$14:$B$37,$B22,'MemMon Actual'!N$14:N$37)+SUMIF('MemMon Projected'!$B$14:$B$37,$B22,'MemMon Projected'!N$14:N$37)</f>
        <v>0</v>
      </c>
      <c r="O22" s="86">
        <f>SUMIF('MemMon Actual'!$B$14:$B$37,$B22,'MemMon Actual'!O$14:O$37)+SUMIF('MemMon Projected'!$B$14:$B$37,$B22,'MemMon Projected'!O$14:O$37)</f>
        <v>0</v>
      </c>
      <c r="P22" s="86">
        <f>SUMIF('MemMon Actual'!$B$14:$B$37,$B22,'MemMon Actual'!P$14:P$37)+SUMIF('MemMon Projected'!$B$14:$B$37,$B22,'MemMon Projected'!P$14:P$37)</f>
        <v>0</v>
      </c>
      <c r="Q22" s="86">
        <f>SUMIF('MemMon Actual'!$B$14:$B$37,$B22,'MemMon Actual'!Q$14:Q$37)+SUMIF('MemMon Projected'!$B$14:$B$37,$B22,'MemMon Projected'!Q$14:Q$37)</f>
        <v>0</v>
      </c>
      <c r="R22" s="86">
        <f>SUMIF('MemMon Actual'!$B$14:$B$37,$B22,'MemMon Actual'!R$14:R$37)+SUMIF('MemMon Projected'!$B$14:$B$37,$B22,'MemMon Projected'!R$14:R$37)</f>
        <v>0</v>
      </c>
      <c r="S22" s="86">
        <f>SUMIF('MemMon Actual'!$B$14:$B$37,$B22,'MemMon Actual'!S$14:S$37)+SUMIF('MemMon Projected'!$B$14:$B$37,$B22,'MemMon Projected'!S$14:S$37)</f>
        <v>0</v>
      </c>
      <c r="T22" s="86">
        <f>SUMIF('MemMon Actual'!$B$14:$B$37,$B22,'MemMon Actual'!T$14:T$37)+SUMIF('MemMon Projected'!$B$14:$B$37,$B22,'MemMon Projected'!T$14:T$37)</f>
        <v>0</v>
      </c>
      <c r="U22" s="86">
        <f>SUMIF('MemMon Actual'!$B$14:$B$37,$B22,'MemMon Actual'!U$14:U$37)+SUMIF('MemMon Projected'!$B$14:$B$37,$B22,'MemMon Projected'!U$14:U$37)</f>
        <v>0</v>
      </c>
      <c r="V22" s="86">
        <f>SUMIF('MemMon Actual'!$B$14:$B$37,$B22,'MemMon Actual'!V$14:V$37)+SUMIF('MemMon Projected'!$B$14:$B$37,$B22,'MemMon Projected'!V$14:V$37)</f>
        <v>0</v>
      </c>
      <c r="W22" s="86">
        <f>SUMIF('MemMon Actual'!$B$14:$B$37,$B22,'MemMon Actual'!W$14:W$37)+SUMIF('MemMon Projected'!$B$14:$B$37,$B22,'MemMon Projected'!W$14:W$37)</f>
        <v>0</v>
      </c>
      <c r="X22" s="86">
        <f>SUMIF('MemMon Actual'!$B$14:$B$37,$B22,'MemMon Actual'!X$14:X$37)+SUMIF('MemMon Projected'!$B$14:$B$37,$B22,'MemMon Projected'!X$14:X$37)</f>
        <v>0</v>
      </c>
      <c r="Y22" s="86">
        <f>SUMIF('MemMon Actual'!$B$14:$B$37,$B22,'MemMon Actual'!Y$14:Y$37)+SUMIF('MemMon Projected'!$B$14:$B$37,$B22,'MemMon Projected'!Y$14:Y$37)</f>
        <v>0</v>
      </c>
      <c r="Z22" s="86">
        <f>SUMIF('MemMon Actual'!$B$14:$B$37,$B22,'MemMon Actual'!Z$14:Z$37)+SUMIF('MemMon Projected'!$B$14:$B$37,$B22,'MemMon Projected'!Z$14:Z$37)</f>
        <v>0</v>
      </c>
      <c r="AA22" s="86">
        <f>SUMIF('MemMon Actual'!$B$14:$B$37,$B22,'MemMon Actual'!AA$14:AA$37)+SUMIF('MemMon Projected'!$B$14:$B$37,$B22,'MemMon Projected'!AA$14:AA$37)</f>
        <v>0</v>
      </c>
      <c r="AB22" s="86">
        <f>SUMIF('MemMon Actual'!$B$14:$B$37,$B22,'MemMon Actual'!AB$14:AB$37)+SUMIF('MemMon Projected'!$B$14:$B$37,$B22,'MemMon Projected'!AB$14:AB$37)</f>
        <v>0</v>
      </c>
      <c r="AC22" s="86">
        <f>SUMIF('MemMon Actual'!$B$14:$B$37,$B22,'MemMon Actual'!AC$14:AC$37)+SUMIF('MemMon Projected'!$B$14:$B$37,$B22,'MemMon Projected'!AC$14:AC$37)</f>
        <v>0</v>
      </c>
      <c r="AD22" s="86">
        <f>SUMIF('MemMon Actual'!$B$14:$B$37,$B22,'MemMon Actual'!AD$14:AD$37)+SUMIF('MemMon Projected'!$B$14:$B$37,$B22,'MemMon Projected'!AD$14:AD$37)</f>
        <v>0</v>
      </c>
      <c r="AE22" s="86">
        <f>SUMIF('MemMon Actual'!$B$14:$B$37,$B22,'MemMon Actual'!AE$14:AE$37)+SUMIF('MemMon Projected'!$B$14:$B$37,$B22,'MemMon Projected'!AE$14:AE$37)</f>
        <v>0</v>
      </c>
      <c r="AF22" s="86">
        <f>SUMIF('MemMon Actual'!$B$14:$B$37,$B22,'MemMon Actual'!AF$14:AF$37)+SUMIF('MemMon Projected'!$B$14:$B$37,$B22,'MemMon Projected'!AF$14:AF$37)</f>
        <v>0</v>
      </c>
      <c r="AG22" s="271">
        <f>SUMIF('MemMon Actual'!$B$14:$B$37,$B22,'MemMon Actual'!AG$14:AG$37)+SUMIF('MemMon Projected'!$B$14:$B$37,$B22,'MemMon Projected'!AG$14:AG$37)</f>
        <v>0</v>
      </c>
    </row>
    <row r="23" spans="2:33" x14ac:dyDescent="0.2">
      <c r="B23" s="29" t="s">
        <v>43</v>
      </c>
      <c r="C23" s="56"/>
      <c r="D23" s="85">
        <f>SUMIF('MemMon Actual'!$B$14:$B$37,$B23,'MemMon Actual'!D$14:D$37)+SUMIF('MemMon Projected'!$B$14:$B$37,$B23,'MemMon Projected'!D$14:D$37)</f>
        <v>0</v>
      </c>
      <c r="E23" s="430">
        <f>SUMIF('MemMon Actual'!$B$14:$B$37,$B23,'MemMon Actual'!E$14:E$37)+SUMIF('MemMon Projected'!$B$14:$B$37,$B23,'MemMon Projected'!E$14:E$37)</f>
        <v>0</v>
      </c>
      <c r="F23" s="430">
        <f>SUMIF('MemMon Actual'!$B$14:$B$37,$B23,'MemMon Actual'!F$14:F$37)+SUMIF('MemMon Projected'!$B$14:$B$37,$B23,'MemMon Projected'!F$14:F$37)</f>
        <v>0</v>
      </c>
      <c r="G23" s="430">
        <f>SUMIF('MemMon Actual'!$B$14:$B$37,$B23,'MemMon Actual'!G$14:G$37)+SUMIF('MemMon Projected'!$B$14:$B$37,$B23,'MemMon Projected'!G$14:G$37)</f>
        <v>0</v>
      </c>
      <c r="H23" s="271">
        <f>SUMIF('MemMon Actual'!$B$14:$B$37,$B23,'MemMon Actual'!H$14:H$37)+SUMIF('MemMon Projected'!$B$14:$B$37,$B23,'MemMon Projected'!H$14:H$37)</f>
        <v>0</v>
      </c>
      <c r="I23" s="86">
        <f>SUMIF('MemMon Actual'!$B$14:$B$37,$B23,'MemMon Actual'!I$14:I$37)+SUMIF('MemMon Projected'!$B$14:$B$37,$B23,'MemMon Projected'!I$14:I$37)</f>
        <v>0</v>
      </c>
      <c r="J23" s="86">
        <f>SUMIF('MemMon Actual'!$B$14:$B$37,$B23,'MemMon Actual'!J$14:J$37)+SUMIF('MemMon Projected'!$B$14:$B$37,$B23,'MemMon Projected'!J$14:J$37)</f>
        <v>0</v>
      </c>
      <c r="K23" s="86">
        <f>SUMIF('MemMon Actual'!$B$14:$B$37,$B23,'MemMon Actual'!K$14:K$37)+SUMIF('MemMon Projected'!$B$14:$B$37,$B23,'MemMon Projected'!K$14:K$37)</f>
        <v>0</v>
      </c>
      <c r="L23" s="86">
        <f>SUMIF('MemMon Actual'!$B$14:$B$37,$B23,'MemMon Actual'!L$14:L$37)+SUMIF('MemMon Projected'!$B$14:$B$37,$B23,'MemMon Projected'!L$14:L$37)</f>
        <v>0</v>
      </c>
      <c r="M23" s="86">
        <f>SUMIF('MemMon Actual'!$B$14:$B$37,$B23,'MemMon Actual'!M$14:M$37)+SUMIF('MemMon Projected'!$B$14:$B$37,$B23,'MemMon Projected'!M$14:M$37)</f>
        <v>0</v>
      </c>
      <c r="N23" s="86">
        <f>SUMIF('MemMon Actual'!$B$14:$B$37,$B23,'MemMon Actual'!N$14:N$37)+SUMIF('MemMon Projected'!$B$14:$B$37,$B23,'MemMon Projected'!N$14:N$37)</f>
        <v>0</v>
      </c>
      <c r="O23" s="86">
        <f>SUMIF('MemMon Actual'!$B$14:$B$37,$B23,'MemMon Actual'!O$14:O$37)+SUMIF('MemMon Projected'!$B$14:$B$37,$B23,'MemMon Projected'!O$14:O$37)</f>
        <v>0</v>
      </c>
      <c r="P23" s="86">
        <f>SUMIF('MemMon Actual'!$B$14:$B$37,$B23,'MemMon Actual'!P$14:P$37)+SUMIF('MemMon Projected'!$B$14:$B$37,$B23,'MemMon Projected'!P$14:P$37)</f>
        <v>0</v>
      </c>
      <c r="Q23" s="86">
        <f>SUMIF('MemMon Actual'!$B$14:$B$37,$B23,'MemMon Actual'!Q$14:Q$37)+SUMIF('MemMon Projected'!$B$14:$B$37,$B23,'MemMon Projected'!Q$14:Q$37)</f>
        <v>0</v>
      </c>
      <c r="R23" s="86">
        <f>SUMIF('MemMon Actual'!$B$14:$B$37,$B23,'MemMon Actual'!R$14:R$37)+SUMIF('MemMon Projected'!$B$14:$B$37,$B23,'MemMon Projected'!R$14:R$37)</f>
        <v>0</v>
      </c>
      <c r="S23" s="86">
        <f>SUMIF('MemMon Actual'!$B$14:$B$37,$B23,'MemMon Actual'!S$14:S$37)+SUMIF('MemMon Projected'!$B$14:$B$37,$B23,'MemMon Projected'!S$14:S$37)</f>
        <v>0</v>
      </c>
      <c r="T23" s="86">
        <f>SUMIF('MemMon Actual'!$B$14:$B$37,$B23,'MemMon Actual'!T$14:T$37)+SUMIF('MemMon Projected'!$B$14:$B$37,$B23,'MemMon Projected'!T$14:T$37)</f>
        <v>0</v>
      </c>
      <c r="U23" s="86">
        <f>SUMIF('MemMon Actual'!$B$14:$B$37,$B23,'MemMon Actual'!U$14:U$37)+SUMIF('MemMon Projected'!$B$14:$B$37,$B23,'MemMon Projected'!U$14:U$37)</f>
        <v>0</v>
      </c>
      <c r="V23" s="86">
        <f>SUMIF('MemMon Actual'!$B$14:$B$37,$B23,'MemMon Actual'!V$14:V$37)+SUMIF('MemMon Projected'!$B$14:$B$37,$B23,'MemMon Projected'!V$14:V$37)</f>
        <v>0</v>
      </c>
      <c r="W23" s="86">
        <f>SUMIF('MemMon Actual'!$B$14:$B$37,$B23,'MemMon Actual'!W$14:W$37)+SUMIF('MemMon Projected'!$B$14:$B$37,$B23,'MemMon Projected'!W$14:W$37)</f>
        <v>0</v>
      </c>
      <c r="X23" s="86">
        <f>SUMIF('MemMon Actual'!$B$14:$B$37,$B23,'MemMon Actual'!X$14:X$37)+SUMIF('MemMon Projected'!$B$14:$B$37,$B23,'MemMon Projected'!X$14:X$37)</f>
        <v>0</v>
      </c>
      <c r="Y23" s="86">
        <f>SUMIF('MemMon Actual'!$B$14:$B$37,$B23,'MemMon Actual'!Y$14:Y$37)+SUMIF('MemMon Projected'!$B$14:$B$37,$B23,'MemMon Projected'!Y$14:Y$37)</f>
        <v>0</v>
      </c>
      <c r="Z23" s="86">
        <f>SUMIF('MemMon Actual'!$B$14:$B$37,$B23,'MemMon Actual'!Z$14:Z$37)+SUMIF('MemMon Projected'!$B$14:$B$37,$B23,'MemMon Projected'!Z$14:Z$37)</f>
        <v>0</v>
      </c>
      <c r="AA23" s="86">
        <f>SUMIF('MemMon Actual'!$B$14:$B$37,$B23,'MemMon Actual'!AA$14:AA$37)+SUMIF('MemMon Projected'!$B$14:$B$37,$B23,'MemMon Projected'!AA$14:AA$37)</f>
        <v>0</v>
      </c>
      <c r="AB23" s="86">
        <f>SUMIF('MemMon Actual'!$B$14:$B$37,$B23,'MemMon Actual'!AB$14:AB$37)+SUMIF('MemMon Projected'!$B$14:$B$37,$B23,'MemMon Projected'!AB$14:AB$37)</f>
        <v>0</v>
      </c>
      <c r="AC23" s="86">
        <f>SUMIF('MemMon Actual'!$B$14:$B$37,$B23,'MemMon Actual'!AC$14:AC$37)+SUMIF('MemMon Projected'!$B$14:$B$37,$B23,'MemMon Projected'!AC$14:AC$37)</f>
        <v>0</v>
      </c>
      <c r="AD23" s="86">
        <f>SUMIF('MemMon Actual'!$B$14:$B$37,$B23,'MemMon Actual'!AD$14:AD$37)+SUMIF('MemMon Projected'!$B$14:$B$37,$B23,'MemMon Projected'!AD$14:AD$37)</f>
        <v>0</v>
      </c>
      <c r="AE23" s="86">
        <f>SUMIF('MemMon Actual'!$B$14:$B$37,$B23,'MemMon Actual'!AE$14:AE$37)+SUMIF('MemMon Projected'!$B$14:$B$37,$B23,'MemMon Projected'!AE$14:AE$37)</f>
        <v>0</v>
      </c>
      <c r="AF23" s="86">
        <f>SUMIF('MemMon Actual'!$B$14:$B$37,$B23,'MemMon Actual'!AF$14:AF$37)+SUMIF('MemMon Projected'!$B$14:$B$37,$B23,'MemMon Projected'!AF$14:AF$37)</f>
        <v>0</v>
      </c>
      <c r="AG23" s="271">
        <f>SUMIF('MemMon Actual'!$B$14:$B$37,$B23,'MemMon Actual'!AG$14:AG$37)+SUMIF('MemMon Projected'!$B$14:$B$37,$B23,'MemMon Projected'!AG$14:AG$37)</f>
        <v>0</v>
      </c>
    </row>
    <row r="24" spans="2:33" x14ac:dyDescent="0.2">
      <c r="B24" s="24" t="str">
        <f>IFERROR(VLOOKUP(C24,'MEG Def'!$A$42:$B$45,2),"")</f>
        <v xml:space="preserve">SUD IMD TANF </v>
      </c>
      <c r="C24" s="57">
        <v>1</v>
      </c>
      <c r="D24" s="85">
        <f>SUMIF('MemMon Actual'!$B$14:$B$37,$B24,'MemMon Actual'!D$14:D$37)+SUMIF('MemMon Projected'!$B$14:$B$37,$B24,'MemMon Projected'!D$14:D$37)</f>
        <v>7521</v>
      </c>
      <c r="E24" s="430">
        <f>SUMIF('MemMon Actual'!$B$14:$B$37,$B24,'MemMon Actual'!E$14:E$37)+SUMIF('MemMon Projected'!$B$14:$B$37,$B24,'MemMon Projected'!E$14:E$37)</f>
        <v>9611</v>
      </c>
      <c r="F24" s="430">
        <f>SUMIF('MemMon Actual'!$B$14:$B$37,$B24,'MemMon Actual'!F$14:F$37)+SUMIF('MemMon Projected'!$B$14:$B$37,$B24,'MemMon Projected'!F$14:F$37)</f>
        <v>9851</v>
      </c>
      <c r="G24" s="430">
        <f>SUMIF('MemMon Actual'!$B$14:$B$37,$B24,'MemMon Actual'!G$14:G$37)+SUMIF('MemMon Projected'!$B$14:$B$37,$B24,'MemMon Projected'!G$14:G$37)</f>
        <v>10098</v>
      </c>
      <c r="H24" s="271">
        <f>SUMIF('MemMon Actual'!$B$14:$B$37,$B24,'MemMon Actual'!H$14:H$37)+SUMIF('MemMon Projected'!$B$14:$B$37,$B24,'MemMon Projected'!H$14:H$37)</f>
        <v>2588</v>
      </c>
      <c r="I24" s="86">
        <f>SUMIF('MemMon Actual'!$B$14:$B$37,$B24,'MemMon Actual'!I$14:I$37)+SUMIF('MemMon Projected'!$B$14:$B$37,$B24,'MemMon Projected'!I$14:I$37)</f>
        <v>0</v>
      </c>
      <c r="J24" s="86">
        <f>SUMIF('MemMon Actual'!$B$14:$B$37,$B24,'MemMon Actual'!J$14:J$37)+SUMIF('MemMon Projected'!$B$14:$B$37,$B24,'MemMon Projected'!J$14:J$37)</f>
        <v>0</v>
      </c>
      <c r="K24" s="86">
        <f>SUMIF('MemMon Actual'!$B$14:$B$37,$B24,'MemMon Actual'!K$14:K$37)+SUMIF('MemMon Projected'!$B$14:$B$37,$B24,'MemMon Projected'!K$14:K$37)</f>
        <v>0</v>
      </c>
      <c r="L24" s="86">
        <f>SUMIF('MemMon Actual'!$B$14:$B$37,$B24,'MemMon Actual'!L$14:L$37)+SUMIF('MemMon Projected'!$B$14:$B$37,$B24,'MemMon Projected'!L$14:L$37)</f>
        <v>0</v>
      </c>
      <c r="M24" s="86">
        <f>SUMIF('MemMon Actual'!$B$14:$B$37,$B24,'MemMon Actual'!M$14:M$37)+SUMIF('MemMon Projected'!$B$14:$B$37,$B24,'MemMon Projected'!M$14:M$37)</f>
        <v>0</v>
      </c>
      <c r="N24" s="86">
        <f>SUMIF('MemMon Actual'!$B$14:$B$37,$B24,'MemMon Actual'!N$14:N$37)+SUMIF('MemMon Projected'!$B$14:$B$37,$B24,'MemMon Projected'!N$14:N$37)</f>
        <v>0</v>
      </c>
      <c r="O24" s="86">
        <f>SUMIF('MemMon Actual'!$B$14:$B$37,$B24,'MemMon Actual'!O$14:O$37)+SUMIF('MemMon Projected'!$B$14:$B$37,$B24,'MemMon Projected'!O$14:O$37)</f>
        <v>0</v>
      </c>
      <c r="P24" s="86">
        <f>SUMIF('MemMon Actual'!$B$14:$B$37,$B24,'MemMon Actual'!P$14:P$37)+SUMIF('MemMon Projected'!$B$14:$B$37,$B24,'MemMon Projected'!P$14:P$37)</f>
        <v>0</v>
      </c>
      <c r="Q24" s="86">
        <f>SUMIF('MemMon Actual'!$B$14:$B$37,$B24,'MemMon Actual'!Q$14:Q$37)+SUMIF('MemMon Projected'!$B$14:$B$37,$B24,'MemMon Projected'!Q$14:Q$37)</f>
        <v>0</v>
      </c>
      <c r="R24" s="86">
        <f>SUMIF('MemMon Actual'!$B$14:$B$37,$B24,'MemMon Actual'!R$14:R$37)+SUMIF('MemMon Projected'!$B$14:$B$37,$B24,'MemMon Projected'!R$14:R$37)</f>
        <v>0</v>
      </c>
      <c r="S24" s="86">
        <f>SUMIF('MemMon Actual'!$B$14:$B$37,$B24,'MemMon Actual'!S$14:S$37)+SUMIF('MemMon Projected'!$B$14:$B$37,$B24,'MemMon Projected'!S$14:S$37)</f>
        <v>0</v>
      </c>
      <c r="T24" s="86">
        <f>SUMIF('MemMon Actual'!$B$14:$B$37,$B24,'MemMon Actual'!T$14:T$37)+SUMIF('MemMon Projected'!$B$14:$B$37,$B24,'MemMon Projected'!T$14:T$37)</f>
        <v>0</v>
      </c>
      <c r="U24" s="86">
        <f>SUMIF('MemMon Actual'!$B$14:$B$37,$B24,'MemMon Actual'!U$14:U$37)+SUMIF('MemMon Projected'!$B$14:$B$37,$B24,'MemMon Projected'!U$14:U$37)</f>
        <v>0</v>
      </c>
      <c r="V24" s="86">
        <f>SUMIF('MemMon Actual'!$B$14:$B$37,$B24,'MemMon Actual'!V$14:V$37)+SUMIF('MemMon Projected'!$B$14:$B$37,$B24,'MemMon Projected'!V$14:V$37)</f>
        <v>0</v>
      </c>
      <c r="W24" s="86">
        <f>SUMIF('MemMon Actual'!$B$14:$B$37,$B24,'MemMon Actual'!W$14:W$37)+SUMIF('MemMon Projected'!$B$14:$B$37,$B24,'MemMon Projected'!W$14:W$37)</f>
        <v>0</v>
      </c>
      <c r="X24" s="86">
        <f>SUMIF('MemMon Actual'!$B$14:$B$37,$B24,'MemMon Actual'!X$14:X$37)+SUMIF('MemMon Projected'!$B$14:$B$37,$B24,'MemMon Projected'!X$14:X$37)</f>
        <v>0</v>
      </c>
      <c r="Y24" s="86">
        <f>SUMIF('MemMon Actual'!$B$14:$B$37,$B24,'MemMon Actual'!Y$14:Y$37)+SUMIF('MemMon Projected'!$B$14:$B$37,$B24,'MemMon Projected'!Y$14:Y$37)</f>
        <v>0</v>
      </c>
      <c r="Z24" s="86">
        <f>SUMIF('MemMon Actual'!$B$14:$B$37,$B24,'MemMon Actual'!Z$14:Z$37)+SUMIF('MemMon Projected'!$B$14:$B$37,$B24,'MemMon Projected'!Z$14:Z$37)</f>
        <v>0</v>
      </c>
      <c r="AA24" s="86">
        <f>SUMIF('MemMon Actual'!$B$14:$B$37,$B24,'MemMon Actual'!AA$14:AA$37)+SUMIF('MemMon Projected'!$B$14:$B$37,$B24,'MemMon Projected'!AA$14:AA$37)</f>
        <v>0</v>
      </c>
      <c r="AB24" s="86">
        <f>SUMIF('MemMon Actual'!$B$14:$B$37,$B24,'MemMon Actual'!AB$14:AB$37)+SUMIF('MemMon Projected'!$B$14:$B$37,$B24,'MemMon Projected'!AB$14:AB$37)</f>
        <v>0</v>
      </c>
      <c r="AC24" s="86">
        <f>SUMIF('MemMon Actual'!$B$14:$B$37,$B24,'MemMon Actual'!AC$14:AC$37)+SUMIF('MemMon Projected'!$B$14:$B$37,$B24,'MemMon Projected'!AC$14:AC$37)</f>
        <v>0</v>
      </c>
      <c r="AD24" s="86">
        <f>SUMIF('MemMon Actual'!$B$14:$B$37,$B24,'MemMon Actual'!AD$14:AD$37)+SUMIF('MemMon Projected'!$B$14:$B$37,$B24,'MemMon Projected'!AD$14:AD$37)</f>
        <v>0</v>
      </c>
      <c r="AE24" s="86">
        <f>SUMIF('MemMon Actual'!$B$14:$B$37,$B24,'MemMon Actual'!AE$14:AE$37)+SUMIF('MemMon Projected'!$B$14:$B$37,$B24,'MemMon Projected'!AE$14:AE$37)</f>
        <v>0</v>
      </c>
      <c r="AF24" s="86">
        <f>SUMIF('MemMon Actual'!$B$14:$B$37,$B24,'MemMon Actual'!AF$14:AF$37)+SUMIF('MemMon Projected'!$B$14:$B$37,$B24,'MemMon Projected'!AF$14:AF$37)</f>
        <v>0</v>
      </c>
      <c r="AG24" s="271">
        <f>SUMIF('MemMon Actual'!$B$14:$B$37,$B24,'MemMon Actual'!AG$14:AG$37)+SUMIF('MemMon Projected'!$B$14:$B$37,$B24,'MemMon Projected'!AG$14:AG$37)</f>
        <v>0</v>
      </c>
    </row>
    <row r="25" spans="2:33" x14ac:dyDescent="0.2">
      <c r="B25" s="24" t="str">
        <f>IFERROR(VLOOKUP(C25,'MEG Def'!$A$42:$B$45,2),"")</f>
        <v>SUD IMD SSI Duals</v>
      </c>
      <c r="C25" s="57">
        <v>2</v>
      </c>
      <c r="D25" s="85">
        <f>SUMIF('MemMon Actual'!$B$14:$B$37,$B25,'MemMon Actual'!D$14:D$37)+SUMIF('MemMon Projected'!$B$14:$B$37,$B25,'MemMon Projected'!D$14:D$37)</f>
        <v>3658</v>
      </c>
      <c r="E25" s="430">
        <f>SUMIF('MemMon Actual'!$B$14:$B$37,$B25,'MemMon Actual'!E$14:E$37)+SUMIF('MemMon Projected'!$B$14:$B$37,$B25,'MemMon Projected'!E$14:E$37)</f>
        <v>3675</v>
      </c>
      <c r="F25" s="430">
        <f>SUMIF('MemMon Actual'!$B$14:$B$37,$B25,'MemMon Actual'!F$14:F$37)+SUMIF('MemMon Projected'!$B$14:$B$37,$B25,'MemMon Projected'!F$14:F$37)</f>
        <v>3766</v>
      </c>
      <c r="G25" s="430">
        <f>SUMIF('MemMon Actual'!$B$14:$B$37,$B25,'MemMon Actual'!G$14:G$37)+SUMIF('MemMon Projected'!$B$14:$B$37,$B25,'MemMon Projected'!G$14:G$37)</f>
        <v>3861</v>
      </c>
      <c r="H25" s="271">
        <f>SUMIF('MemMon Actual'!$B$14:$B$37,$B25,'MemMon Actual'!H$14:H$37)+SUMIF('MemMon Projected'!$B$14:$B$37,$B25,'MemMon Projected'!H$14:H$37)</f>
        <v>989</v>
      </c>
      <c r="I25" s="86">
        <f>SUMIF('MemMon Actual'!$B$14:$B$37,$B25,'MemMon Actual'!I$14:I$37)+SUMIF('MemMon Projected'!$B$14:$B$37,$B25,'MemMon Projected'!I$14:I$37)</f>
        <v>0</v>
      </c>
      <c r="J25" s="86">
        <f>SUMIF('MemMon Actual'!$B$14:$B$37,$B25,'MemMon Actual'!J$14:J$37)+SUMIF('MemMon Projected'!$B$14:$B$37,$B25,'MemMon Projected'!J$14:J$37)</f>
        <v>0</v>
      </c>
      <c r="K25" s="86">
        <f>SUMIF('MemMon Actual'!$B$14:$B$37,$B25,'MemMon Actual'!K$14:K$37)+SUMIF('MemMon Projected'!$B$14:$B$37,$B25,'MemMon Projected'!K$14:K$37)</f>
        <v>0</v>
      </c>
      <c r="L25" s="86">
        <f>SUMIF('MemMon Actual'!$B$14:$B$37,$B25,'MemMon Actual'!L$14:L$37)+SUMIF('MemMon Projected'!$B$14:$B$37,$B25,'MemMon Projected'!L$14:L$37)</f>
        <v>0</v>
      </c>
      <c r="M25" s="86">
        <f>SUMIF('MemMon Actual'!$B$14:$B$37,$B25,'MemMon Actual'!M$14:M$37)+SUMIF('MemMon Projected'!$B$14:$B$37,$B25,'MemMon Projected'!M$14:M$37)</f>
        <v>0</v>
      </c>
      <c r="N25" s="86">
        <f>SUMIF('MemMon Actual'!$B$14:$B$37,$B25,'MemMon Actual'!N$14:N$37)+SUMIF('MemMon Projected'!$B$14:$B$37,$B25,'MemMon Projected'!N$14:N$37)</f>
        <v>0</v>
      </c>
      <c r="O25" s="86">
        <f>SUMIF('MemMon Actual'!$B$14:$B$37,$B25,'MemMon Actual'!O$14:O$37)+SUMIF('MemMon Projected'!$B$14:$B$37,$B25,'MemMon Projected'!O$14:O$37)</f>
        <v>0</v>
      </c>
      <c r="P25" s="86">
        <f>SUMIF('MemMon Actual'!$B$14:$B$37,$B25,'MemMon Actual'!P$14:P$37)+SUMIF('MemMon Projected'!$B$14:$B$37,$B25,'MemMon Projected'!P$14:P$37)</f>
        <v>0</v>
      </c>
      <c r="Q25" s="86">
        <f>SUMIF('MemMon Actual'!$B$14:$B$37,$B25,'MemMon Actual'!Q$14:Q$37)+SUMIF('MemMon Projected'!$B$14:$B$37,$B25,'MemMon Projected'!Q$14:Q$37)</f>
        <v>0</v>
      </c>
      <c r="R25" s="86">
        <f>SUMIF('MemMon Actual'!$B$14:$B$37,$B25,'MemMon Actual'!R$14:R$37)+SUMIF('MemMon Projected'!$B$14:$B$37,$B25,'MemMon Projected'!R$14:R$37)</f>
        <v>0</v>
      </c>
      <c r="S25" s="86">
        <f>SUMIF('MemMon Actual'!$B$14:$B$37,$B25,'MemMon Actual'!S$14:S$37)+SUMIF('MemMon Projected'!$B$14:$B$37,$B25,'MemMon Projected'!S$14:S$37)</f>
        <v>0</v>
      </c>
      <c r="T25" s="86">
        <f>SUMIF('MemMon Actual'!$B$14:$B$37,$B25,'MemMon Actual'!T$14:T$37)+SUMIF('MemMon Projected'!$B$14:$B$37,$B25,'MemMon Projected'!T$14:T$37)</f>
        <v>0</v>
      </c>
      <c r="U25" s="86">
        <f>SUMIF('MemMon Actual'!$B$14:$B$37,$B25,'MemMon Actual'!U$14:U$37)+SUMIF('MemMon Projected'!$B$14:$B$37,$B25,'MemMon Projected'!U$14:U$37)</f>
        <v>0</v>
      </c>
      <c r="V25" s="86">
        <f>SUMIF('MemMon Actual'!$B$14:$B$37,$B25,'MemMon Actual'!V$14:V$37)+SUMIF('MemMon Projected'!$B$14:$B$37,$B25,'MemMon Projected'!V$14:V$37)</f>
        <v>0</v>
      </c>
      <c r="W25" s="86">
        <f>SUMIF('MemMon Actual'!$B$14:$B$37,$B25,'MemMon Actual'!W$14:W$37)+SUMIF('MemMon Projected'!$B$14:$B$37,$B25,'MemMon Projected'!W$14:W$37)</f>
        <v>0</v>
      </c>
      <c r="X25" s="86">
        <f>SUMIF('MemMon Actual'!$B$14:$B$37,$B25,'MemMon Actual'!X$14:X$37)+SUMIF('MemMon Projected'!$B$14:$B$37,$B25,'MemMon Projected'!X$14:X$37)</f>
        <v>0</v>
      </c>
      <c r="Y25" s="86">
        <f>SUMIF('MemMon Actual'!$B$14:$B$37,$B25,'MemMon Actual'!Y$14:Y$37)+SUMIF('MemMon Projected'!$B$14:$B$37,$B25,'MemMon Projected'!Y$14:Y$37)</f>
        <v>0</v>
      </c>
      <c r="Z25" s="86">
        <f>SUMIF('MemMon Actual'!$B$14:$B$37,$B25,'MemMon Actual'!Z$14:Z$37)+SUMIF('MemMon Projected'!$B$14:$B$37,$B25,'MemMon Projected'!Z$14:Z$37)</f>
        <v>0</v>
      </c>
      <c r="AA25" s="86">
        <f>SUMIF('MemMon Actual'!$B$14:$B$37,$B25,'MemMon Actual'!AA$14:AA$37)+SUMIF('MemMon Projected'!$B$14:$B$37,$B25,'MemMon Projected'!AA$14:AA$37)</f>
        <v>0</v>
      </c>
      <c r="AB25" s="86">
        <f>SUMIF('MemMon Actual'!$B$14:$B$37,$B25,'MemMon Actual'!AB$14:AB$37)+SUMIF('MemMon Projected'!$B$14:$B$37,$B25,'MemMon Projected'!AB$14:AB$37)</f>
        <v>0</v>
      </c>
      <c r="AC25" s="86">
        <f>SUMIF('MemMon Actual'!$B$14:$B$37,$B25,'MemMon Actual'!AC$14:AC$37)+SUMIF('MemMon Projected'!$B$14:$B$37,$B25,'MemMon Projected'!AC$14:AC$37)</f>
        <v>0</v>
      </c>
      <c r="AD25" s="86">
        <f>SUMIF('MemMon Actual'!$B$14:$B$37,$B25,'MemMon Actual'!AD$14:AD$37)+SUMIF('MemMon Projected'!$B$14:$B$37,$B25,'MemMon Projected'!AD$14:AD$37)</f>
        <v>0</v>
      </c>
      <c r="AE25" s="86">
        <f>SUMIF('MemMon Actual'!$B$14:$B$37,$B25,'MemMon Actual'!AE$14:AE$37)+SUMIF('MemMon Projected'!$B$14:$B$37,$B25,'MemMon Projected'!AE$14:AE$37)</f>
        <v>0</v>
      </c>
      <c r="AF25" s="86">
        <f>SUMIF('MemMon Actual'!$B$14:$B$37,$B25,'MemMon Actual'!AF$14:AF$37)+SUMIF('MemMon Projected'!$B$14:$B$37,$B25,'MemMon Projected'!AF$14:AF$37)</f>
        <v>0</v>
      </c>
      <c r="AG25" s="271">
        <f>SUMIF('MemMon Actual'!$B$14:$B$37,$B25,'MemMon Actual'!AG$14:AG$37)+SUMIF('MemMon Projected'!$B$14:$B$37,$B25,'MemMon Projected'!AG$14:AG$37)</f>
        <v>0</v>
      </c>
    </row>
    <row r="26" spans="2:33" x14ac:dyDescent="0.2">
      <c r="B26" s="24" t="str">
        <f>IFERROR(VLOOKUP(C26,'MEG Def'!$A$42:$B$45,2),"")</f>
        <v xml:space="preserve">SUD IMD SSI NON-Duals </v>
      </c>
      <c r="C26" s="57">
        <v>3</v>
      </c>
      <c r="D26" s="85">
        <f>SUMIF('MemMon Actual'!$B$14:$B$37,$B26,'MemMon Actual'!D$14:D$37)+SUMIF('MemMon Projected'!$B$14:$B$37,$B26,'MemMon Projected'!D$14:D$37)</f>
        <v>8433</v>
      </c>
      <c r="E26" s="430">
        <f>SUMIF('MemMon Actual'!$B$14:$B$37,$B26,'MemMon Actual'!E$14:E$37)+SUMIF('MemMon Projected'!$B$14:$B$37,$B26,'MemMon Projected'!E$14:E$37)</f>
        <v>7393</v>
      </c>
      <c r="F26" s="430">
        <f>SUMIF('MemMon Actual'!$B$14:$B$37,$B26,'MemMon Actual'!F$14:F$37)+SUMIF('MemMon Projected'!$B$14:$B$37,$B26,'MemMon Projected'!F$14:F$37)</f>
        <v>7577</v>
      </c>
      <c r="G26" s="430">
        <f>SUMIF('MemMon Actual'!$B$14:$B$37,$B26,'MemMon Actual'!G$14:G$37)+SUMIF('MemMon Projected'!$B$14:$B$37,$B26,'MemMon Projected'!G$14:G$37)</f>
        <v>7767</v>
      </c>
      <c r="H26" s="271">
        <f>SUMIF('MemMon Actual'!$B$14:$B$37,$B26,'MemMon Actual'!H$14:H$37)+SUMIF('MemMon Projected'!$B$14:$B$37,$B26,'MemMon Projected'!H$14:H$37)</f>
        <v>1990</v>
      </c>
      <c r="I26" s="86">
        <f>SUMIF('MemMon Actual'!$B$14:$B$37,$B26,'MemMon Actual'!I$14:I$37)+SUMIF('MemMon Projected'!$B$14:$B$37,$B26,'MemMon Projected'!I$14:I$37)</f>
        <v>0</v>
      </c>
      <c r="J26" s="86">
        <f>SUMIF('MemMon Actual'!$B$14:$B$37,$B26,'MemMon Actual'!J$14:J$37)+SUMIF('MemMon Projected'!$B$14:$B$37,$B26,'MemMon Projected'!J$14:J$37)</f>
        <v>0</v>
      </c>
      <c r="K26" s="86">
        <f>SUMIF('MemMon Actual'!$B$14:$B$37,$B26,'MemMon Actual'!K$14:K$37)+SUMIF('MemMon Projected'!$B$14:$B$37,$B26,'MemMon Projected'!K$14:K$37)</f>
        <v>0</v>
      </c>
      <c r="L26" s="86">
        <f>SUMIF('MemMon Actual'!$B$14:$B$37,$B26,'MemMon Actual'!L$14:L$37)+SUMIF('MemMon Projected'!$B$14:$B$37,$B26,'MemMon Projected'!L$14:L$37)</f>
        <v>0</v>
      </c>
      <c r="M26" s="86">
        <f>SUMIF('MemMon Actual'!$B$14:$B$37,$B26,'MemMon Actual'!M$14:M$37)+SUMIF('MemMon Projected'!$B$14:$B$37,$B26,'MemMon Projected'!M$14:M$37)</f>
        <v>0</v>
      </c>
      <c r="N26" s="86">
        <f>SUMIF('MemMon Actual'!$B$14:$B$37,$B26,'MemMon Actual'!N$14:N$37)+SUMIF('MemMon Projected'!$B$14:$B$37,$B26,'MemMon Projected'!N$14:N$37)</f>
        <v>0</v>
      </c>
      <c r="O26" s="86">
        <f>SUMIF('MemMon Actual'!$B$14:$B$37,$B26,'MemMon Actual'!O$14:O$37)+SUMIF('MemMon Projected'!$B$14:$B$37,$B26,'MemMon Projected'!O$14:O$37)</f>
        <v>0</v>
      </c>
      <c r="P26" s="86">
        <f>SUMIF('MemMon Actual'!$B$14:$B$37,$B26,'MemMon Actual'!P$14:P$37)+SUMIF('MemMon Projected'!$B$14:$B$37,$B26,'MemMon Projected'!P$14:P$37)</f>
        <v>0</v>
      </c>
      <c r="Q26" s="86">
        <f>SUMIF('MemMon Actual'!$B$14:$B$37,$B26,'MemMon Actual'!Q$14:Q$37)+SUMIF('MemMon Projected'!$B$14:$B$37,$B26,'MemMon Projected'!Q$14:Q$37)</f>
        <v>0</v>
      </c>
      <c r="R26" s="86">
        <f>SUMIF('MemMon Actual'!$B$14:$B$37,$B26,'MemMon Actual'!R$14:R$37)+SUMIF('MemMon Projected'!$B$14:$B$37,$B26,'MemMon Projected'!R$14:R$37)</f>
        <v>0</v>
      </c>
      <c r="S26" s="86">
        <f>SUMIF('MemMon Actual'!$B$14:$B$37,$B26,'MemMon Actual'!S$14:S$37)+SUMIF('MemMon Projected'!$B$14:$B$37,$B26,'MemMon Projected'!S$14:S$37)</f>
        <v>0</v>
      </c>
      <c r="T26" s="86">
        <f>SUMIF('MemMon Actual'!$B$14:$B$37,$B26,'MemMon Actual'!T$14:T$37)+SUMIF('MemMon Projected'!$B$14:$B$37,$B26,'MemMon Projected'!T$14:T$37)</f>
        <v>0</v>
      </c>
      <c r="U26" s="86">
        <f>SUMIF('MemMon Actual'!$B$14:$B$37,$B26,'MemMon Actual'!U$14:U$37)+SUMIF('MemMon Projected'!$B$14:$B$37,$B26,'MemMon Projected'!U$14:U$37)</f>
        <v>0</v>
      </c>
      <c r="V26" s="86">
        <f>SUMIF('MemMon Actual'!$B$14:$B$37,$B26,'MemMon Actual'!V$14:V$37)+SUMIF('MemMon Projected'!$B$14:$B$37,$B26,'MemMon Projected'!V$14:V$37)</f>
        <v>0</v>
      </c>
      <c r="W26" s="86">
        <f>SUMIF('MemMon Actual'!$B$14:$B$37,$B26,'MemMon Actual'!W$14:W$37)+SUMIF('MemMon Projected'!$B$14:$B$37,$B26,'MemMon Projected'!W$14:W$37)</f>
        <v>0</v>
      </c>
      <c r="X26" s="86">
        <f>SUMIF('MemMon Actual'!$B$14:$B$37,$B26,'MemMon Actual'!X$14:X$37)+SUMIF('MemMon Projected'!$B$14:$B$37,$B26,'MemMon Projected'!X$14:X$37)</f>
        <v>0</v>
      </c>
      <c r="Y26" s="86">
        <f>SUMIF('MemMon Actual'!$B$14:$B$37,$B26,'MemMon Actual'!Y$14:Y$37)+SUMIF('MemMon Projected'!$B$14:$B$37,$B26,'MemMon Projected'!Y$14:Y$37)</f>
        <v>0</v>
      </c>
      <c r="Z26" s="86">
        <f>SUMIF('MemMon Actual'!$B$14:$B$37,$B26,'MemMon Actual'!Z$14:Z$37)+SUMIF('MemMon Projected'!$B$14:$B$37,$B26,'MemMon Projected'!Z$14:Z$37)</f>
        <v>0</v>
      </c>
      <c r="AA26" s="86">
        <f>SUMIF('MemMon Actual'!$B$14:$B$37,$B26,'MemMon Actual'!AA$14:AA$37)+SUMIF('MemMon Projected'!$B$14:$B$37,$B26,'MemMon Projected'!AA$14:AA$37)</f>
        <v>0</v>
      </c>
      <c r="AB26" s="86">
        <f>SUMIF('MemMon Actual'!$B$14:$B$37,$B26,'MemMon Actual'!AB$14:AB$37)+SUMIF('MemMon Projected'!$B$14:$B$37,$B26,'MemMon Projected'!AB$14:AB$37)</f>
        <v>0</v>
      </c>
      <c r="AC26" s="86">
        <f>SUMIF('MemMon Actual'!$B$14:$B$37,$B26,'MemMon Actual'!AC$14:AC$37)+SUMIF('MemMon Projected'!$B$14:$B$37,$B26,'MemMon Projected'!AC$14:AC$37)</f>
        <v>0</v>
      </c>
      <c r="AD26" s="86">
        <f>SUMIF('MemMon Actual'!$B$14:$B$37,$B26,'MemMon Actual'!AD$14:AD$37)+SUMIF('MemMon Projected'!$B$14:$B$37,$B26,'MemMon Projected'!AD$14:AD$37)</f>
        <v>0</v>
      </c>
      <c r="AE26" s="86">
        <f>SUMIF('MemMon Actual'!$B$14:$B$37,$B26,'MemMon Actual'!AE$14:AE$37)+SUMIF('MemMon Projected'!$B$14:$B$37,$B26,'MemMon Projected'!AE$14:AE$37)</f>
        <v>0</v>
      </c>
      <c r="AF26" s="86">
        <f>SUMIF('MemMon Actual'!$B$14:$B$37,$B26,'MemMon Actual'!AF$14:AF$37)+SUMIF('MemMon Projected'!$B$14:$B$37,$B26,'MemMon Projected'!AF$14:AF$37)</f>
        <v>0</v>
      </c>
      <c r="AG26" s="271">
        <f>SUMIF('MemMon Actual'!$B$14:$B$37,$B26,'MemMon Actual'!AG$14:AG$37)+SUMIF('MemMon Projected'!$B$14:$B$37,$B26,'MemMon Projected'!AG$14:AG$37)</f>
        <v>0</v>
      </c>
    </row>
    <row r="27" spans="2:33" x14ac:dyDescent="0.2">
      <c r="B27" s="24" t="str">
        <f>IFERROR(VLOOKUP(C27,'MEG Def'!$A$42:$B$45,2),"")</f>
        <v xml:space="preserve">SUD IMD HCE 
</v>
      </c>
      <c r="C27" s="56">
        <v>4</v>
      </c>
      <c r="D27" s="85">
        <f>SUMIF('MemMon Actual'!$B$14:$B$37,$B27,'MemMon Actual'!D$14:D$37)+SUMIF('MemMon Projected'!$B$14:$B$37,$B27,'MemMon Projected'!D$14:D$37)</f>
        <v>60167</v>
      </c>
      <c r="E27" s="430">
        <f>SUMIF('MemMon Actual'!$B$14:$B$37,$B27,'MemMon Actual'!E$14:E$37)+SUMIF('MemMon Projected'!$B$14:$B$37,$B27,'MemMon Projected'!E$14:E$37)</f>
        <v>65414</v>
      </c>
      <c r="F27" s="430">
        <f>SUMIF('MemMon Actual'!$B$14:$B$37,$B27,'MemMon Actual'!F$14:F$37)+SUMIF('MemMon Projected'!$B$14:$B$37,$B27,'MemMon Projected'!F$14:F$37)</f>
        <v>67049</v>
      </c>
      <c r="G27" s="430">
        <f>SUMIF('MemMon Actual'!$B$14:$B$37,$B27,'MemMon Actual'!G$14:G$37)+SUMIF('MemMon Projected'!$B$14:$B$37,$B27,'MemMon Projected'!G$14:G$37)</f>
        <v>68725</v>
      </c>
      <c r="H27" s="271">
        <f>SUMIF('MemMon Actual'!$B$14:$B$37,$B27,'MemMon Actual'!H$14:H$37)+SUMIF('MemMon Projected'!$B$14:$B$37,$B27,'MemMon Projected'!H$14:H$37)</f>
        <v>17611</v>
      </c>
      <c r="I27" s="86">
        <f>SUMIF('MemMon Actual'!$B$14:$B$37,$B27,'MemMon Actual'!I$14:I$37)+SUMIF('MemMon Projected'!$B$14:$B$37,$B27,'MemMon Projected'!I$14:I$37)</f>
        <v>0</v>
      </c>
      <c r="J27" s="86">
        <f>SUMIF('MemMon Actual'!$B$14:$B$37,$B27,'MemMon Actual'!J$14:J$37)+SUMIF('MemMon Projected'!$B$14:$B$37,$B27,'MemMon Projected'!J$14:J$37)</f>
        <v>0</v>
      </c>
      <c r="K27" s="86">
        <f>SUMIF('MemMon Actual'!$B$14:$B$37,$B27,'MemMon Actual'!K$14:K$37)+SUMIF('MemMon Projected'!$B$14:$B$37,$B27,'MemMon Projected'!K$14:K$37)</f>
        <v>0</v>
      </c>
      <c r="L27" s="86">
        <f>SUMIF('MemMon Actual'!$B$14:$B$37,$B27,'MemMon Actual'!L$14:L$37)+SUMIF('MemMon Projected'!$B$14:$B$37,$B27,'MemMon Projected'!L$14:L$37)</f>
        <v>0</v>
      </c>
      <c r="M27" s="86">
        <f>SUMIF('MemMon Actual'!$B$14:$B$37,$B27,'MemMon Actual'!M$14:M$37)+SUMIF('MemMon Projected'!$B$14:$B$37,$B27,'MemMon Projected'!M$14:M$37)</f>
        <v>0</v>
      </c>
      <c r="N27" s="86">
        <f>SUMIF('MemMon Actual'!$B$14:$B$37,$B27,'MemMon Actual'!N$14:N$37)+SUMIF('MemMon Projected'!$B$14:$B$37,$B27,'MemMon Projected'!N$14:N$37)</f>
        <v>0</v>
      </c>
      <c r="O27" s="86">
        <f>SUMIF('MemMon Actual'!$B$14:$B$37,$B27,'MemMon Actual'!O$14:O$37)+SUMIF('MemMon Projected'!$B$14:$B$37,$B27,'MemMon Projected'!O$14:O$37)</f>
        <v>0</v>
      </c>
      <c r="P27" s="86">
        <f>SUMIF('MemMon Actual'!$B$14:$B$37,$B27,'MemMon Actual'!P$14:P$37)+SUMIF('MemMon Projected'!$B$14:$B$37,$B27,'MemMon Projected'!P$14:P$37)</f>
        <v>0</v>
      </c>
      <c r="Q27" s="86">
        <f>SUMIF('MemMon Actual'!$B$14:$B$37,$B27,'MemMon Actual'!Q$14:Q$37)+SUMIF('MemMon Projected'!$B$14:$B$37,$B27,'MemMon Projected'!Q$14:Q$37)</f>
        <v>0</v>
      </c>
      <c r="R27" s="86">
        <f>SUMIF('MemMon Actual'!$B$14:$B$37,$B27,'MemMon Actual'!R$14:R$37)+SUMIF('MemMon Projected'!$B$14:$B$37,$B27,'MemMon Projected'!R$14:R$37)</f>
        <v>0</v>
      </c>
      <c r="S27" s="86">
        <f>SUMIF('MemMon Actual'!$B$14:$B$37,$B27,'MemMon Actual'!S$14:S$37)+SUMIF('MemMon Projected'!$B$14:$B$37,$B27,'MemMon Projected'!S$14:S$37)</f>
        <v>0</v>
      </c>
      <c r="T27" s="86">
        <f>SUMIF('MemMon Actual'!$B$14:$B$37,$B27,'MemMon Actual'!T$14:T$37)+SUMIF('MemMon Projected'!$B$14:$B$37,$B27,'MemMon Projected'!T$14:T$37)</f>
        <v>0</v>
      </c>
      <c r="U27" s="86">
        <f>SUMIF('MemMon Actual'!$B$14:$B$37,$B27,'MemMon Actual'!U$14:U$37)+SUMIF('MemMon Projected'!$B$14:$B$37,$B27,'MemMon Projected'!U$14:U$37)</f>
        <v>0</v>
      </c>
      <c r="V27" s="86">
        <f>SUMIF('MemMon Actual'!$B$14:$B$37,$B27,'MemMon Actual'!V$14:V$37)+SUMIF('MemMon Projected'!$B$14:$B$37,$B27,'MemMon Projected'!V$14:V$37)</f>
        <v>0</v>
      </c>
      <c r="W27" s="86">
        <f>SUMIF('MemMon Actual'!$B$14:$B$37,$B27,'MemMon Actual'!W$14:W$37)+SUMIF('MemMon Projected'!$B$14:$B$37,$B27,'MemMon Projected'!W$14:W$37)</f>
        <v>0</v>
      </c>
      <c r="X27" s="86">
        <f>SUMIF('MemMon Actual'!$B$14:$B$37,$B27,'MemMon Actual'!X$14:X$37)+SUMIF('MemMon Projected'!$B$14:$B$37,$B27,'MemMon Projected'!X$14:X$37)</f>
        <v>0</v>
      </c>
      <c r="Y27" s="86">
        <f>SUMIF('MemMon Actual'!$B$14:$B$37,$B27,'MemMon Actual'!Y$14:Y$37)+SUMIF('MemMon Projected'!$B$14:$B$37,$B27,'MemMon Projected'!Y$14:Y$37)</f>
        <v>0</v>
      </c>
      <c r="Z27" s="86">
        <f>SUMIF('MemMon Actual'!$B$14:$B$37,$B27,'MemMon Actual'!Z$14:Z$37)+SUMIF('MemMon Projected'!$B$14:$B$37,$B27,'MemMon Projected'!Z$14:Z$37)</f>
        <v>0</v>
      </c>
      <c r="AA27" s="86">
        <f>SUMIF('MemMon Actual'!$B$14:$B$37,$B27,'MemMon Actual'!AA$14:AA$37)+SUMIF('MemMon Projected'!$B$14:$B$37,$B27,'MemMon Projected'!AA$14:AA$37)</f>
        <v>0</v>
      </c>
      <c r="AB27" s="86">
        <f>SUMIF('MemMon Actual'!$B$14:$B$37,$B27,'MemMon Actual'!AB$14:AB$37)+SUMIF('MemMon Projected'!$B$14:$B$37,$B27,'MemMon Projected'!AB$14:AB$37)</f>
        <v>0</v>
      </c>
      <c r="AC27" s="86">
        <f>SUMIF('MemMon Actual'!$B$14:$B$37,$B27,'MemMon Actual'!AC$14:AC$37)+SUMIF('MemMon Projected'!$B$14:$B$37,$B27,'MemMon Projected'!AC$14:AC$37)</f>
        <v>0</v>
      </c>
      <c r="AD27" s="86">
        <f>SUMIF('MemMon Actual'!$B$14:$B$37,$B27,'MemMon Actual'!AD$14:AD$37)+SUMIF('MemMon Projected'!$B$14:$B$37,$B27,'MemMon Projected'!AD$14:AD$37)</f>
        <v>0</v>
      </c>
      <c r="AE27" s="86">
        <f>SUMIF('MemMon Actual'!$B$14:$B$37,$B27,'MemMon Actual'!AE$14:AE$37)+SUMIF('MemMon Projected'!$B$14:$B$37,$B27,'MemMon Projected'!AE$14:AE$37)</f>
        <v>0</v>
      </c>
      <c r="AF27" s="86">
        <f>SUMIF('MemMon Actual'!$B$14:$B$37,$B27,'MemMon Actual'!AF$14:AF$37)+SUMIF('MemMon Projected'!$B$14:$B$37,$B27,'MemMon Projected'!AF$14:AF$37)</f>
        <v>0</v>
      </c>
      <c r="AG27" s="271">
        <f>SUMIF('MemMon Actual'!$B$14:$B$37,$B27,'MemMon Actual'!AG$14:AG$37)+SUMIF('MemMon Projected'!$B$14:$B$37,$B27,'MemMon Projected'!AG$14:AG$37)</f>
        <v>0</v>
      </c>
    </row>
    <row r="28" spans="2:33" hidden="1" x14ac:dyDescent="0.2">
      <c r="B28" s="22"/>
      <c r="C28" s="56"/>
      <c r="D28" s="85"/>
      <c r="E28" s="430"/>
      <c r="F28" s="430"/>
      <c r="G28" s="430"/>
      <c r="H28" s="271"/>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271"/>
    </row>
    <row r="29" spans="2:33" hidden="1" x14ac:dyDescent="0.2">
      <c r="B29" s="29" t="s">
        <v>80</v>
      </c>
      <c r="C29" s="56"/>
      <c r="D29" s="85">
        <f>SUMIF('MemMon Actual'!$B$14:$B$37,$B29,'MemMon Actual'!D$14:D$37)+SUMIF('MemMon Projected'!$B$14:$B$37,$B29,'MemMon Projected'!D$14:D$37)</f>
        <v>0</v>
      </c>
      <c r="E29" s="430">
        <f>SUMIF('MemMon Actual'!$B$14:$B$37,$B29,'MemMon Actual'!E$14:E$37)+SUMIF('MemMon Projected'!$B$14:$B$37,$B29,'MemMon Projected'!E$14:E$37)</f>
        <v>0</v>
      </c>
      <c r="F29" s="430">
        <f>SUMIF('MemMon Actual'!$B$14:$B$37,$B29,'MemMon Actual'!F$14:F$37)+SUMIF('MemMon Projected'!$B$14:$B$37,$B29,'MemMon Projected'!F$14:F$37)</f>
        <v>0</v>
      </c>
      <c r="G29" s="430">
        <f>SUMIF('MemMon Actual'!$B$14:$B$37,$B29,'MemMon Actual'!G$14:G$37)+SUMIF('MemMon Projected'!$B$14:$B$37,$B29,'MemMon Projected'!G$14:G$37)</f>
        <v>0</v>
      </c>
      <c r="H29" s="271">
        <f>SUMIF('MemMon Actual'!$B$14:$B$37,$B29,'MemMon Actual'!H$14:H$37)+SUMIF('MemMon Projected'!$B$14:$B$37,$B29,'MemMon Projected'!H$14:H$37)</f>
        <v>0</v>
      </c>
      <c r="I29" s="86">
        <f>SUMIF('MemMon Actual'!$B$14:$B$37,$B29,'MemMon Actual'!I$14:I$37)+SUMIF('MemMon Projected'!$B$14:$B$37,$B29,'MemMon Projected'!I$14:I$37)</f>
        <v>0</v>
      </c>
      <c r="J29" s="86">
        <f>SUMIF('MemMon Actual'!$B$14:$B$37,$B29,'MemMon Actual'!J$14:J$37)+SUMIF('MemMon Projected'!$B$14:$B$37,$B29,'MemMon Projected'!J$14:J$37)</f>
        <v>0</v>
      </c>
      <c r="K29" s="86">
        <f>SUMIF('MemMon Actual'!$B$14:$B$37,$B29,'MemMon Actual'!K$14:K$37)+SUMIF('MemMon Projected'!$B$14:$B$37,$B29,'MemMon Projected'!K$14:K$37)</f>
        <v>0</v>
      </c>
      <c r="L29" s="86">
        <f>SUMIF('MemMon Actual'!$B$14:$B$37,$B29,'MemMon Actual'!L$14:L$37)+SUMIF('MemMon Projected'!$B$14:$B$37,$B29,'MemMon Projected'!L$14:L$37)</f>
        <v>0</v>
      </c>
      <c r="M29" s="86">
        <f>SUMIF('MemMon Actual'!$B$14:$B$37,$B29,'MemMon Actual'!M$14:M$37)+SUMIF('MemMon Projected'!$B$14:$B$37,$B29,'MemMon Projected'!M$14:M$37)</f>
        <v>0</v>
      </c>
      <c r="N29" s="86">
        <f>SUMIF('MemMon Actual'!$B$14:$B$37,$B29,'MemMon Actual'!N$14:N$37)+SUMIF('MemMon Projected'!$B$14:$B$37,$B29,'MemMon Projected'!N$14:N$37)</f>
        <v>0</v>
      </c>
      <c r="O29" s="86">
        <f>SUMIF('MemMon Actual'!$B$14:$B$37,$B29,'MemMon Actual'!O$14:O$37)+SUMIF('MemMon Projected'!$B$14:$B$37,$B29,'MemMon Projected'!O$14:O$37)</f>
        <v>0</v>
      </c>
      <c r="P29" s="86">
        <f>SUMIF('MemMon Actual'!$B$14:$B$37,$B29,'MemMon Actual'!P$14:P$37)+SUMIF('MemMon Projected'!$B$14:$B$37,$B29,'MemMon Projected'!P$14:P$37)</f>
        <v>0</v>
      </c>
      <c r="Q29" s="86">
        <f>SUMIF('MemMon Actual'!$B$14:$B$37,$B29,'MemMon Actual'!Q$14:Q$37)+SUMIF('MemMon Projected'!$B$14:$B$37,$B29,'MemMon Projected'!Q$14:Q$37)</f>
        <v>0</v>
      </c>
      <c r="R29" s="86">
        <f>SUMIF('MemMon Actual'!$B$14:$B$37,$B29,'MemMon Actual'!R$14:R$37)+SUMIF('MemMon Projected'!$B$14:$B$37,$B29,'MemMon Projected'!R$14:R$37)</f>
        <v>0</v>
      </c>
      <c r="S29" s="86">
        <f>SUMIF('MemMon Actual'!$B$14:$B$37,$B29,'MemMon Actual'!S$14:S$37)+SUMIF('MemMon Projected'!$B$14:$B$37,$B29,'MemMon Projected'!S$14:S$37)</f>
        <v>0</v>
      </c>
      <c r="T29" s="86">
        <f>SUMIF('MemMon Actual'!$B$14:$B$37,$B29,'MemMon Actual'!T$14:T$37)+SUMIF('MemMon Projected'!$B$14:$B$37,$B29,'MemMon Projected'!T$14:T$37)</f>
        <v>0</v>
      </c>
      <c r="U29" s="86">
        <f>SUMIF('MemMon Actual'!$B$14:$B$37,$B29,'MemMon Actual'!U$14:U$37)+SUMIF('MemMon Projected'!$B$14:$B$37,$B29,'MemMon Projected'!U$14:U$37)</f>
        <v>0</v>
      </c>
      <c r="V29" s="86">
        <f>SUMIF('MemMon Actual'!$B$14:$B$37,$B29,'MemMon Actual'!V$14:V$37)+SUMIF('MemMon Projected'!$B$14:$B$37,$B29,'MemMon Projected'!V$14:V$37)</f>
        <v>0</v>
      </c>
      <c r="W29" s="86">
        <f>SUMIF('MemMon Actual'!$B$14:$B$37,$B29,'MemMon Actual'!W$14:W$37)+SUMIF('MemMon Projected'!$B$14:$B$37,$B29,'MemMon Projected'!W$14:W$37)</f>
        <v>0</v>
      </c>
      <c r="X29" s="86">
        <f>SUMIF('MemMon Actual'!$B$14:$B$37,$B29,'MemMon Actual'!X$14:X$37)+SUMIF('MemMon Projected'!$B$14:$B$37,$B29,'MemMon Projected'!X$14:X$37)</f>
        <v>0</v>
      </c>
      <c r="Y29" s="86">
        <f>SUMIF('MemMon Actual'!$B$14:$B$37,$B29,'MemMon Actual'!Y$14:Y$37)+SUMIF('MemMon Projected'!$B$14:$B$37,$B29,'MemMon Projected'!Y$14:Y$37)</f>
        <v>0</v>
      </c>
      <c r="Z29" s="86">
        <f>SUMIF('MemMon Actual'!$B$14:$B$37,$B29,'MemMon Actual'!Z$14:Z$37)+SUMIF('MemMon Projected'!$B$14:$B$37,$B29,'MemMon Projected'!Z$14:Z$37)</f>
        <v>0</v>
      </c>
      <c r="AA29" s="86">
        <f>SUMIF('MemMon Actual'!$B$14:$B$37,$B29,'MemMon Actual'!AA$14:AA$37)+SUMIF('MemMon Projected'!$B$14:$B$37,$B29,'MemMon Projected'!AA$14:AA$37)</f>
        <v>0</v>
      </c>
      <c r="AB29" s="86">
        <f>SUMIF('MemMon Actual'!$B$14:$B$37,$B29,'MemMon Actual'!AB$14:AB$37)+SUMIF('MemMon Projected'!$B$14:$B$37,$B29,'MemMon Projected'!AB$14:AB$37)</f>
        <v>0</v>
      </c>
      <c r="AC29" s="86">
        <f>SUMIF('MemMon Actual'!$B$14:$B$37,$B29,'MemMon Actual'!AC$14:AC$37)+SUMIF('MemMon Projected'!$B$14:$B$37,$B29,'MemMon Projected'!AC$14:AC$37)</f>
        <v>0</v>
      </c>
      <c r="AD29" s="86">
        <f>SUMIF('MemMon Actual'!$B$14:$B$37,$B29,'MemMon Actual'!AD$14:AD$37)+SUMIF('MemMon Projected'!$B$14:$B$37,$B29,'MemMon Projected'!AD$14:AD$37)</f>
        <v>0</v>
      </c>
      <c r="AE29" s="86">
        <f>SUMIF('MemMon Actual'!$B$14:$B$37,$B29,'MemMon Actual'!AE$14:AE$37)+SUMIF('MemMon Projected'!$B$14:$B$37,$B29,'MemMon Projected'!AE$14:AE$37)</f>
        <v>0</v>
      </c>
      <c r="AF29" s="86">
        <f>SUMIF('MemMon Actual'!$B$14:$B$37,$B29,'MemMon Actual'!AF$14:AF$37)+SUMIF('MemMon Projected'!$B$14:$B$37,$B29,'MemMon Projected'!AF$14:AF$37)</f>
        <v>0</v>
      </c>
      <c r="AG29" s="271">
        <f>SUMIF('MemMon Actual'!$B$14:$B$37,$B29,'MemMon Actual'!AG$14:AG$37)+SUMIF('MemMon Projected'!$B$14:$B$37,$B29,'MemMon Projected'!AG$14:AG$37)</f>
        <v>0</v>
      </c>
    </row>
    <row r="30" spans="2:33" hidden="1" x14ac:dyDescent="0.2">
      <c r="B30" s="24" t="str">
        <f>IFERROR(VLOOKUP(C30,'MEG Def'!$A$53:$B$56,2),"")</f>
        <v/>
      </c>
      <c r="C30" s="57"/>
      <c r="D30" s="85">
        <f>SUMIF('MemMon Actual'!$B$14:$B$37,$B30,'MemMon Actual'!D$14:D$37)+SUMIF('MemMon Projected'!$B$14:$B$37,$B30,'MemMon Projected'!D$14:D$37)</f>
        <v>0</v>
      </c>
      <c r="E30" s="430">
        <f>SUMIF('MemMon Actual'!$B$14:$B$37,$B30,'MemMon Actual'!E$14:E$37)+SUMIF('MemMon Projected'!$B$14:$B$37,$B30,'MemMon Projected'!E$14:E$37)</f>
        <v>0</v>
      </c>
      <c r="F30" s="430">
        <f>SUMIF('MemMon Actual'!$B$14:$B$37,$B30,'MemMon Actual'!F$14:F$37)+SUMIF('MemMon Projected'!$B$14:$B$37,$B30,'MemMon Projected'!F$14:F$37)</f>
        <v>0</v>
      </c>
      <c r="G30" s="430">
        <f>SUMIF('MemMon Actual'!$B$14:$B$37,$B30,'MemMon Actual'!G$14:G$37)+SUMIF('MemMon Projected'!$B$14:$B$37,$B30,'MemMon Projected'!G$14:G$37)</f>
        <v>0</v>
      </c>
      <c r="H30" s="271">
        <f>SUMIF('MemMon Actual'!$B$14:$B$37,$B30,'MemMon Actual'!H$14:H$37)+SUMIF('MemMon Projected'!$B$14:$B$37,$B30,'MemMon Projected'!H$14:H$37)</f>
        <v>0</v>
      </c>
      <c r="I30" s="86">
        <f>SUMIF('MemMon Actual'!$B$14:$B$37,$B30,'MemMon Actual'!I$14:I$37)+SUMIF('MemMon Projected'!$B$14:$B$37,$B30,'MemMon Projected'!I$14:I$37)</f>
        <v>0</v>
      </c>
      <c r="J30" s="86">
        <f>SUMIF('MemMon Actual'!$B$14:$B$37,$B30,'MemMon Actual'!J$14:J$37)+SUMIF('MemMon Projected'!$B$14:$B$37,$B30,'MemMon Projected'!J$14:J$37)</f>
        <v>0</v>
      </c>
      <c r="K30" s="86">
        <f>SUMIF('MemMon Actual'!$B$14:$B$37,$B30,'MemMon Actual'!K$14:K$37)+SUMIF('MemMon Projected'!$B$14:$B$37,$B30,'MemMon Projected'!K$14:K$37)</f>
        <v>0</v>
      </c>
      <c r="L30" s="86">
        <f>SUMIF('MemMon Actual'!$B$14:$B$37,$B30,'MemMon Actual'!L$14:L$37)+SUMIF('MemMon Projected'!$B$14:$B$37,$B30,'MemMon Projected'!L$14:L$37)</f>
        <v>0</v>
      </c>
      <c r="M30" s="86">
        <f>SUMIF('MemMon Actual'!$B$14:$B$37,$B30,'MemMon Actual'!M$14:M$37)+SUMIF('MemMon Projected'!$B$14:$B$37,$B30,'MemMon Projected'!M$14:M$37)</f>
        <v>0</v>
      </c>
      <c r="N30" s="86">
        <f>SUMIF('MemMon Actual'!$B$14:$B$37,$B30,'MemMon Actual'!N$14:N$37)+SUMIF('MemMon Projected'!$B$14:$B$37,$B30,'MemMon Projected'!N$14:N$37)</f>
        <v>0</v>
      </c>
      <c r="O30" s="86">
        <f>SUMIF('MemMon Actual'!$B$14:$B$37,$B30,'MemMon Actual'!O$14:O$37)+SUMIF('MemMon Projected'!$B$14:$B$37,$B30,'MemMon Projected'!O$14:O$37)</f>
        <v>0</v>
      </c>
      <c r="P30" s="86">
        <f>SUMIF('MemMon Actual'!$B$14:$B$37,$B30,'MemMon Actual'!P$14:P$37)+SUMIF('MemMon Projected'!$B$14:$B$37,$B30,'MemMon Projected'!P$14:P$37)</f>
        <v>0</v>
      </c>
      <c r="Q30" s="86">
        <f>SUMIF('MemMon Actual'!$B$14:$B$37,$B30,'MemMon Actual'!Q$14:Q$37)+SUMIF('MemMon Projected'!$B$14:$B$37,$B30,'MemMon Projected'!Q$14:Q$37)</f>
        <v>0</v>
      </c>
      <c r="R30" s="86">
        <f>SUMIF('MemMon Actual'!$B$14:$B$37,$B30,'MemMon Actual'!R$14:R$37)+SUMIF('MemMon Projected'!$B$14:$B$37,$B30,'MemMon Projected'!R$14:R$37)</f>
        <v>0</v>
      </c>
      <c r="S30" s="86">
        <f>SUMIF('MemMon Actual'!$B$14:$B$37,$B30,'MemMon Actual'!S$14:S$37)+SUMIF('MemMon Projected'!$B$14:$B$37,$B30,'MemMon Projected'!S$14:S$37)</f>
        <v>0</v>
      </c>
      <c r="T30" s="86">
        <f>SUMIF('MemMon Actual'!$B$14:$B$37,$B30,'MemMon Actual'!T$14:T$37)+SUMIF('MemMon Projected'!$B$14:$B$37,$B30,'MemMon Projected'!T$14:T$37)</f>
        <v>0</v>
      </c>
      <c r="U30" s="86">
        <f>SUMIF('MemMon Actual'!$B$14:$B$37,$B30,'MemMon Actual'!U$14:U$37)+SUMIF('MemMon Projected'!$B$14:$B$37,$B30,'MemMon Projected'!U$14:U$37)</f>
        <v>0</v>
      </c>
      <c r="V30" s="86">
        <f>SUMIF('MemMon Actual'!$B$14:$B$37,$B30,'MemMon Actual'!V$14:V$37)+SUMIF('MemMon Projected'!$B$14:$B$37,$B30,'MemMon Projected'!V$14:V$37)</f>
        <v>0</v>
      </c>
      <c r="W30" s="86">
        <f>SUMIF('MemMon Actual'!$B$14:$B$37,$B30,'MemMon Actual'!W$14:W$37)+SUMIF('MemMon Projected'!$B$14:$B$37,$B30,'MemMon Projected'!W$14:W$37)</f>
        <v>0</v>
      </c>
      <c r="X30" s="86">
        <f>SUMIF('MemMon Actual'!$B$14:$B$37,$B30,'MemMon Actual'!X$14:X$37)+SUMIF('MemMon Projected'!$B$14:$B$37,$B30,'MemMon Projected'!X$14:X$37)</f>
        <v>0</v>
      </c>
      <c r="Y30" s="86">
        <f>SUMIF('MemMon Actual'!$B$14:$B$37,$B30,'MemMon Actual'!Y$14:Y$37)+SUMIF('MemMon Projected'!$B$14:$B$37,$B30,'MemMon Projected'!Y$14:Y$37)</f>
        <v>0</v>
      </c>
      <c r="Z30" s="86">
        <f>SUMIF('MemMon Actual'!$B$14:$B$37,$B30,'MemMon Actual'!Z$14:Z$37)+SUMIF('MemMon Projected'!$B$14:$B$37,$B30,'MemMon Projected'!Z$14:Z$37)</f>
        <v>0</v>
      </c>
      <c r="AA30" s="86">
        <f>SUMIF('MemMon Actual'!$B$14:$B$37,$B30,'MemMon Actual'!AA$14:AA$37)+SUMIF('MemMon Projected'!$B$14:$B$37,$B30,'MemMon Projected'!AA$14:AA$37)</f>
        <v>0</v>
      </c>
      <c r="AB30" s="86">
        <f>SUMIF('MemMon Actual'!$B$14:$B$37,$B30,'MemMon Actual'!AB$14:AB$37)+SUMIF('MemMon Projected'!$B$14:$B$37,$B30,'MemMon Projected'!AB$14:AB$37)</f>
        <v>0</v>
      </c>
      <c r="AC30" s="86">
        <f>SUMIF('MemMon Actual'!$B$14:$B$37,$B30,'MemMon Actual'!AC$14:AC$37)+SUMIF('MemMon Projected'!$B$14:$B$37,$B30,'MemMon Projected'!AC$14:AC$37)</f>
        <v>0</v>
      </c>
      <c r="AD30" s="86">
        <f>SUMIF('MemMon Actual'!$B$14:$B$37,$B30,'MemMon Actual'!AD$14:AD$37)+SUMIF('MemMon Projected'!$B$14:$B$37,$B30,'MemMon Projected'!AD$14:AD$37)</f>
        <v>0</v>
      </c>
      <c r="AE30" s="86">
        <f>SUMIF('MemMon Actual'!$B$14:$B$37,$B30,'MemMon Actual'!AE$14:AE$37)+SUMIF('MemMon Projected'!$B$14:$B$37,$B30,'MemMon Projected'!AE$14:AE$37)</f>
        <v>0</v>
      </c>
      <c r="AF30" s="86">
        <f>SUMIF('MemMon Actual'!$B$14:$B$37,$B30,'MemMon Actual'!AF$14:AF$37)+SUMIF('MemMon Projected'!$B$14:$B$37,$B30,'MemMon Projected'!AF$14:AF$37)</f>
        <v>0</v>
      </c>
      <c r="AG30" s="271">
        <f>SUMIF('MemMon Actual'!$B$14:$B$37,$B30,'MemMon Actual'!AG$14:AG$37)+SUMIF('MemMon Projected'!$B$14:$B$37,$B30,'MemMon Projected'!AG$14:AG$37)</f>
        <v>0</v>
      </c>
    </row>
    <row r="31" spans="2:33" hidden="1" x14ac:dyDescent="0.2">
      <c r="B31" s="24" t="str">
        <f>IFERROR(VLOOKUP(C31,'MEG Def'!$A$53:$B$56,2),"")</f>
        <v/>
      </c>
      <c r="C31" s="57"/>
      <c r="D31" s="85">
        <f>SUMIF('MemMon Actual'!$B$14:$B$37,$B31,'MemMon Actual'!D$14:D$37)+SUMIF('MemMon Projected'!$B$14:$B$37,$B31,'MemMon Projected'!D$14:D$37)</f>
        <v>0</v>
      </c>
      <c r="E31" s="430">
        <f>SUMIF('MemMon Actual'!$B$14:$B$37,$B31,'MemMon Actual'!E$14:E$37)+SUMIF('MemMon Projected'!$B$14:$B$37,$B31,'MemMon Projected'!E$14:E$37)</f>
        <v>0</v>
      </c>
      <c r="F31" s="430">
        <f>SUMIF('MemMon Actual'!$B$14:$B$37,$B31,'MemMon Actual'!F$14:F$37)+SUMIF('MemMon Projected'!$B$14:$B$37,$B31,'MemMon Projected'!F$14:F$37)</f>
        <v>0</v>
      </c>
      <c r="G31" s="430">
        <f>SUMIF('MemMon Actual'!$B$14:$B$37,$B31,'MemMon Actual'!G$14:G$37)+SUMIF('MemMon Projected'!$B$14:$B$37,$B31,'MemMon Projected'!G$14:G$37)</f>
        <v>0</v>
      </c>
      <c r="H31" s="271">
        <f>SUMIF('MemMon Actual'!$B$14:$B$37,$B31,'MemMon Actual'!H$14:H$37)+SUMIF('MemMon Projected'!$B$14:$B$37,$B31,'MemMon Projected'!H$14:H$37)</f>
        <v>0</v>
      </c>
      <c r="I31" s="86">
        <f>SUMIF('MemMon Actual'!$B$14:$B$37,$B31,'MemMon Actual'!I$14:I$37)+SUMIF('MemMon Projected'!$B$14:$B$37,$B31,'MemMon Projected'!I$14:I$37)</f>
        <v>0</v>
      </c>
      <c r="J31" s="86">
        <f>SUMIF('MemMon Actual'!$B$14:$B$37,$B31,'MemMon Actual'!J$14:J$37)+SUMIF('MemMon Projected'!$B$14:$B$37,$B31,'MemMon Projected'!J$14:J$37)</f>
        <v>0</v>
      </c>
      <c r="K31" s="86">
        <f>SUMIF('MemMon Actual'!$B$14:$B$37,$B31,'MemMon Actual'!K$14:K$37)+SUMIF('MemMon Projected'!$B$14:$B$37,$B31,'MemMon Projected'!K$14:K$37)</f>
        <v>0</v>
      </c>
      <c r="L31" s="86">
        <f>SUMIF('MemMon Actual'!$B$14:$B$37,$B31,'MemMon Actual'!L$14:L$37)+SUMIF('MemMon Projected'!$B$14:$B$37,$B31,'MemMon Projected'!L$14:L$37)</f>
        <v>0</v>
      </c>
      <c r="M31" s="86">
        <f>SUMIF('MemMon Actual'!$B$14:$B$37,$B31,'MemMon Actual'!M$14:M$37)+SUMIF('MemMon Projected'!$B$14:$B$37,$B31,'MemMon Projected'!M$14:M$37)</f>
        <v>0</v>
      </c>
      <c r="N31" s="86">
        <f>SUMIF('MemMon Actual'!$B$14:$B$37,$B31,'MemMon Actual'!N$14:N$37)+SUMIF('MemMon Projected'!$B$14:$B$37,$B31,'MemMon Projected'!N$14:N$37)</f>
        <v>0</v>
      </c>
      <c r="O31" s="86">
        <f>SUMIF('MemMon Actual'!$B$14:$B$37,$B31,'MemMon Actual'!O$14:O$37)+SUMIF('MemMon Projected'!$B$14:$B$37,$B31,'MemMon Projected'!O$14:O$37)</f>
        <v>0</v>
      </c>
      <c r="P31" s="86">
        <f>SUMIF('MemMon Actual'!$B$14:$B$37,$B31,'MemMon Actual'!P$14:P$37)+SUMIF('MemMon Projected'!$B$14:$B$37,$B31,'MemMon Projected'!P$14:P$37)</f>
        <v>0</v>
      </c>
      <c r="Q31" s="86">
        <f>SUMIF('MemMon Actual'!$B$14:$B$37,$B31,'MemMon Actual'!Q$14:Q$37)+SUMIF('MemMon Projected'!$B$14:$B$37,$B31,'MemMon Projected'!Q$14:Q$37)</f>
        <v>0</v>
      </c>
      <c r="R31" s="86">
        <f>SUMIF('MemMon Actual'!$B$14:$B$37,$B31,'MemMon Actual'!R$14:R$37)+SUMIF('MemMon Projected'!$B$14:$B$37,$B31,'MemMon Projected'!R$14:R$37)</f>
        <v>0</v>
      </c>
      <c r="S31" s="86">
        <f>SUMIF('MemMon Actual'!$B$14:$B$37,$B31,'MemMon Actual'!S$14:S$37)+SUMIF('MemMon Projected'!$B$14:$B$37,$B31,'MemMon Projected'!S$14:S$37)</f>
        <v>0</v>
      </c>
      <c r="T31" s="86">
        <f>SUMIF('MemMon Actual'!$B$14:$B$37,$B31,'MemMon Actual'!T$14:T$37)+SUMIF('MemMon Projected'!$B$14:$B$37,$B31,'MemMon Projected'!T$14:T$37)</f>
        <v>0</v>
      </c>
      <c r="U31" s="86">
        <f>SUMIF('MemMon Actual'!$B$14:$B$37,$B31,'MemMon Actual'!U$14:U$37)+SUMIF('MemMon Projected'!$B$14:$B$37,$B31,'MemMon Projected'!U$14:U$37)</f>
        <v>0</v>
      </c>
      <c r="V31" s="86">
        <f>SUMIF('MemMon Actual'!$B$14:$B$37,$B31,'MemMon Actual'!V$14:V$37)+SUMIF('MemMon Projected'!$B$14:$B$37,$B31,'MemMon Projected'!V$14:V$37)</f>
        <v>0</v>
      </c>
      <c r="W31" s="86">
        <f>SUMIF('MemMon Actual'!$B$14:$B$37,$B31,'MemMon Actual'!W$14:W$37)+SUMIF('MemMon Projected'!$B$14:$B$37,$B31,'MemMon Projected'!W$14:W$37)</f>
        <v>0</v>
      </c>
      <c r="X31" s="86">
        <f>SUMIF('MemMon Actual'!$B$14:$B$37,$B31,'MemMon Actual'!X$14:X$37)+SUMIF('MemMon Projected'!$B$14:$B$37,$B31,'MemMon Projected'!X$14:X$37)</f>
        <v>0</v>
      </c>
      <c r="Y31" s="86">
        <f>SUMIF('MemMon Actual'!$B$14:$B$37,$B31,'MemMon Actual'!Y$14:Y$37)+SUMIF('MemMon Projected'!$B$14:$B$37,$B31,'MemMon Projected'!Y$14:Y$37)</f>
        <v>0</v>
      </c>
      <c r="Z31" s="86">
        <f>SUMIF('MemMon Actual'!$B$14:$B$37,$B31,'MemMon Actual'!Z$14:Z$37)+SUMIF('MemMon Projected'!$B$14:$B$37,$B31,'MemMon Projected'!Z$14:Z$37)</f>
        <v>0</v>
      </c>
      <c r="AA31" s="86">
        <f>SUMIF('MemMon Actual'!$B$14:$B$37,$B31,'MemMon Actual'!AA$14:AA$37)+SUMIF('MemMon Projected'!$B$14:$B$37,$B31,'MemMon Projected'!AA$14:AA$37)</f>
        <v>0</v>
      </c>
      <c r="AB31" s="86">
        <f>SUMIF('MemMon Actual'!$B$14:$B$37,$B31,'MemMon Actual'!AB$14:AB$37)+SUMIF('MemMon Projected'!$B$14:$B$37,$B31,'MemMon Projected'!AB$14:AB$37)</f>
        <v>0</v>
      </c>
      <c r="AC31" s="86">
        <f>SUMIF('MemMon Actual'!$B$14:$B$37,$B31,'MemMon Actual'!AC$14:AC$37)+SUMIF('MemMon Projected'!$B$14:$B$37,$B31,'MemMon Projected'!AC$14:AC$37)</f>
        <v>0</v>
      </c>
      <c r="AD31" s="86">
        <f>SUMIF('MemMon Actual'!$B$14:$B$37,$B31,'MemMon Actual'!AD$14:AD$37)+SUMIF('MemMon Projected'!$B$14:$B$37,$B31,'MemMon Projected'!AD$14:AD$37)</f>
        <v>0</v>
      </c>
      <c r="AE31" s="86">
        <f>SUMIF('MemMon Actual'!$B$14:$B$37,$B31,'MemMon Actual'!AE$14:AE$37)+SUMIF('MemMon Projected'!$B$14:$B$37,$B31,'MemMon Projected'!AE$14:AE$37)</f>
        <v>0</v>
      </c>
      <c r="AF31" s="86">
        <f>SUMIF('MemMon Actual'!$B$14:$B$37,$B31,'MemMon Actual'!AF$14:AF$37)+SUMIF('MemMon Projected'!$B$14:$B$37,$B31,'MemMon Projected'!AF$14:AF$37)</f>
        <v>0</v>
      </c>
      <c r="AG31" s="271">
        <f>SUMIF('MemMon Actual'!$B$14:$B$37,$B31,'MemMon Actual'!AG$14:AG$37)+SUMIF('MemMon Projected'!$B$14:$B$37,$B31,'MemMon Projected'!AG$14:AG$37)</f>
        <v>0</v>
      </c>
    </row>
    <row r="32" spans="2:33" hidden="1" x14ac:dyDescent="0.2">
      <c r="B32" s="24" t="str">
        <f>IFERROR(VLOOKUP(C32,'MEG Def'!$A$53:$B$56,2),"")</f>
        <v/>
      </c>
      <c r="C32" s="57"/>
      <c r="D32" s="85">
        <f>SUMIF('MemMon Actual'!$B$14:$B$37,$B32,'MemMon Actual'!D$14:D$37)+SUMIF('MemMon Projected'!$B$14:$B$37,$B32,'MemMon Projected'!D$14:D$37)</f>
        <v>0</v>
      </c>
      <c r="E32" s="430">
        <f>SUMIF('MemMon Actual'!$B$14:$B$37,$B32,'MemMon Actual'!E$14:E$37)+SUMIF('MemMon Projected'!$B$14:$B$37,$B32,'MemMon Projected'!E$14:E$37)</f>
        <v>0</v>
      </c>
      <c r="F32" s="430">
        <f>SUMIF('MemMon Actual'!$B$14:$B$37,$B32,'MemMon Actual'!F$14:F$37)+SUMIF('MemMon Projected'!$B$14:$B$37,$B32,'MemMon Projected'!F$14:F$37)</f>
        <v>0</v>
      </c>
      <c r="G32" s="430">
        <f>SUMIF('MemMon Actual'!$B$14:$B$37,$B32,'MemMon Actual'!G$14:G$37)+SUMIF('MemMon Projected'!$B$14:$B$37,$B32,'MemMon Projected'!G$14:G$37)</f>
        <v>0</v>
      </c>
      <c r="H32" s="271">
        <f>SUMIF('MemMon Actual'!$B$14:$B$37,$B32,'MemMon Actual'!H$14:H$37)+SUMIF('MemMon Projected'!$B$14:$B$37,$B32,'MemMon Projected'!H$14:H$37)</f>
        <v>0</v>
      </c>
      <c r="I32" s="86">
        <f>SUMIF('MemMon Actual'!$B$14:$B$37,$B32,'MemMon Actual'!I$14:I$37)+SUMIF('MemMon Projected'!$B$14:$B$37,$B32,'MemMon Projected'!I$14:I$37)</f>
        <v>0</v>
      </c>
      <c r="J32" s="86">
        <f>SUMIF('MemMon Actual'!$B$14:$B$37,$B32,'MemMon Actual'!J$14:J$37)+SUMIF('MemMon Projected'!$B$14:$B$37,$B32,'MemMon Projected'!J$14:J$37)</f>
        <v>0</v>
      </c>
      <c r="K32" s="86">
        <f>SUMIF('MemMon Actual'!$B$14:$B$37,$B32,'MemMon Actual'!K$14:K$37)+SUMIF('MemMon Projected'!$B$14:$B$37,$B32,'MemMon Projected'!K$14:K$37)</f>
        <v>0</v>
      </c>
      <c r="L32" s="86">
        <f>SUMIF('MemMon Actual'!$B$14:$B$37,$B32,'MemMon Actual'!L$14:L$37)+SUMIF('MemMon Projected'!$B$14:$B$37,$B32,'MemMon Projected'!L$14:L$37)</f>
        <v>0</v>
      </c>
      <c r="M32" s="86">
        <f>SUMIF('MemMon Actual'!$B$14:$B$37,$B32,'MemMon Actual'!M$14:M$37)+SUMIF('MemMon Projected'!$B$14:$B$37,$B32,'MemMon Projected'!M$14:M$37)</f>
        <v>0</v>
      </c>
      <c r="N32" s="86">
        <f>SUMIF('MemMon Actual'!$B$14:$B$37,$B32,'MemMon Actual'!N$14:N$37)+SUMIF('MemMon Projected'!$B$14:$B$37,$B32,'MemMon Projected'!N$14:N$37)</f>
        <v>0</v>
      </c>
      <c r="O32" s="86">
        <f>SUMIF('MemMon Actual'!$B$14:$B$37,$B32,'MemMon Actual'!O$14:O$37)+SUMIF('MemMon Projected'!$B$14:$B$37,$B32,'MemMon Projected'!O$14:O$37)</f>
        <v>0</v>
      </c>
      <c r="P32" s="86">
        <f>SUMIF('MemMon Actual'!$B$14:$B$37,$B32,'MemMon Actual'!P$14:P$37)+SUMIF('MemMon Projected'!$B$14:$B$37,$B32,'MemMon Projected'!P$14:P$37)</f>
        <v>0</v>
      </c>
      <c r="Q32" s="86">
        <f>SUMIF('MemMon Actual'!$B$14:$B$37,$B32,'MemMon Actual'!Q$14:Q$37)+SUMIF('MemMon Projected'!$B$14:$B$37,$B32,'MemMon Projected'!Q$14:Q$37)</f>
        <v>0</v>
      </c>
      <c r="R32" s="86">
        <f>SUMIF('MemMon Actual'!$B$14:$B$37,$B32,'MemMon Actual'!R$14:R$37)+SUMIF('MemMon Projected'!$B$14:$B$37,$B32,'MemMon Projected'!R$14:R$37)</f>
        <v>0</v>
      </c>
      <c r="S32" s="86">
        <f>SUMIF('MemMon Actual'!$B$14:$B$37,$B32,'MemMon Actual'!S$14:S$37)+SUMIF('MemMon Projected'!$B$14:$B$37,$B32,'MemMon Projected'!S$14:S$37)</f>
        <v>0</v>
      </c>
      <c r="T32" s="86">
        <f>SUMIF('MemMon Actual'!$B$14:$B$37,$B32,'MemMon Actual'!T$14:T$37)+SUMIF('MemMon Projected'!$B$14:$B$37,$B32,'MemMon Projected'!T$14:T$37)</f>
        <v>0</v>
      </c>
      <c r="U32" s="86">
        <f>SUMIF('MemMon Actual'!$B$14:$B$37,$B32,'MemMon Actual'!U$14:U$37)+SUMIF('MemMon Projected'!$B$14:$B$37,$B32,'MemMon Projected'!U$14:U$37)</f>
        <v>0</v>
      </c>
      <c r="V32" s="86">
        <f>SUMIF('MemMon Actual'!$B$14:$B$37,$B32,'MemMon Actual'!V$14:V$37)+SUMIF('MemMon Projected'!$B$14:$B$37,$B32,'MemMon Projected'!V$14:V$37)</f>
        <v>0</v>
      </c>
      <c r="W32" s="86">
        <f>SUMIF('MemMon Actual'!$B$14:$B$37,$B32,'MemMon Actual'!W$14:W$37)+SUMIF('MemMon Projected'!$B$14:$B$37,$B32,'MemMon Projected'!W$14:W$37)</f>
        <v>0</v>
      </c>
      <c r="X32" s="86">
        <f>SUMIF('MemMon Actual'!$B$14:$B$37,$B32,'MemMon Actual'!X$14:X$37)+SUMIF('MemMon Projected'!$B$14:$B$37,$B32,'MemMon Projected'!X$14:X$37)</f>
        <v>0</v>
      </c>
      <c r="Y32" s="86">
        <f>SUMIF('MemMon Actual'!$B$14:$B$37,$B32,'MemMon Actual'!Y$14:Y$37)+SUMIF('MemMon Projected'!$B$14:$B$37,$B32,'MemMon Projected'!Y$14:Y$37)</f>
        <v>0</v>
      </c>
      <c r="Z32" s="86">
        <f>SUMIF('MemMon Actual'!$B$14:$B$37,$B32,'MemMon Actual'!Z$14:Z$37)+SUMIF('MemMon Projected'!$B$14:$B$37,$B32,'MemMon Projected'!Z$14:Z$37)</f>
        <v>0</v>
      </c>
      <c r="AA32" s="86">
        <f>SUMIF('MemMon Actual'!$B$14:$B$37,$B32,'MemMon Actual'!AA$14:AA$37)+SUMIF('MemMon Projected'!$B$14:$B$37,$B32,'MemMon Projected'!AA$14:AA$37)</f>
        <v>0</v>
      </c>
      <c r="AB32" s="86">
        <f>SUMIF('MemMon Actual'!$B$14:$B$37,$B32,'MemMon Actual'!AB$14:AB$37)+SUMIF('MemMon Projected'!$B$14:$B$37,$B32,'MemMon Projected'!AB$14:AB$37)</f>
        <v>0</v>
      </c>
      <c r="AC32" s="86">
        <f>SUMIF('MemMon Actual'!$B$14:$B$37,$B32,'MemMon Actual'!AC$14:AC$37)+SUMIF('MemMon Projected'!$B$14:$B$37,$B32,'MemMon Projected'!AC$14:AC$37)</f>
        <v>0</v>
      </c>
      <c r="AD32" s="86">
        <f>SUMIF('MemMon Actual'!$B$14:$B$37,$B32,'MemMon Actual'!AD$14:AD$37)+SUMIF('MemMon Projected'!$B$14:$B$37,$B32,'MemMon Projected'!AD$14:AD$37)</f>
        <v>0</v>
      </c>
      <c r="AE32" s="86">
        <f>SUMIF('MemMon Actual'!$B$14:$B$37,$B32,'MemMon Actual'!AE$14:AE$37)+SUMIF('MemMon Projected'!$B$14:$B$37,$B32,'MemMon Projected'!AE$14:AE$37)</f>
        <v>0</v>
      </c>
      <c r="AF32" s="86">
        <f>SUMIF('MemMon Actual'!$B$14:$B$37,$B32,'MemMon Actual'!AF$14:AF$37)+SUMIF('MemMon Projected'!$B$14:$B$37,$B32,'MemMon Projected'!AF$14:AF$37)</f>
        <v>0</v>
      </c>
      <c r="AG32" s="271">
        <f>SUMIF('MemMon Actual'!$B$14:$B$37,$B32,'MemMon Actual'!AG$14:AG$37)+SUMIF('MemMon Projected'!$B$14:$B$37,$B32,'MemMon Projected'!AG$14:AG$37)</f>
        <v>0</v>
      </c>
    </row>
    <row r="33" spans="2:33" ht="13.5" thickBot="1" x14ac:dyDescent="0.25">
      <c r="B33" s="33"/>
      <c r="C33" s="59"/>
      <c r="D33" s="51"/>
      <c r="E33" s="52"/>
      <c r="F33" s="52"/>
      <c r="G33" s="52"/>
      <c r="H33" s="53"/>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3"/>
    </row>
    <row r="34" spans="2:33" x14ac:dyDescent="0.2">
      <c r="B34" s="18"/>
      <c r="C34"/>
    </row>
    <row r="35" spans="2:33" x14ac:dyDescent="0.2">
      <c r="B35" s="18"/>
      <c r="C35"/>
    </row>
    <row r="36" spans="2:33" x14ac:dyDescent="0.2">
      <c r="B36" s="18"/>
      <c r="C36"/>
    </row>
    <row r="37" spans="2:33" x14ac:dyDescent="0.2">
      <c r="B37" s="18"/>
      <c r="C37"/>
    </row>
    <row r="38" spans="2:33" x14ac:dyDescent="0.2">
      <c r="B38" s="18"/>
      <c r="C38"/>
    </row>
    <row r="39" spans="2:33" x14ac:dyDescent="0.2">
      <c r="B39" s="18"/>
      <c r="C39"/>
    </row>
    <row r="40" spans="2:33" x14ac:dyDescent="0.2">
      <c r="B40" s="18"/>
      <c r="C40"/>
    </row>
    <row r="41" spans="2:33" x14ac:dyDescent="0.2">
      <c r="B41" s="18"/>
      <c r="C41"/>
    </row>
    <row r="42" spans="2:33" x14ac:dyDescent="0.2">
      <c r="B42" s="18"/>
      <c r="C42"/>
    </row>
    <row r="43" spans="2:33" x14ac:dyDescent="0.2">
      <c r="B43" s="18"/>
      <c r="C43"/>
    </row>
    <row r="44" spans="2:33" x14ac:dyDescent="0.2">
      <c r="B44" s="18"/>
      <c r="C44"/>
    </row>
    <row r="45" spans="2:33" x14ac:dyDescent="0.2">
      <c r="B45" s="18"/>
      <c r="C45"/>
    </row>
    <row r="46" spans="2:33" x14ac:dyDescent="0.2">
      <c r="B46" s="18"/>
      <c r="C46"/>
    </row>
    <row r="47" spans="2:33" x14ac:dyDescent="0.2">
      <c r="B47" s="18"/>
      <c r="C47"/>
    </row>
    <row r="48" spans="2:33" x14ac:dyDescent="0.2">
      <c r="B48" s="18"/>
      <c r="C48"/>
    </row>
  </sheetData>
  <sheetProtection algorithmName="SHA-512" hashValue="PlDBQ1LuCCUxpkVl1MeL1vvtybrN0bVo2h/VKWG8IS1RjdquCTvsQPjNyzeodSZCHu5henM3mfTS4Y13/FtGMg==" saltValue="1xykxWqsN1HTmkTW/4QTIA=="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75"/>
  <sheetViews>
    <sheetView showZeros="0" zoomScaleNormal="100" workbookViewId="0">
      <pane ySplit="9" topLeftCell="A173" activePane="bottomLeft" state="frozen"/>
      <selection pane="bottomLeft" activeCell="B193" sqref="B193"/>
    </sheetView>
  </sheetViews>
  <sheetFormatPr defaultColWidth="8.7109375" defaultRowHeight="12.75" x14ac:dyDescent="0.2"/>
  <cols>
    <col min="1" max="1" width="8.7109375" style="450"/>
    <col min="2" max="2" width="57" style="450" bestFit="1" customWidth="1"/>
    <col min="3" max="3" width="8" style="633" customWidth="1"/>
    <col min="4" max="4" width="20.28515625" style="450" customWidth="1"/>
    <col min="5" max="9" width="20.5703125" style="450" customWidth="1"/>
    <col min="10" max="34" width="20.5703125" style="450" hidden="1" customWidth="1"/>
    <col min="35" max="35" width="20.5703125" style="450" customWidth="1"/>
    <col min="36" max="16384" width="8.7109375" style="450"/>
  </cols>
  <sheetData>
    <row r="1" spans="1:35" ht="26.1" customHeight="1" x14ac:dyDescent="0.25">
      <c r="B1" s="639" t="s">
        <v>2</v>
      </c>
      <c r="D1" s="514" t="s">
        <v>163</v>
      </c>
    </row>
    <row r="2" spans="1:35" ht="15" x14ac:dyDescent="0.2">
      <c r="A2" s="448"/>
      <c r="C2" s="640"/>
      <c r="D2" s="641" t="s">
        <v>164</v>
      </c>
    </row>
    <row r="3" spans="1:35" ht="29.65" customHeight="1" thickBot="1" x14ac:dyDescent="0.25">
      <c r="A3" s="496"/>
      <c r="B3" s="496"/>
      <c r="C3" s="379"/>
      <c r="D3" s="832" t="s">
        <v>165</v>
      </c>
      <c r="E3" s="496"/>
    </row>
    <row r="4" spans="1:35" ht="15.75" thickBot="1" x14ac:dyDescent="0.3">
      <c r="A4" s="496"/>
      <c r="B4" s="833" t="s">
        <v>154</v>
      </c>
      <c r="C4" s="834">
        <v>1</v>
      </c>
      <c r="D4" s="496"/>
      <c r="E4" s="496"/>
      <c r="G4" s="514"/>
      <c r="H4" s="514"/>
      <c r="I4" s="514"/>
      <c r="J4" s="514"/>
    </row>
    <row r="5" spans="1:35" ht="15.75" thickBot="1" x14ac:dyDescent="0.3">
      <c r="A5" s="496"/>
      <c r="B5" s="835" t="s">
        <v>155</v>
      </c>
      <c r="C5" s="834">
        <v>5</v>
      </c>
      <c r="D5" s="496"/>
      <c r="E5" s="496"/>
      <c r="G5" s="514"/>
      <c r="H5" s="514"/>
      <c r="I5" s="514"/>
      <c r="J5" s="514"/>
    </row>
    <row r="6" spans="1:35" ht="14.25" x14ac:dyDescent="0.2">
      <c r="A6" s="496"/>
      <c r="B6" s="496"/>
      <c r="C6" s="496"/>
      <c r="D6" s="496"/>
      <c r="E6" s="496"/>
      <c r="G6" s="514"/>
      <c r="H6" s="514"/>
      <c r="I6" s="514"/>
      <c r="J6" s="514"/>
    </row>
    <row r="7" spans="1:35" ht="15.75" thickBot="1" x14ac:dyDescent="0.3">
      <c r="A7" s="496"/>
      <c r="B7" s="836"/>
      <c r="C7" s="837"/>
      <c r="D7" s="496"/>
      <c r="E7" s="838"/>
      <c r="F7" s="514"/>
      <c r="G7" s="514"/>
      <c r="H7" s="514"/>
      <c r="I7" s="514"/>
      <c r="J7" s="514"/>
    </row>
    <row r="8" spans="1:35" ht="20.100000000000001" customHeight="1" thickBot="1" x14ac:dyDescent="0.25">
      <c r="A8" s="496"/>
      <c r="B8" s="839" t="s">
        <v>52</v>
      </c>
      <c r="C8" s="379"/>
      <c r="D8" s="496"/>
      <c r="E8" s="840"/>
      <c r="G8" s="643">
        <f>IF($B$8="Actuals only",SUMIF('MemMon Actual'!$B$34:$B$36,'Summary TC'!$B5,'MemMon Actual'!F$34:F$36),0)+IF($B$8="Actuals + Projected",SUMIF('MemMon Total'!$B$34:$B$36,'Summary TC'!$B5,'MemMon Total'!F$34:F$36),0)</f>
        <v>0</v>
      </c>
    </row>
    <row r="9" spans="1:35" x14ac:dyDescent="0.2">
      <c r="A9" s="496"/>
      <c r="B9" s="496"/>
      <c r="C9" s="841"/>
      <c r="D9" s="496"/>
      <c r="E9" s="496"/>
    </row>
    <row r="10" spans="1:35" ht="13.5" hidden="1" thickBot="1" x14ac:dyDescent="0.25">
      <c r="B10" s="477" t="s">
        <v>3</v>
      </c>
      <c r="C10" s="644"/>
      <c r="D10" s="477"/>
    </row>
    <row r="11" spans="1:35" hidden="1" x14ac:dyDescent="0.2">
      <c r="B11" s="546"/>
      <c r="C11" s="582"/>
      <c r="D11" s="518"/>
      <c r="E11" s="548" t="s">
        <v>0</v>
      </c>
      <c r="F11" s="465"/>
      <c r="G11" s="521"/>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645" t="s">
        <v>20</v>
      </c>
    </row>
    <row r="12" spans="1:35" ht="13.5" hidden="1" thickBot="1" x14ac:dyDescent="0.25">
      <c r="B12" s="646"/>
      <c r="C12" s="647"/>
      <c r="D12" s="648"/>
      <c r="E12" s="578">
        <f>'DY Def'!B$5</f>
        <v>1</v>
      </c>
      <c r="F12" s="581">
        <f>'DY Def'!C$5</f>
        <v>2</v>
      </c>
      <c r="G12" s="581">
        <f>'DY Def'!D$5</f>
        <v>3</v>
      </c>
      <c r="H12" s="581">
        <f>'DY Def'!E$5</f>
        <v>4</v>
      </c>
      <c r="I12" s="581">
        <f>'DY Def'!F$5</f>
        <v>5</v>
      </c>
      <c r="J12" s="581">
        <f>'DY Def'!G$5</f>
        <v>6</v>
      </c>
      <c r="K12" s="581">
        <f>'DY Def'!H$5</f>
        <v>7</v>
      </c>
      <c r="L12" s="581">
        <f>'DY Def'!I$5</f>
        <v>8</v>
      </c>
      <c r="M12" s="581">
        <f>'DY Def'!J$5</f>
        <v>9</v>
      </c>
      <c r="N12" s="581">
        <f>'DY Def'!K$5</f>
        <v>10</v>
      </c>
      <c r="O12" s="581">
        <f>'DY Def'!L$5</f>
        <v>11</v>
      </c>
      <c r="P12" s="581">
        <f>'DY Def'!M$5</f>
        <v>12</v>
      </c>
      <c r="Q12" s="581">
        <f>'DY Def'!N$5</f>
        <v>13</v>
      </c>
      <c r="R12" s="581">
        <f>'DY Def'!O$5</f>
        <v>14</v>
      </c>
      <c r="S12" s="581">
        <f>'DY Def'!P$5</f>
        <v>15</v>
      </c>
      <c r="T12" s="581">
        <f>'DY Def'!Q$5</f>
        <v>16</v>
      </c>
      <c r="U12" s="581">
        <f>'DY Def'!R$5</f>
        <v>17</v>
      </c>
      <c r="V12" s="581">
        <f>'DY Def'!S$5</f>
        <v>18</v>
      </c>
      <c r="W12" s="581">
        <f>'DY Def'!T$5</f>
        <v>19</v>
      </c>
      <c r="X12" s="581">
        <f>'DY Def'!U$5</f>
        <v>20</v>
      </c>
      <c r="Y12" s="581">
        <f>'DY Def'!V$5</f>
        <v>21</v>
      </c>
      <c r="Z12" s="581">
        <f>'DY Def'!W$5</f>
        <v>22</v>
      </c>
      <c r="AA12" s="581">
        <f>'DY Def'!X$5</f>
        <v>23</v>
      </c>
      <c r="AB12" s="581">
        <f>'DY Def'!Y$5</f>
        <v>24</v>
      </c>
      <c r="AC12" s="581">
        <f>'DY Def'!Z$5</f>
        <v>25</v>
      </c>
      <c r="AD12" s="581">
        <f>'DY Def'!AA$5</f>
        <v>26</v>
      </c>
      <c r="AE12" s="581">
        <f>'DY Def'!AB$5</f>
        <v>27</v>
      </c>
      <c r="AF12" s="581">
        <f>'DY Def'!AC$5</f>
        <v>28</v>
      </c>
      <c r="AG12" s="581">
        <f>'DY Def'!AD$5</f>
        <v>29</v>
      </c>
      <c r="AH12" s="581">
        <f>'DY Def'!AE$5</f>
        <v>30</v>
      </c>
      <c r="AI12" s="649"/>
    </row>
    <row r="13" spans="1:35" hidden="1" x14ac:dyDescent="0.2">
      <c r="B13" s="549"/>
      <c r="C13" s="650"/>
      <c r="D13" s="522"/>
      <c r="E13" s="651"/>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3"/>
      <c r="AI13" s="645"/>
    </row>
    <row r="14" spans="1:35" hidden="1" x14ac:dyDescent="0.2">
      <c r="B14" s="566" t="s">
        <v>87</v>
      </c>
      <c r="C14" s="654"/>
      <c r="D14" s="532"/>
      <c r="E14" s="655"/>
      <c r="F14" s="656"/>
      <c r="G14" s="656"/>
      <c r="H14" s="656"/>
      <c r="I14" s="656"/>
      <c r="J14" s="656"/>
      <c r="K14" s="656"/>
      <c r="L14" s="656"/>
      <c r="M14" s="656"/>
      <c r="N14" s="656"/>
      <c r="O14" s="656"/>
      <c r="P14" s="656"/>
      <c r="Q14" s="656"/>
      <c r="R14" s="656"/>
      <c r="S14" s="656"/>
      <c r="T14" s="656"/>
      <c r="U14" s="656"/>
      <c r="V14" s="656"/>
      <c r="W14" s="656"/>
      <c r="X14" s="656"/>
      <c r="Y14" s="656"/>
      <c r="Z14" s="656"/>
      <c r="AA14" s="656"/>
      <c r="AB14" s="656"/>
      <c r="AC14" s="656"/>
      <c r="AD14" s="656"/>
      <c r="AE14" s="656"/>
      <c r="AF14" s="656"/>
      <c r="AG14" s="656"/>
      <c r="AH14" s="657"/>
      <c r="AI14" s="658"/>
    </row>
    <row r="15" spans="1:35" hidden="1" x14ac:dyDescent="0.2">
      <c r="B15" s="613" t="str">
        <f>IFERROR(VLOOKUP(C15,'MEG Def'!$A$7:$B$12,2),"")</f>
        <v/>
      </c>
      <c r="C15" s="659"/>
      <c r="D15" s="660" t="s">
        <v>20</v>
      </c>
      <c r="E15" s="661">
        <f>E16*E17</f>
        <v>0</v>
      </c>
      <c r="F15" s="662">
        <f>F16*F17</f>
        <v>0</v>
      </c>
      <c r="G15" s="662">
        <f>G16*G17</f>
        <v>0</v>
      </c>
      <c r="H15" s="662">
        <f>H16*H17</f>
        <v>0</v>
      </c>
      <c r="I15" s="662">
        <f>I16*I17</f>
        <v>0</v>
      </c>
      <c r="J15" s="662">
        <f t="shared" ref="J15:AC15" si="0">J16*J17</f>
        <v>0</v>
      </c>
      <c r="K15" s="662">
        <f t="shared" si="0"/>
        <v>0</v>
      </c>
      <c r="L15" s="662">
        <f t="shared" si="0"/>
        <v>0</v>
      </c>
      <c r="M15" s="662">
        <f t="shared" si="0"/>
        <v>0</v>
      </c>
      <c r="N15" s="662">
        <f t="shared" si="0"/>
        <v>0</v>
      </c>
      <c r="O15" s="662">
        <f t="shared" si="0"/>
        <v>0</v>
      </c>
      <c r="P15" s="662">
        <f t="shared" si="0"/>
        <v>0</v>
      </c>
      <c r="Q15" s="662">
        <f t="shared" si="0"/>
        <v>0</v>
      </c>
      <c r="R15" s="662">
        <f t="shared" si="0"/>
        <v>0</v>
      </c>
      <c r="S15" s="662">
        <f t="shared" si="0"/>
        <v>0</v>
      </c>
      <c r="T15" s="662">
        <f t="shared" si="0"/>
        <v>0</v>
      </c>
      <c r="U15" s="662">
        <f t="shared" si="0"/>
        <v>0</v>
      </c>
      <c r="V15" s="662">
        <f t="shared" si="0"/>
        <v>0</v>
      </c>
      <c r="W15" s="662">
        <f t="shared" si="0"/>
        <v>0</v>
      </c>
      <c r="X15" s="662">
        <f t="shared" si="0"/>
        <v>0</v>
      </c>
      <c r="Y15" s="662">
        <f t="shared" si="0"/>
        <v>0</v>
      </c>
      <c r="Z15" s="662">
        <f t="shared" si="0"/>
        <v>0</v>
      </c>
      <c r="AA15" s="662">
        <f t="shared" si="0"/>
        <v>0</v>
      </c>
      <c r="AB15" s="662">
        <f t="shared" si="0"/>
        <v>0</v>
      </c>
      <c r="AC15" s="662">
        <f t="shared" si="0"/>
        <v>0</v>
      </c>
      <c r="AD15" s="662">
        <f t="shared" ref="AD15:AH15" si="1">AD16*AD17</f>
        <v>0</v>
      </c>
      <c r="AE15" s="662">
        <f t="shared" si="1"/>
        <v>0</v>
      </c>
      <c r="AF15" s="662">
        <f t="shared" si="1"/>
        <v>0</v>
      </c>
      <c r="AG15" s="662">
        <f t="shared" si="1"/>
        <v>0</v>
      </c>
      <c r="AH15" s="663">
        <f t="shared" si="1"/>
        <v>0</v>
      </c>
      <c r="AI15" s="664"/>
    </row>
    <row r="16" spans="1:35" s="665" customFormat="1" hidden="1" x14ac:dyDescent="0.2">
      <c r="B16" s="666"/>
      <c r="C16" s="667"/>
      <c r="D16" s="668" t="s">
        <v>21</v>
      </c>
      <c r="E16" s="669">
        <f>SUMIF('WOW PMPM &amp; Agg'!$B$10:$B$36,'Summary TC'!$B15,'WOW PMPM &amp; Agg'!D$10:D$36)</f>
        <v>0</v>
      </c>
      <c r="F16" s="670">
        <f>SUMIF('WOW PMPM &amp; Agg'!$B$10:$B$36,'Summary TC'!$B15,'WOW PMPM &amp; Agg'!E$10:E$36)</f>
        <v>0</v>
      </c>
      <c r="G16" s="670">
        <f>SUMIF('WOW PMPM &amp; Agg'!$B$10:$B$36,'Summary TC'!$B15,'WOW PMPM &amp; Agg'!F$10:F$36)</f>
        <v>0</v>
      </c>
      <c r="H16" s="670">
        <f>SUMIF('WOW PMPM &amp; Agg'!$B$10:$B$36,'Summary TC'!$B15,'WOW PMPM &amp; Agg'!G$10:G$36)</f>
        <v>0</v>
      </c>
      <c r="I16" s="670">
        <f>SUMIF('WOW PMPM &amp; Agg'!$B$10:$B$36,'Summary TC'!$B15,'WOW PMPM &amp; Agg'!H$10:H$36)</f>
        <v>0</v>
      </c>
      <c r="J16" s="670">
        <f>SUMIF('WOW PMPM &amp; Agg'!$B$10:$B$36,'Summary TC'!$B15,'WOW PMPM &amp; Agg'!I$10:I$36)</f>
        <v>0</v>
      </c>
      <c r="K16" s="670">
        <f>SUMIF('WOW PMPM &amp; Agg'!$B$10:$B$36,'Summary TC'!$B15,'WOW PMPM &amp; Agg'!J$10:J$36)</f>
        <v>0</v>
      </c>
      <c r="L16" s="670">
        <f>SUMIF('WOW PMPM &amp; Agg'!$B$10:$B$36,'Summary TC'!$B15,'WOW PMPM &amp; Agg'!K$10:K$36)</f>
        <v>0</v>
      </c>
      <c r="M16" s="670">
        <f>SUMIF('WOW PMPM &amp; Agg'!$B$10:$B$36,'Summary TC'!$B15,'WOW PMPM &amp; Agg'!L$10:L$36)</f>
        <v>0</v>
      </c>
      <c r="N16" s="670">
        <f>SUMIF('WOW PMPM &amp; Agg'!$B$10:$B$36,'Summary TC'!$B15,'WOW PMPM &amp; Agg'!M$10:M$36)</f>
        <v>0</v>
      </c>
      <c r="O16" s="670">
        <f>SUMIF('WOW PMPM &amp; Agg'!$B$10:$B$36,'Summary TC'!$B15,'WOW PMPM &amp; Agg'!N$10:N$36)</f>
        <v>0</v>
      </c>
      <c r="P16" s="670">
        <f>SUMIF('WOW PMPM &amp; Agg'!$B$10:$B$36,'Summary TC'!$B15,'WOW PMPM &amp; Agg'!O$10:O$36)</f>
        <v>0</v>
      </c>
      <c r="Q16" s="670">
        <f>SUMIF('WOW PMPM &amp; Agg'!$B$10:$B$36,'Summary TC'!$B15,'WOW PMPM &amp; Agg'!P$10:P$36)</f>
        <v>0</v>
      </c>
      <c r="R16" s="670">
        <f>SUMIF('WOW PMPM &amp; Agg'!$B$10:$B$36,'Summary TC'!$B15,'WOW PMPM &amp; Agg'!Q$10:Q$36)</f>
        <v>0</v>
      </c>
      <c r="S16" s="670">
        <f>SUMIF('WOW PMPM &amp; Agg'!$B$10:$B$36,'Summary TC'!$B15,'WOW PMPM &amp; Agg'!R$10:R$36)</f>
        <v>0</v>
      </c>
      <c r="T16" s="670">
        <f>SUMIF('WOW PMPM &amp; Agg'!$B$10:$B$36,'Summary TC'!$B15,'WOW PMPM &amp; Agg'!S$10:S$36)</f>
        <v>0</v>
      </c>
      <c r="U16" s="670">
        <f>SUMIF('WOW PMPM &amp; Agg'!$B$10:$B$36,'Summary TC'!$B15,'WOW PMPM &amp; Agg'!T$10:T$36)</f>
        <v>0</v>
      </c>
      <c r="V16" s="670">
        <f>SUMIF('WOW PMPM &amp; Agg'!$B$10:$B$36,'Summary TC'!$B15,'WOW PMPM &amp; Agg'!U$10:U$36)</f>
        <v>0</v>
      </c>
      <c r="W16" s="670">
        <f>SUMIF('WOW PMPM &amp; Agg'!$B$10:$B$36,'Summary TC'!$B15,'WOW PMPM &amp; Agg'!V$10:V$36)</f>
        <v>0</v>
      </c>
      <c r="X16" s="670">
        <f>SUMIF('WOW PMPM &amp; Agg'!$B$10:$B$36,'Summary TC'!$B15,'WOW PMPM &amp; Agg'!W$10:W$36)</f>
        <v>0</v>
      </c>
      <c r="Y16" s="670">
        <f>SUMIF('WOW PMPM &amp; Agg'!$B$10:$B$36,'Summary TC'!$B15,'WOW PMPM &amp; Agg'!X$10:X$36)</f>
        <v>0</v>
      </c>
      <c r="Z16" s="670">
        <f>SUMIF('WOW PMPM &amp; Agg'!$B$10:$B$36,'Summary TC'!$B15,'WOW PMPM &amp; Agg'!Y$10:Y$36)</f>
        <v>0</v>
      </c>
      <c r="AA16" s="670">
        <f>SUMIF('WOW PMPM &amp; Agg'!$B$10:$B$36,'Summary TC'!$B15,'WOW PMPM &amp; Agg'!Z$10:Z$36)</f>
        <v>0</v>
      </c>
      <c r="AB16" s="670">
        <f>SUMIF('WOW PMPM &amp; Agg'!$B$10:$B$36,'Summary TC'!$B15,'WOW PMPM &amp; Agg'!AA$10:AA$36)</f>
        <v>0</v>
      </c>
      <c r="AC16" s="670">
        <f>SUMIF('WOW PMPM &amp; Agg'!$B$10:$B$36,'Summary TC'!$B15,'WOW PMPM &amp; Agg'!AB$10:AB$36)</f>
        <v>0</v>
      </c>
      <c r="AD16" s="670">
        <f>SUMIF('WOW PMPM &amp; Agg'!$B$10:$B$36,'Summary TC'!$B15,'WOW PMPM &amp; Agg'!AC$10:AC$36)</f>
        <v>0</v>
      </c>
      <c r="AE16" s="670">
        <f>SUMIF('WOW PMPM &amp; Agg'!$B$10:$B$36,'Summary TC'!$B15,'WOW PMPM &amp; Agg'!AD$10:AD$36)</f>
        <v>0</v>
      </c>
      <c r="AF16" s="670">
        <f>SUMIF('WOW PMPM &amp; Agg'!$B$10:$B$36,'Summary TC'!$B15,'WOW PMPM &amp; Agg'!AE$10:AE$36)</f>
        <v>0</v>
      </c>
      <c r="AG16" s="670">
        <f>SUMIF('WOW PMPM &amp; Agg'!$B$10:$B$36,'Summary TC'!$B15,'WOW PMPM &amp; Agg'!AF$10:AF$36)</f>
        <v>0</v>
      </c>
      <c r="AH16" s="671">
        <f>SUMIF('WOW PMPM &amp; Agg'!$B$10:$B$36,'Summary TC'!$B15,'WOW PMPM &amp; Agg'!AG$10:AG$36)</f>
        <v>0</v>
      </c>
      <c r="AI16" s="672"/>
    </row>
    <row r="17" spans="2:35" s="678" customFormat="1" hidden="1" x14ac:dyDescent="0.2">
      <c r="B17" s="673"/>
      <c r="C17" s="659"/>
      <c r="D17" s="674" t="s">
        <v>22</v>
      </c>
      <c r="E17" s="675">
        <f>IF($B$8="Actuals only",SUMIF('MemMon Actual'!$B$14:$B$37,'Summary TC'!$B15,'MemMon Actual'!D$14:D$37),0)+IF($B$8="Actuals + Projected",SUMIF('MemMon Total'!$B$10:$B$33,'Summary TC'!$B15,'MemMon Total'!D$10:D$33),0)</f>
        <v>0</v>
      </c>
      <c r="F17" s="643">
        <f>IF($B$8="Actuals only",SUMIF('MemMon Actual'!$B$14:$B$37,'Summary TC'!$B15,'MemMon Actual'!E$14:E$37),0)+IF($B$8="Actuals + Projected",SUMIF('MemMon Total'!$B$10:$B$33,'Summary TC'!$B15,'MemMon Total'!E$10:E$33),0)</f>
        <v>0</v>
      </c>
      <c r="G17" s="643">
        <f>IF($B$8="Actuals only",SUMIF('MemMon Actual'!$B$14:$B$37,'Summary TC'!$B15,'MemMon Actual'!F$14:F$37),0)+IF($B$8="Actuals + Projected",SUMIF('MemMon Total'!$B$10:$B$33,'Summary TC'!$B15,'MemMon Total'!F$10:F$33),0)</f>
        <v>0</v>
      </c>
      <c r="H17" s="643">
        <f>IF($B$8="Actuals only",SUMIF('MemMon Actual'!$B$14:$B$37,'Summary TC'!$B15,'MemMon Actual'!G$14:G$37),0)+IF($B$8="Actuals + Projected",SUMIF('MemMon Total'!$B$10:$B$33,'Summary TC'!$B15,'MemMon Total'!G$10:G$33),0)</f>
        <v>0</v>
      </c>
      <c r="I17" s="643">
        <f>IF($B$8="Actuals only",SUMIF('MemMon Actual'!$B$14:$B$37,'Summary TC'!$B15,'MemMon Actual'!H$14:H$37),0)+IF($B$8="Actuals + Projected",SUMIF('MemMon Total'!$B$10:$B$33,'Summary TC'!$B15,'MemMon Total'!H$10:H$33),0)</f>
        <v>0</v>
      </c>
      <c r="J17" s="643">
        <f>IF($B$8="Actuals only",SUMIF('MemMon Actual'!$B$14:$B$37,'Summary TC'!$B15,'MemMon Actual'!I$14:I$37),0)+IF($B$8="Actuals + Projected",SUMIF('MemMon Total'!$B$10:$B$33,'Summary TC'!$B15,'MemMon Total'!I$10:I$33),0)</f>
        <v>0</v>
      </c>
      <c r="K17" s="643">
        <f>IF($B$8="Actuals only",SUMIF('MemMon Actual'!$B$14:$B$37,'Summary TC'!$B15,'MemMon Actual'!J$14:J$37),0)+IF($B$8="Actuals + Projected",SUMIF('MemMon Total'!$B$10:$B$33,'Summary TC'!$B15,'MemMon Total'!J$10:J$33),0)</f>
        <v>0</v>
      </c>
      <c r="L17" s="643">
        <f>IF($B$8="Actuals only",SUMIF('MemMon Actual'!$B$14:$B$37,'Summary TC'!$B15,'MemMon Actual'!K$14:K$37),0)+IF($B$8="Actuals + Projected",SUMIF('MemMon Total'!$B$10:$B$33,'Summary TC'!$B15,'MemMon Total'!K$10:K$33),0)</f>
        <v>0</v>
      </c>
      <c r="M17" s="643">
        <f>IF($B$8="Actuals only",SUMIF('MemMon Actual'!$B$14:$B$37,'Summary TC'!$B15,'MemMon Actual'!L$14:L$37),0)+IF($B$8="Actuals + Projected",SUMIF('MemMon Total'!$B$10:$B$33,'Summary TC'!$B15,'MemMon Total'!L$10:L$33),0)</f>
        <v>0</v>
      </c>
      <c r="N17" s="643">
        <f>IF($B$8="Actuals only",SUMIF('MemMon Actual'!$B$14:$B$37,'Summary TC'!$B15,'MemMon Actual'!M$14:M$37),0)+IF($B$8="Actuals + Projected",SUMIF('MemMon Total'!$B$10:$B$33,'Summary TC'!$B15,'MemMon Total'!M$10:M$33),0)</f>
        <v>0</v>
      </c>
      <c r="O17" s="643">
        <f>IF($B$8="Actuals only",SUMIF('MemMon Actual'!$B$14:$B$37,'Summary TC'!$B15,'MemMon Actual'!N$14:N$37),0)+IF($B$8="Actuals + Projected",SUMIF('MemMon Total'!$B$10:$B$33,'Summary TC'!$B15,'MemMon Total'!N$10:N$33),0)</f>
        <v>0</v>
      </c>
      <c r="P17" s="643">
        <f>IF($B$8="Actuals only",SUMIF('MemMon Actual'!$B$14:$B$37,'Summary TC'!$B15,'MemMon Actual'!O$14:O$37),0)+IF($B$8="Actuals + Projected",SUMIF('MemMon Total'!$B$10:$B$33,'Summary TC'!$B15,'MemMon Total'!O$10:O$33),0)</f>
        <v>0</v>
      </c>
      <c r="Q17" s="643">
        <f>IF($B$8="Actuals only",SUMIF('MemMon Actual'!$B$14:$B$37,'Summary TC'!$B15,'MemMon Actual'!P$14:P$37),0)+IF($B$8="Actuals + Projected",SUMIF('MemMon Total'!$B$10:$B$33,'Summary TC'!$B15,'MemMon Total'!P$10:P$33),0)</f>
        <v>0</v>
      </c>
      <c r="R17" s="643">
        <f>IF($B$8="Actuals only",SUMIF('MemMon Actual'!$B$14:$B$37,'Summary TC'!$B15,'MemMon Actual'!Q$14:Q$37),0)+IF($B$8="Actuals + Projected",SUMIF('MemMon Total'!$B$10:$B$33,'Summary TC'!$B15,'MemMon Total'!Q$10:Q$33),0)</f>
        <v>0</v>
      </c>
      <c r="S17" s="643">
        <f>IF($B$8="Actuals only",SUMIF('MemMon Actual'!$B$14:$B$37,'Summary TC'!$B15,'MemMon Actual'!R$14:R$37),0)+IF($B$8="Actuals + Projected",SUMIF('MemMon Total'!$B$10:$B$33,'Summary TC'!$B15,'MemMon Total'!R$10:R$33),0)</f>
        <v>0</v>
      </c>
      <c r="T17" s="643">
        <f>IF($B$8="Actuals only",SUMIF('MemMon Actual'!$B$14:$B$37,'Summary TC'!$B15,'MemMon Actual'!S$14:S$37),0)+IF($B$8="Actuals + Projected",SUMIF('MemMon Total'!$B$10:$B$33,'Summary TC'!$B15,'MemMon Total'!S$10:S$33),0)</f>
        <v>0</v>
      </c>
      <c r="U17" s="643">
        <f>IF($B$8="Actuals only",SUMIF('MemMon Actual'!$B$14:$B$37,'Summary TC'!$B15,'MemMon Actual'!T$14:T$37),0)+IF($B$8="Actuals + Projected",SUMIF('MemMon Total'!$B$10:$B$33,'Summary TC'!$B15,'MemMon Total'!T$10:T$33),0)</f>
        <v>0</v>
      </c>
      <c r="V17" s="643">
        <f>IF($B$8="Actuals only",SUMIF('MemMon Actual'!$B$14:$B$37,'Summary TC'!$B15,'MemMon Actual'!U$14:U$37),0)+IF($B$8="Actuals + Projected",SUMIF('MemMon Total'!$B$10:$B$33,'Summary TC'!$B15,'MemMon Total'!U$10:U$33),0)</f>
        <v>0</v>
      </c>
      <c r="W17" s="643">
        <f>IF($B$8="Actuals only",SUMIF('MemMon Actual'!$B$14:$B$37,'Summary TC'!$B15,'MemMon Actual'!V$14:V$37),0)+IF($B$8="Actuals + Projected",SUMIF('MemMon Total'!$B$10:$B$33,'Summary TC'!$B15,'MemMon Total'!V$10:V$33),0)</f>
        <v>0</v>
      </c>
      <c r="X17" s="643">
        <f>IF($B$8="Actuals only",SUMIF('MemMon Actual'!$B$14:$B$37,'Summary TC'!$B15,'MemMon Actual'!W$14:W$37),0)+IF($B$8="Actuals + Projected",SUMIF('MemMon Total'!$B$10:$B$33,'Summary TC'!$B15,'MemMon Total'!W$10:W$33),0)</f>
        <v>0</v>
      </c>
      <c r="Y17" s="643">
        <f>IF($B$8="Actuals only",SUMIF('MemMon Actual'!$B$14:$B$37,'Summary TC'!$B15,'MemMon Actual'!X$14:X$37),0)+IF($B$8="Actuals + Projected",SUMIF('MemMon Total'!$B$10:$B$33,'Summary TC'!$B15,'MemMon Total'!X$10:X$33),0)</f>
        <v>0</v>
      </c>
      <c r="Z17" s="643">
        <f>IF($B$8="Actuals only",SUMIF('MemMon Actual'!$B$14:$B$37,'Summary TC'!$B15,'MemMon Actual'!Y$14:Y$37),0)+IF($B$8="Actuals + Projected",SUMIF('MemMon Total'!$B$10:$B$33,'Summary TC'!$B15,'MemMon Total'!Y$10:Y$33),0)</f>
        <v>0</v>
      </c>
      <c r="AA17" s="643">
        <f>IF($B$8="Actuals only",SUMIF('MemMon Actual'!$B$14:$B$37,'Summary TC'!$B15,'MemMon Actual'!Z$14:Z$37),0)+IF($B$8="Actuals + Projected",SUMIF('MemMon Total'!$B$10:$B$33,'Summary TC'!$B15,'MemMon Total'!Z$10:Z$33),0)</f>
        <v>0</v>
      </c>
      <c r="AB17" s="643">
        <f>IF($B$8="Actuals only",SUMIF('MemMon Actual'!$B$14:$B$37,'Summary TC'!$B15,'MemMon Actual'!AA$14:AA$37),0)+IF($B$8="Actuals + Projected",SUMIF('MemMon Total'!$B$10:$B$33,'Summary TC'!$B15,'MemMon Total'!AA$10:AA$33),0)</f>
        <v>0</v>
      </c>
      <c r="AC17" s="643">
        <f>IF($B$8="Actuals only",SUMIF('MemMon Actual'!$B$14:$B$37,'Summary TC'!$B15,'MemMon Actual'!AB$14:AB$37),0)+IF($B$8="Actuals + Projected",SUMIF('MemMon Total'!$B$10:$B$33,'Summary TC'!$B15,'MemMon Total'!AB$10:AB$33),0)</f>
        <v>0</v>
      </c>
      <c r="AD17" s="643">
        <f>IF($B$8="Actuals only",SUMIF('MemMon Actual'!$B$14:$B$37,'Summary TC'!$B15,'MemMon Actual'!AC$14:AC$37),0)+IF($B$8="Actuals + Projected",SUMIF('MemMon Total'!$B$10:$B$33,'Summary TC'!$B15,'MemMon Total'!AC$10:AC$33),0)</f>
        <v>0</v>
      </c>
      <c r="AE17" s="643">
        <f>IF($B$8="Actuals only",SUMIF('MemMon Actual'!$B$14:$B$37,'Summary TC'!$B15,'MemMon Actual'!AD$14:AD$37),0)+IF($B$8="Actuals + Projected",SUMIF('MemMon Total'!$B$10:$B$33,'Summary TC'!$B15,'MemMon Total'!AD$10:AD$33),0)</f>
        <v>0</v>
      </c>
      <c r="AF17" s="643">
        <f>IF($B$8="Actuals only",SUMIF('MemMon Actual'!$B$14:$B$37,'Summary TC'!$B15,'MemMon Actual'!AE$14:AE$37),0)+IF($B$8="Actuals + Projected",SUMIF('MemMon Total'!$B$10:$B$33,'Summary TC'!$B15,'MemMon Total'!AE$10:AE$33),0)</f>
        <v>0</v>
      </c>
      <c r="AG17" s="643">
        <f>IF($B$8="Actuals only",SUMIF('MemMon Actual'!$B$14:$B$37,'Summary TC'!$B15,'MemMon Actual'!AF$14:AF$37),0)+IF($B$8="Actuals + Projected",SUMIF('MemMon Total'!$B$10:$B$33,'Summary TC'!$B15,'MemMon Total'!AF$10:AF$33),0)</f>
        <v>0</v>
      </c>
      <c r="AH17" s="676">
        <f>IF($B$8="Actuals only",SUMIF('MemMon Actual'!$B$14:$B$37,'Summary TC'!$B15,'MemMon Actual'!AG$14:AG$37),0)+IF($B$8="Actuals + Projected",SUMIF('MemMon Total'!$B$10:$B$33,'Summary TC'!$B15,'MemMon Total'!AG$10:AG$33),0)</f>
        <v>0</v>
      </c>
      <c r="AI17" s="677"/>
    </row>
    <row r="18" spans="2:35" hidden="1" x14ac:dyDescent="0.2">
      <c r="B18" s="613"/>
      <c r="C18" s="659"/>
      <c r="D18" s="660"/>
      <c r="E18" s="679"/>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3"/>
      <c r="AI18" s="664"/>
    </row>
    <row r="19" spans="2:35" hidden="1" x14ac:dyDescent="0.2">
      <c r="B19" s="613" t="str">
        <f>IFERROR(VLOOKUP(C19,'MEG Def'!$A$7:$B$12,2),"")</f>
        <v/>
      </c>
      <c r="C19" s="659"/>
      <c r="D19" s="660" t="s">
        <v>20</v>
      </c>
      <c r="E19" s="661">
        <f>E20*E21</f>
        <v>0</v>
      </c>
      <c r="F19" s="662">
        <f>F20*F21</f>
        <v>0</v>
      </c>
      <c r="G19" s="662">
        <f>G20*G21</f>
        <v>0</v>
      </c>
      <c r="H19" s="662">
        <f>H20*H21</f>
        <v>0</v>
      </c>
      <c r="I19" s="662">
        <f>I20*I21</f>
        <v>0</v>
      </c>
      <c r="J19" s="662">
        <f t="shared" ref="J19:AC19" si="2">J20*J21</f>
        <v>0</v>
      </c>
      <c r="K19" s="662">
        <f t="shared" si="2"/>
        <v>0</v>
      </c>
      <c r="L19" s="662">
        <f t="shared" si="2"/>
        <v>0</v>
      </c>
      <c r="M19" s="662">
        <f t="shared" si="2"/>
        <v>0</v>
      </c>
      <c r="N19" s="662">
        <f t="shared" si="2"/>
        <v>0</v>
      </c>
      <c r="O19" s="662">
        <f t="shared" si="2"/>
        <v>0</v>
      </c>
      <c r="P19" s="662">
        <f t="shared" si="2"/>
        <v>0</v>
      </c>
      <c r="Q19" s="662">
        <f t="shared" si="2"/>
        <v>0</v>
      </c>
      <c r="R19" s="662">
        <f t="shared" si="2"/>
        <v>0</v>
      </c>
      <c r="S19" s="662">
        <f t="shared" si="2"/>
        <v>0</v>
      </c>
      <c r="T19" s="662">
        <f t="shared" si="2"/>
        <v>0</v>
      </c>
      <c r="U19" s="662">
        <f t="shared" si="2"/>
        <v>0</v>
      </c>
      <c r="V19" s="662">
        <f t="shared" si="2"/>
        <v>0</v>
      </c>
      <c r="W19" s="662">
        <f t="shared" si="2"/>
        <v>0</v>
      </c>
      <c r="X19" s="662">
        <f t="shared" si="2"/>
        <v>0</v>
      </c>
      <c r="Y19" s="662">
        <f t="shared" si="2"/>
        <v>0</v>
      </c>
      <c r="Z19" s="662">
        <f t="shared" si="2"/>
        <v>0</v>
      </c>
      <c r="AA19" s="662">
        <f t="shared" si="2"/>
        <v>0</v>
      </c>
      <c r="AB19" s="662">
        <f t="shared" si="2"/>
        <v>0</v>
      </c>
      <c r="AC19" s="662">
        <f t="shared" si="2"/>
        <v>0</v>
      </c>
      <c r="AD19" s="662">
        <f t="shared" ref="AD19:AH19" si="3">AD20*AD21</f>
        <v>0</v>
      </c>
      <c r="AE19" s="662">
        <f t="shared" si="3"/>
        <v>0</v>
      </c>
      <c r="AF19" s="662">
        <f t="shared" si="3"/>
        <v>0</v>
      </c>
      <c r="AG19" s="662">
        <f t="shared" si="3"/>
        <v>0</v>
      </c>
      <c r="AH19" s="663">
        <f t="shared" si="3"/>
        <v>0</v>
      </c>
      <c r="AI19" s="664"/>
    </row>
    <row r="20" spans="2:35" s="665" customFormat="1" hidden="1" x14ac:dyDescent="0.2">
      <c r="B20" s="666"/>
      <c r="C20" s="667"/>
      <c r="D20" s="668" t="s">
        <v>21</v>
      </c>
      <c r="E20" s="669">
        <f>SUMIF('WOW PMPM &amp; Agg'!$B$10:$B$36,'Summary TC'!$B19,'WOW PMPM &amp; Agg'!D$10:D$36)</f>
        <v>0</v>
      </c>
      <c r="F20" s="670">
        <f>SUMIF('WOW PMPM &amp; Agg'!$B$10:$B$36,'Summary TC'!$B19,'WOW PMPM &amp; Agg'!E$10:E$36)</f>
        <v>0</v>
      </c>
      <c r="G20" s="670">
        <f>SUMIF('WOW PMPM &amp; Agg'!$B$10:$B$36,'Summary TC'!$B19,'WOW PMPM &amp; Agg'!F$10:F$36)</f>
        <v>0</v>
      </c>
      <c r="H20" s="670">
        <f>SUMIF('WOW PMPM &amp; Agg'!$B$10:$B$36,'Summary TC'!$B19,'WOW PMPM &amp; Agg'!G$10:G$36)</f>
        <v>0</v>
      </c>
      <c r="I20" s="670">
        <f>SUMIF('WOW PMPM &amp; Agg'!$B$10:$B$36,'Summary TC'!$B19,'WOW PMPM &amp; Agg'!H$10:H$36)</f>
        <v>0</v>
      </c>
      <c r="J20" s="670">
        <f>SUMIF('WOW PMPM &amp; Agg'!$B$10:$B$36,'Summary TC'!$B19,'WOW PMPM &amp; Agg'!I$10:I$36)</f>
        <v>0</v>
      </c>
      <c r="K20" s="670">
        <f>SUMIF('WOW PMPM &amp; Agg'!$B$10:$B$36,'Summary TC'!$B19,'WOW PMPM &amp; Agg'!J$10:J$36)</f>
        <v>0</v>
      </c>
      <c r="L20" s="670">
        <f>SUMIF('WOW PMPM &amp; Agg'!$B$10:$B$36,'Summary TC'!$B19,'WOW PMPM &amp; Agg'!K$10:K$36)</f>
        <v>0</v>
      </c>
      <c r="M20" s="670">
        <f>SUMIF('WOW PMPM &amp; Agg'!$B$10:$B$36,'Summary TC'!$B19,'WOW PMPM &amp; Agg'!L$10:L$36)</f>
        <v>0</v>
      </c>
      <c r="N20" s="670">
        <f>SUMIF('WOW PMPM &amp; Agg'!$B$10:$B$36,'Summary TC'!$B19,'WOW PMPM &amp; Agg'!M$10:M$36)</f>
        <v>0</v>
      </c>
      <c r="O20" s="670">
        <f>SUMIF('WOW PMPM &amp; Agg'!$B$10:$B$36,'Summary TC'!$B19,'WOW PMPM &amp; Agg'!N$10:N$36)</f>
        <v>0</v>
      </c>
      <c r="P20" s="670">
        <f>SUMIF('WOW PMPM &amp; Agg'!$B$10:$B$36,'Summary TC'!$B19,'WOW PMPM &amp; Agg'!O$10:O$36)</f>
        <v>0</v>
      </c>
      <c r="Q20" s="670">
        <f>SUMIF('WOW PMPM &amp; Agg'!$B$10:$B$36,'Summary TC'!$B19,'WOW PMPM &amp; Agg'!P$10:P$36)</f>
        <v>0</v>
      </c>
      <c r="R20" s="670">
        <f>SUMIF('WOW PMPM &amp; Agg'!$B$10:$B$36,'Summary TC'!$B19,'WOW PMPM &amp; Agg'!Q$10:Q$36)</f>
        <v>0</v>
      </c>
      <c r="S20" s="670">
        <f>SUMIF('WOW PMPM &amp; Agg'!$B$10:$B$36,'Summary TC'!$B19,'WOW PMPM &amp; Agg'!R$10:R$36)</f>
        <v>0</v>
      </c>
      <c r="T20" s="670">
        <f>SUMIF('WOW PMPM &amp; Agg'!$B$10:$B$36,'Summary TC'!$B19,'WOW PMPM &amp; Agg'!S$10:S$36)</f>
        <v>0</v>
      </c>
      <c r="U20" s="670">
        <f>SUMIF('WOW PMPM &amp; Agg'!$B$10:$B$36,'Summary TC'!$B19,'WOW PMPM &amp; Agg'!T$10:T$36)</f>
        <v>0</v>
      </c>
      <c r="V20" s="670">
        <f>SUMIF('WOW PMPM &amp; Agg'!$B$10:$B$36,'Summary TC'!$B19,'WOW PMPM &amp; Agg'!U$10:U$36)</f>
        <v>0</v>
      </c>
      <c r="W20" s="670">
        <f>SUMIF('WOW PMPM &amp; Agg'!$B$10:$B$36,'Summary TC'!$B19,'WOW PMPM &amp; Agg'!V$10:V$36)</f>
        <v>0</v>
      </c>
      <c r="X20" s="670">
        <f>SUMIF('WOW PMPM &amp; Agg'!$B$10:$B$36,'Summary TC'!$B19,'WOW PMPM &amp; Agg'!W$10:W$36)</f>
        <v>0</v>
      </c>
      <c r="Y20" s="670">
        <f>SUMIF('WOW PMPM &amp; Agg'!$B$10:$B$36,'Summary TC'!$B19,'WOW PMPM &amp; Agg'!X$10:X$36)</f>
        <v>0</v>
      </c>
      <c r="Z20" s="670">
        <f>SUMIF('WOW PMPM &amp; Agg'!$B$10:$B$36,'Summary TC'!$B19,'WOW PMPM &amp; Agg'!Y$10:Y$36)</f>
        <v>0</v>
      </c>
      <c r="AA20" s="670">
        <f>SUMIF('WOW PMPM &amp; Agg'!$B$10:$B$36,'Summary TC'!$B19,'WOW PMPM &amp; Agg'!Z$10:Z$36)</f>
        <v>0</v>
      </c>
      <c r="AB20" s="670">
        <f>SUMIF('WOW PMPM &amp; Agg'!$B$10:$B$36,'Summary TC'!$B19,'WOW PMPM &amp; Agg'!AA$10:AA$36)</f>
        <v>0</v>
      </c>
      <c r="AC20" s="670">
        <f>SUMIF('WOW PMPM &amp; Agg'!$B$10:$B$36,'Summary TC'!$B19,'WOW PMPM &amp; Agg'!AB$10:AB$36)</f>
        <v>0</v>
      </c>
      <c r="AD20" s="670">
        <f>SUMIF('WOW PMPM &amp; Agg'!$B$10:$B$36,'Summary TC'!$B19,'WOW PMPM &amp; Agg'!AC$10:AC$36)</f>
        <v>0</v>
      </c>
      <c r="AE20" s="670">
        <f>SUMIF('WOW PMPM &amp; Agg'!$B$10:$B$36,'Summary TC'!$B19,'WOW PMPM &amp; Agg'!AD$10:AD$36)</f>
        <v>0</v>
      </c>
      <c r="AF20" s="670">
        <f>SUMIF('WOW PMPM &amp; Agg'!$B$10:$B$36,'Summary TC'!$B19,'WOW PMPM &amp; Agg'!AE$10:AE$36)</f>
        <v>0</v>
      </c>
      <c r="AG20" s="670">
        <f>SUMIF('WOW PMPM &amp; Agg'!$B$10:$B$36,'Summary TC'!$B19,'WOW PMPM &amp; Agg'!AF$10:AF$36)</f>
        <v>0</v>
      </c>
      <c r="AH20" s="671">
        <f>SUMIF('WOW PMPM &amp; Agg'!$B$10:$B$36,'Summary TC'!$B19,'WOW PMPM &amp; Agg'!AG$10:AG$36)</f>
        <v>0</v>
      </c>
      <c r="AI20" s="672"/>
    </row>
    <row r="21" spans="2:35" s="611" customFormat="1" hidden="1" x14ac:dyDescent="0.2">
      <c r="B21" s="680"/>
      <c r="C21" s="659"/>
      <c r="D21" s="578" t="s">
        <v>22</v>
      </c>
      <c r="E21" s="675">
        <f>IF($B$8="Actuals only",SUMIF('MemMon Actual'!$B$14:$B$37,'Summary TC'!$B19,'MemMon Actual'!D$14:D$37),0)+IF($B$8="Actuals + Projected",SUMIF('MemMon Total'!$B$10:$B$33,'Summary TC'!$B19,'MemMon Total'!D$10:D$33),0)</f>
        <v>0</v>
      </c>
      <c r="F21" s="643">
        <f>IF($B$8="Actuals only",SUMIF('MemMon Actual'!$B$14:$B$37,'Summary TC'!$B19,'MemMon Actual'!E$14:E$37),0)+IF($B$8="Actuals + Projected",SUMIF('MemMon Total'!$B$10:$B$33,'Summary TC'!$B19,'MemMon Total'!E$10:E$33),0)</f>
        <v>0</v>
      </c>
      <c r="G21" s="643">
        <f>IF($B$8="Actuals only",SUMIF('MemMon Actual'!$B$14:$B$37,'Summary TC'!$B19,'MemMon Actual'!F$14:F$37),0)+IF($B$8="Actuals + Projected",SUMIF('MemMon Total'!$B$10:$B$33,'Summary TC'!$B19,'MemMon Total'!F$10:F$33),0)</f>
        <v>0</v>
      </c>
      <c r="H21" s="643">
        <f>IF($B$8="Actuals only",SUMIF('MemMon Actual'!$B$14:$B$37,'Summary TC'!$B19,'MemMon Actual'!G$14:G$37),0)+IF($B$8="Actuals + Projected",SUMIF('MemMon Total'!$B$10:$B$33,'Summary TC'!$B19,'MemMon Total'!G$10:G$33),0)</f>
        <v>0</v>
      </c>
      <c r="I21" s="643">
        <f>IF($B$8="Actuals only",SUMIF('MemMon Actual'!$B$14:$B$37,'Summary TC'!$B19,'MemMon Actual'!H$14:H$37),0)+IF($B$8="Actuals + Projected",SUMIF('MemMon Total'!$B$10:$B$33,'Summary TC'!$B19,'MemMon Total'!H$10:H$33),0)</f>
        <v>0</v>
      </c>
      <c r="J21" s="643">
        <f>IF($B$8="Actuals only",SUMIF('MemMon Actual'!$B$14:$B$37,'Summary TC'!$B19,'MemMon Actual'!I$14:I$37),0)+IF($B$8="Actuals + Projected",SUMIF('MemMon Total'!$B$10:$B$33,'Summary TC'!$B19,'MemMon Total'!I$10:I$33),0)</f>
        <v>0</v>
      </c>
      <c r="K21" s="643">
        <f>IF($B$8="Actuals only",SUMIF('MemMon Actual'!$B$14:$B$37,'Summary TC'!$B19,'MemMon Actual'!J$14:J$37),0)+IF($B$8="Actuals + Projected",SUMIF('MemMon Total'!$B$10:$B$33,'Summary TC'!$B19,'MemMon Total'!J$10:J$33),0)</f>
        <v>0</v>
      </c>
      <c r="L21" s="643">
        <f>IF($B$8="Actuals only",SUMIF('MemMon Actual'!$B$14:$B$37,'Summary TC'!$B19,'MemMon Actual'!K$14:K$37),0)+IF($B$8="Actuals + Projected",SUMIF('MemMon Total'!$B$10:$B$33,'Summary TC'!$B19,'MemMon Total'!K$10:K$33),0)</f>
        <v>0</v>
      </c>
      <c r="M21" s="643">
        <f>IF($B$8="Actuals only",SUMIF('MemMon Actual'!$B$14:$B$37,'Summary TC'!$B19,'MemMon Actual'!L$14:L$37),0)+IF($B$8="Actuals + Projected",SUMIF('MemMon Total'!$B$10:$B$33,'Summary TC'!$B19,'MemMon Total'!L$10:L$33),0)</f>
        <v>0</v>
      </c>
      <c r="N21" s="643">
        <f>IF($B$8="Actuals only",SUMIF('MemMon Actual'!$B$14:$B$37,'Summary TC'!$B19,'MemMon Actual'!M$14:M$37),0)+IF($B$8="Actuals + Projected",SUMIF('MemMon Total'!$B$10:$B$33,'Summary TC'!$B19,'MemMon Total'!M$10:M$33),0)</f>
        <v>0</v>
      </c>
      <c r="O21" s="643">
        <f>IF($B$8="Actuals only",SUMIF('MemMon Actual'!$B$14:$B$37,'Summary TC'!$B19,'MemMon Actual'!N$14:N$37),0)+IF($B$8="Actuals + Projected",SUMIF('MemMon Total'!$B$10:$B$33,'Summary TC'!$B19,'MemMon Total'!N$10:N$33),0)</f>
        <v>0</v>
      </c>
      <c r="P21" s="643">
        <f>IF($B$8="Actuals only",SUMIF('MemMon Actual'!$B$14:$B$37,'Summary TC'!$B19,'MemMon Actual'!O$14:O$37),0)+IF($B$8="Actuals + Projected",SUMIF('MemMon Total'!$B$10:$B$33,'Summary TC'!$B19,'MemMon Total'!O$10:O$33),0)</f>
        <v>0</v>
      </c>
      <c r="Q21" s="643">
        <f>IF($B$8="Actuals only",SUMIF('MemMon Actual'!$B$14:$B$37,'Summary TC'!$B19,'MemMon Actual'!P$14:P$37),0)+IF($B$8="Actuals + Projected",SUMIF('MemMon Total'!$B$10:$B$33,'Summary TC'!$B19,'MemMon Total'!P$10:P$33),0)</f>
        <v>0</v>
      </c>
      <c r="R21" s="643">
        <f>IF($B$8="Actuals only",SUMIF('MemMon Actual'!$B$14:$B$37,'Summary TC'!$B19,'MemMon Actual'!Q$14:Q$37),0)+IF($B$8="Actuals + Projected",SUMIF('MemMon Total'!$B$10:$B$33,'Summary TC'!$B19,'MemMon Total'!Q$10:Q$33),0)</f>
        <v>0</v>
      </c>
      <c r="S21" s="643">
        <f>IF($B$8="Actuals only",SUMIF('MemMon Actual'!$B$14:$B$37,'Summary TC'!$B19,'MemMon Actual'!R$14:R$37),0)+IF($B$8="Actuals + Projected",SUMIF('MemMon Total'!$B$10:$B$33,'Summary TC'!$B19,'MemMon Total'!R$10:R$33),0)</f>
        <v>0</v>
      </c>
      <c r="T21" s="643">
        <f>IF($B$8="Actuals only",SUMIF('MemMon Actual'!$B$14:$B$37,'Summary TC'!$B19,'MemMon Actual'!S$14:S$37),0)+IF($B$8="Actuals + Projected",SUMIF('MemMon Total'!$B$10:$B$33,'Summary TC'!$B19,'MemMon Total'!S$10:S$33),0)</f>
        <v>0</v>
      </c>
      <c r="U21" s="643">
        <f>IF($B$8="Actuals only",SUMIF('MemMon Actual'!$B$14:$B$37,'Summary TC'!$B19,'MemMon Actual'!T$14:T$37),0)+IF($B$8="Actuals + Projected",SUMIF('MemMon Total'!$B$10:$B$33,'Summary TC'!$B19,'MemMon Total'!T$10:T$33),0)</f>
        <v>0</v>
      </c>
      <c r="V21" s="643">
        <f>IF($B$8="Actuals only",SUMIF('MemMon Actual'!$B$14:$B$37,'Summary TC'!$B19,'MemMon Actual'!U$14:U$37),0)+IF($B$8="Actuals + Projected",SUMIF('MemMon Total'!$B$10:$B$33,'Summary TC'!$B19,'MemMon Total'!U$10:U$33),0)</f>
        <v>0</v>
      </c>
      <c r="W21" s="643">
        <f>IF($B$8="Actuals only",SUMIF('MemMon Actual'!$B$14:$B$37,'Summary TC'!$B19,'MemMon Actual'!V$14:V$37),0)+IF($B$8="Actuals + Projected",SUMIF('MemMon Total'!$B$10:$B$33,'Summary TC'!$B19,'MemMon Total'!V$10:V$33),0)</f>
        <v>0</v>
      </c>
      <c r="X21" s="643">
        <f>IF($B$8="Actuals only",SUMIF('MemMon Actual'!$B$14:$B$37,'Summary TC'!$B19,'MemMon Actual'!W$14:W$37),0)+IF($B$8="Actuals + Projected",SUMIF('MemMon Total'!$B$10:$B$33,'Summary TC'!$B19,'MemMon Total'!W$10:W$33),0)</f>
        <v>0</v>
      </c>
      <c r="Y21" s="643">
        <f>IF($B$8="Actuals only",SUMIF('MemMon Actual'!$B$14:$B$37,'Summary TC'!$B19,'MemMon Actual'!X$14:X$37),0)+IF($B$8="Actuals + Projected",SUMIF('MemMon Total'!$B$10:$B$33,'Summary TC'!$B19,'MemMon Total'!X$10:X$33),0)</f>
        <v>0</v>
      </c>
      <c r="Z21" s="643">
        <f>IF($B$8="Actuals only",SUMIF('MemMon Actual'!$B$14:$B$37,'Summary TC'!$B19,'MemMon Actual'!Y$14:Y$37),0)+IF($B$8="Actuals + Projected",SUMIF('MemMon Total'!$B$10:$B$33,'Summary TC'!$B19,'MemMon Total'!Y$10:Y$33),0)</f>
        <v>0</v>
      </c>
      <c r="AA21" s="643">
        <f>IF($B$8="Actuals only",SUMIF('MemMon Actual'!$B$14:$B$37,'Summary TC'!$B19,'MemMon Actual'!Z$14:Z$37),0)+IF($B$8="Actuals + Projected",SUMIF('MemMon Total'!$B$10:$B$33,'Summary TC'!$B19,'MemMon Total'!Z$10:Z$33),0)</f>
        <v>0</v>
      </c>
      <c r="AB21" s="643">
        <f>IF($B$8="Actuals only",SUMIF('MemMon Actual'!$B$14:$B$37,'Summary TC'!$B19,'MemMon Actual'!AA$14:AA$37),0)+IF($B$8="Actuals + Projected",SUMIF('MemMon Total'!$B$10:$B$33,'Summary TC'!$B19,'MemMon Total'!AA$10:AA$33),0)</f>
        <v>0</v>
      </c>
      <c r="AC21" s="643">
        <f>IF($B$8="Actuals only",SUMIF('MemMon Actual'!$B$14:$B$37,'Summary TC'!$B19,'MemMon Actual'!AB$14:AB$37),0)+IF($B$8="Actuals + Projected",SUMIF('MemMon Total'!$B$10:$B$33,'Summary TC'!$B19,'MemMon Total'!AB$10:AB$33),0)</f>
        <v>0</v>
      </c>
      <c r="AD21" s="643">
        <f>IF($B$8="Actuals only",SUMIF('MemMon Actual'!$B$14:$B$37,'Summary TC'!$B19,'MemMon Actual'!AC$14:AC$37),0)+IF($B$8="Actuals + Projected",SUMIF('MemMon Total'!$B$10:$B$33,'Summary TC'!$B19,'MemMon Total'!AC$10:AC$33),0)</f>
        <v>0</v>
      </c>
      <c r="AE21" s="643">
        <f>IF($B$8="Actuals only",SUMIF('MemMon Actual'!$B$14:$B$37,'Summary TC'!$B19,'MemMon Actual'!AD$14:AD$37),0)+IF($B$8="Actuals + Projected",SUMIF('MemMon Total'!$B$10:$B$33,'Summary TC'!$B19,'MemMon Total'!AD$10:AD$33),0)</f>
        <v>0</v>
      </c>
      <c r="AF21" s="643">
        <f>IF($B$8="Actuals only",SUMIF('MemMon Actual'!$B$14:$B$37,'Summary TC'!$B19,'MemMon Actual'!AE$14:AE$37),0)+IF($B$8="Actuals + Projected",SUMIF('MemMon Total'!$B$10:$B$33,'Summary TC'!$B19,'MemMon Total'!AE$10:AE$33),0)</f>
        <v>0</v>
      </c>
      <c r="AG21" s="643">
        <f>IF($B$8="Actuals only",SUMIF('MemMon Actual'!$B$14:$B$37,'Summary TC'!$B19,'MemMon Actual'!AF$14:AF$37),0)+IF($B$8="Actuals + Projected",SUMIF('MemMon Total'!$B$10:$B$33,'Summary TC'!$B19,'MemMon Total'!AF$10:AF$33),0)</f>
        <v>0</v>
      </c>
      <c r="AH21" s="676">
        <f>IF($B$8="Actuals only",SUMIF('MemMon Actual'!$B$14:$B$37,'Summary TC'!$B19,'MemMon Actual'!AG$14:AG$37),0)+IF($B$8="Actuals + Projected",SUMIF('MemMon Total'!$B$10:$B$33,'Summary TC'!$B19,'MemMon Total'!AG$10:AG$33),0)</f>
        <v>0</v>
      </c>
      <c r="AI21" s="681"/>
    </row>
    <row r="22" spans="2:35" s="611" customFormat="1" hidden="1" x14ac:dyDescent="0.2">
      <c r="B22" s="680"/>
      <c r="C22" s="659"/>
      <c r="D22" s="578"/>
      <c r="E22" s="675"/>
      <c r="F22" s="643"/>
      <c r="G22" s="643"/>
      <c r="H22" s="643"/>
      <c r="I22" s="643"/>
      <c r="J22" s="643"/>
      <c r="K22" s="643"/>
      <c r="L22" s="643"/>
      <c r="M22" s="643"/>
      <c r="N22" s="643"/>
      <c r="O22" s="643"/>
      <c r="P22" s="643"/>
      <c r="Q22" s="643"/>
      <c r="R22" s="643"/>
      <c r="S22" s="643"/>
      <c r="T22" s="643"/>
      <c r="U22" s="643"/>
      <c r="V22" s="643"/>
      <c r="W22" s="643"/>
      <c r="X22" s="643"/>
      <c r="Y22" s="643"/>
      <c r="Z22" s="643"/>
      <c r="AA22" s="643"/>
      <c r="AB22" s="643"/>
      <c r="AC22" s="643"/>
      <c r="AD22" s="643"/>
      <c r="AE22" s="643"/>
      <c r="AF22" s="643"/>
      <c r="AG22" s="643"/>
      <c r="AH22" s="676"/>
      <c r="AI22" s="681"/>
    </row>
    <row r="23" spans="2:35" s="611" customFormat="1" hidden="1" x14ac:dyDescent="0.2">
      <c r="B23" s="613" t="str">
        <f>IFERROR(VLOOKUP(C23,'MEG Def'!$A$7:$B$12,2),"")</f>
        <v/>
      </c>
      <c r="C23" s="659"/>
      <c r="D23" s="660" t="s">
        <v>20</v>
      </c>
      <c r="E23" s="661">
        <f>E24*E25</f>
        <v>0</v>
      </c>
      <c r="F23" s="662">
        <f>F24*F25</f>
        <v>0</v>
      </c>
      <c r="G23" s="662">
        <f>G24*G25</f>
        <v>0</v>
      </c>
      <c r="H23" s="662">
        <f>H24*H25</f>
        <v>0</v>
      </c>
      <c r="I23" s="662">
        <f>I24*I25</f>
        <v>0</v>
      </c>
      <c r="J23" s="662">
        <f t="shared" ref="J23:AC23" si="4">J24*J25</f>
        <v>0</v>
      </c>
      <c r="K23" s="662">
        <f t="shared" si="4"/>
        <v>0</v>
      </c>
      <c r="L23" s="662">
        <f t="shared" si="4"/>
        <v>0</v>
      </c>
      <c r="M23" s="662">
        <f t="shared" si="4"/>
        <v>0</v>
      </c>
      <c r="N23" s="662">
        <f t="shared" si="4"/>
        <v>0</v>
      </c>
      <c r="O23" s="662">
        <f t="shared" si="4"/>
        <v>0</v>
      </c>
      <c r="P23" s="662">
        <f t="shared" si="4"/>
        <v>0</v>
      </c>
      <c r="Q23" s="662">
        <f t="shared" si="4"/>
        <v>0</v>
      </c>
      <c r="R23" s="662">
        <f t="shared" si="4"/>
        <v>0</v>
      </c>
      <c r="S23" s="662">
        <f t="shared" si="4"/>
        <v>0</v>
      </c>
      <c r="T23" s="662">
        <f t="shared" si="4"/>
        <v>0</v>
      </c>
      <c r="U23" s="662">
        <f t="shared" si="4"/>
        <v>0</v>
      </c>
      <c r="V23" s="662">
        <f t="shared" si="4"/>
        <v>0</v>
      </c>
      <c r="W23" s="662">
        <f t="shared" si="4"/>
        <v>0</v>
      </c>
      <c r="X23" s="662">
        <f t="shared" si="4"/>
        <v>0</v>
      </c>
      <c r="Y23" s="662">
        <f t="shared" si="4"/>
        <v>0</v>
      </c>
      <c r="Z23" s="662">
        <f t="shared" si="4"/>
        <v>0</v>
      </c>
      <c r="AA23" s="662">
        <f t="shared" si="4"/>
        <v>0</v>
      </c>
      <c r="AB23" s="662">
        <f t="shared" si="4"/>
        <v>0</v>
      </c>
      <c r="AC23" s="662">
        <f t="shared" si="4"/>
        <v>0</v>
      </c>
      <c r="AD23" s="662">
        <f t="shared" ref="AD23:AH23" si="5">AD24*AD25</f>
        <v>0</v>
      </c>
      <c r="AE23" s="662">
        <f t="shared" si="5"/>
        <v>0</v>
      </c>
      <c r="AF23" s="662">
        <f t="shared" si="5"/>
        <v>0</v>
      </c>
      <c r="AG23" s="662">
        <f t="shared" si="5"/>
        <v>0</v>
      </c>
      <c r="AH23" s="663">
        <f t="shared" si="5"/>
        <v>0</v>
      </c>
      <c r="AI23" s="664"/>
    </row>
    <row r="24" spans="2:35" s="665" customFormat="1" hidden="1" x14ac:dyDescent="0.2">
      <c r="B24" s="666"/>
      <c r="C24" s="667"/>
      <c r="D24" s="668" t="s">
        <v>21</v>
      </c>
      <c r="E24" s="669">
        <f>SUMIF('WOW PMPM &amp; Agg'!$B$10:$B$36,'Summary TC'!$B23,'WOW PMPM &amp; Agg'!D$10:D$36)</f>
        <v>0</v>
      </c>
      <c r="F24" s="670">
        <f>SUMIF('WOW PMPM &amp; Agg'!$B$10:$B$36,'Summary TC'!$B23,'WOW PMPM &amp; Agg'!E$10:E$36)</f>
        <v>0</v>
      </c>
      <c r="G24" s="670">
        <f>SUMIF('WOW PMPM &amp; Agg'!$B$10:$B$36,'Summary TC'!$B23,'WOW PMPM &amp; Agg'!F$10:F$36)</f>
        <v>0</v>
      </c>
      <c r="H24" s="670">
        <f>SUMIF('WOW PMPM &amp; Agg'!$B$10:$B$36,'Summary TC'!$B23,'WOW PMPM &amp; Agg'!G$10:G$36)</f>
        <v>0</v>
      </c>
      <c r="I24" s="670">
        <f>SUMIF('WOW PMPM &amp; Agg'!$B$10:$B$36,'Summary TC'!$B23,'WOW PMPM &amp; Agg'!H$10:H$36)</f>
        <v>0</v>
      </c>
      <c r="J24" s="670">
        <f>SUMIF('WOW PMPM &amp; Agg'!$B$10:$B$36,'Summary TC'!$B23,'WOW PMPM &amp; Agg'!I$10:I$36)</f>
        <v>0</v>
      </c>
      <c r="K24" s="670">
        <f>SUMIF('WOW PMPM &amp; Agg'!$B$10:$B$36,'Summary TC'!$B23,'WOW PMPM &amp; Agg'!J$10:J$36)</f>
        <v>0</v>
      </c>
      <c r="L24" s="670">
        <f>SUMIF('WOW PMPM &amp; Agg'!$B$10:$B$36,'Summary TC'!$B23,'WOW PMPM &amp; Agg'!K$10:K$36)</f>
        <v>0</v>
      </c>
      <c r="M24" s="670">
        <f>SUMIF('WOW PMPM &amp; Agg'!$B$10:$B$36,'Summary TC'!$B23,'WOW PMPM &amp; Agg'!L$10:L$36)</f>
        <v>0</v>
      </c>
      <c r="N24" s="670">
        <f>SUMIF('WOW PMPM &amp; Agg'!$B$10:$B$36,'Summary TC'!$B23,'WOW PMPM &amp; Agg'!M$10:M$36)</f>
        <v>0</v>
      </c>
      <c r="O24" s="670">
        <f>SUMIF('WOW PMPM &amp; Agg'!$B$10:$B$36,'Summary TC'!$B23,'WOW PMPM &amp; Agg'!N$10:N$36)</f>
        <v>0</v>
      </c>
      <c r="P24" s="670">
        <f>SUMIF('WOW PMPM &amp; Agg'!$B$10:$B$36,'Summary TC'!$B23,'WOW PMPM &amp; Agg'!O$10:O$36)</f>
        <v>0</v>
      </c>
      <c r="Q24" s="670">
        <f>SUMIF('WOW PMPM &amp; Agg'!$B$10:$B$36,'Summary TC'!$B23,'WOW PMPM &amp; Agg'!P$10:P$36)</f>
        <v>0</v>
      </c>
      <c r="R24" s="670">
        <f>SUMIF('WOW PMPM &amp; Agg'!$B$10:$B$36,'Summary TC'!$B23,'WOW PMPM &amp; Agg'!Q$10:Q$36)</f>
        <v>0</v>
      </c>
      <c r="S24" s="670">
        <f>SUMIF('WOW PMPM &amp; Agg'!$B$10:$B$36,'Summary TC'!$B23,'WOW PMPM &amp; Agg'!R$10:R$36)</f>
        <v>0</v>
      </c>
      <c r="T24" s="670">
        <f>SUMIF('WOW PMPM &amp; Agg'!$B$10:$B$36,'Summary TC'!$B23,'WOW PMPM &amp; Agg'!S$10:S$36)</f>
        <v>0</v>
      </c>
      <c r="U24" s="670">
        <f>SUMIF('WOW PMPM &amp; Agg'!$B$10:$B$36,'Summary TC'!$B23,'WOW PMPM &amp; Agg'!T$10:T$36)</f>
        <v>0</v>
      </c>
      <c r="V24" s="670">
        <f>SUMIF('WOW PMPM &amp; Agg'!$B$10:$B$36,'Summary TC'!$B23,'WOW PMPM &amp; Agg'!U$10:U$36)</f>
        <v>0</v>
      </c>
      <c r="W24" s="670">
        <f>SUMIF('WOW PMPM &amp; Agg'!$B$10:$B$36,'Summary TC'!$B23,'WOW PMPM &amp; Agg'!V$10:V$36)</f>
        <v>0</v>
      </c>
      <c r="X24" s="670">
        <f>SUMIF('WOW PMPM &amp; Agg'!$B$10:$B$36,'Summary TC'!$B23,'WOW PMPM &amp; Agg'!W$10:W$36)</f>
        <v>0</v>
      </c>
      <c r="Y24" s="670">
        <f>SUMIF('WOW PMPM &amp; Agg'!$B$10:$B$36,'Summary TC'!$B23,'WOW PMPM &amp; Agg'!X$10:X$36)</f>
        <v>0</v>
      </c>
      <c r="Z24" s="670">
        <f>SUMIF('WOW PMPM &amp; Agg'!$B$10:$B$36,'Summary TC'!$B23,'WOW PMPM &amp; Agg'!Y$10:Y$36)</f>
        <v>0</v>
      </c>
      <c r="AA24" s="670">
        <f>SUMIF('WOW PMPM &amp; Agg'!$B$10:$B$36,'Summary TC'!$B23,'WOW PMPM &amp; Agg'!Z$10:Z$36)</f>
        <v>0</v>
      </c>
      <c r="AB24" s="670">
        <f>SUMIF('WOW PMPM &amp; Agg'!$B$10:$B$36,'Summary TC'!$B23,'WOW PMPM &amp; Agg'!AA$10:AA$36)</f>
        <v>0</v>
      </c>
      <c r="AC24" s="670">
        <f>SUMIF('WOW PMPM &amp; Agg'!$B$10:$B$36,'Summary TC'!$B23,'WOW PMPM &amp; Agg'!AB$10:AB$36)</f>
        <v>0</v>
      </c>
      <c r="AD24" s="670">
        <f>SUMIF('WOW PMPM &amp; Agg'!$B$10:$B$36,'Summary TC'!$B23,'WOW PMPM &amp; Agg'!AC$10:AC$36)</f>
        <v>0</v>
      </c>
      <c r="AE24" s="670">
        <f>SUMIF('WOW PMPM &amp; Agg'!$B$10:$B$36,'Summary TC'!$B23,'WOW PMPM &amp; Agg'!AD$10:AD$36)</f>
        <v>0</v>
      </c>
      <c r="AF24" s="670">
        <f>SUMIF('WOW PMPM &amp; Agg'!$B$10:$B$36,'Summary TC'!$B23,'WOW PMPM &amp; Agg'!AE$10:AE$36)</f>
        <v>0</v>
      </c>
      <c r="AG24" s="670">
        <f>SUMIF('WOW PMPM &amp; Agg'!$B$10:$B$36,'Summary TC'!$B23,'WOW PMPM &amp; Agg'!AF$10:AF$36)</f>
        <v>0</v>
      </c>
      <c r="AH24" s="671">
        <f>SUMIF('WOW PMPM &amp; Agg'!$B$10:$B$36,'Summary TC'!$B23,'WOW PMPM &amp; Agg'!AG$10:AG$36)</f>
        <v>0</v>
      </c>
      <c r="AI24" s="672"/>
    </row>
    <row r="25" spans="2:35" s="611" customFormat="1" hidden="1" x14ac:dyDescent="0.2">
      <c r="B25" s="673"/>
      <c r="C25" s="659"/>
      <c r="D25" s="674" t="s">
        <v>22</v>
      </c>
      <c r="E25" s="675">
        <f>IF($B$8="Actuals only",SUMIF('MemMon Actual'!$B$14:$B$37,'Summary TC'!$B23,'MemMon Actual'!D$14:D$37),0)+IF($B$8="Actuals + Projected",SUMIF('MemMon Total'!$B$10:$B$33,'Summary TC'!$B23,'MemMon Total'!D$10:D$33),0)</f>
        <v>0</v>
      </c>
      <c r="F25" s="643">
        <f>IF($B$8="Actuals only",SUMIF('MemMon Actual'!$B$14:$B$37,'Summary TC'!$B23,'MemMon Actual'!E$14:E$37),0)+IF($B$8="Actuals + Projected",SUMIF('MemMon Total'!$B$10:$B$33,'Summary TC'!$B23,'MemMon Total'!E$10:E$33),0)</f>
        <v>0</v>
      </c>
      <c r="G25" s="643">
        <f>IF($B$8="Actuals only",SUMIF('MemMon Actual'!$B$14:$B$37,'Summary TC'!$B23,'MemMon Actual'!F$14:F$37),0)+IF($B$8="Actuals + Projected",SUMIF('MemMon Total'!$B$10:$B$33,'Summary TC'!$B23,'MemMon Total'!F$10:F$33),0)</f>
        <v>0</v>
      </c>
      <c r="H25" s="643">
        <f>IF($B$8="Actuals only",SUMIF('MemMon Actual'!$B$14:$B$37,'Summary TC'!$B23,'MemMon Actual'!G$14:G$37),0)+IF($B$8="Actuals + Projected",SUMIF('MemMon Total'!$B$10:$B$33,'Summary TC'!$B23,'MemMon Total'!G$10:G$33),0)</f>
        <v>0</v>
      </c>
      <c r="I25" s="643">
        <f>IF($B$8="Actuals only",SUMIF('MemMon Actual'!$B$14:$B$37,'Summary TC'!$B23,'MemMon Actual'!H$14:H$37),0)+IF($B$8="Actuals + Projected",SUMIF('MemMon Total'!$B$10:$B$33,'Summary TC'!$B23,'MemMon Total'!H$10:H$33),0)</f>
        <v>0</v>
      </c>
      <c r="J25" s="643">
        <f>IF($B$8="Actuals only",SUMIF('MemMon Actual'!$B$14:$B$37,'Summary TC'!$B23,'MemMon Actual'!I$14:I$37),0)+IF($B$8="Actuals + Projected",SUMIF('MemMon Total'!$B$10:$B$33,'Summary TC'!$B23,'MemMon Total'!I$10:I$33),0)</f>
        <v>0</v>
      </c>
      <c r="K25" s="643">
        <f>IF($B$8="Actuals only",SUMIF('MemMon Actual'!$B$14:$B$37,'Summary TC'!$B23,'MemMon Actual'!J$14:J$37),0)+IF($B$8="Actuals + Projected",SUMIF('MemMon Total'!$B$10:$B$33,'Summary TC'!$B23,'MemMon Total'!J$10:J$33),0)</f>
        <v>0</v>
      </c>
      <c r="L25" s="643">
        <f>IF($B$8="Actuals only",SUMIF('MemMon Actual'!$B$14:$B$37,'Summary TC'!$B23,'MemMon Actual'!K$14:K$37),0)+IF($B$8="Actuals + Projected",SUMIF('MemMon Total'!$B$10:$B$33,'Summary TC'!$B23,'MemMon Total'!K$10:K$33),0)</f>
        <v>0</v>
      </c>
      <c r="M25" s="643">
        <f>IF($B$8="Actuals only",SUMIF('MemMon Actual'!$B$14:$B$37,'Summary TC'!$B23,'MemMon Actual'!L$14:L$37),0)+IF($B$8="Actuals + Projected",SUMIF('MemMon Total'!$B$10:$B$33,'Summary TC'!$B23,'MemMon Total'!L$10:L$33),0)</f>
        <v>0</v>
      </c>
      <c r="N25" s="643">
        <f>IF($B$8="Actuals only",SUMIF('MemMon Actual'!$B$14:$B$37,'Summary TC'!$B23,'MemMon Actual'!M$14:M$37),0)+IF($B$8="Actuals + Projected",SUMIF('MemMon Total'!$B$10:$B$33,'Summary TC'!$B23,'MemMon Total'!M$10:M$33),0)</f>
        <v>0</v>
      </c>
      <c r="O25" s="643">
        <f>IF($B$8="Actuals only",SUMIF('MemMon Actual'!$B$14:$B$37,'Summary TC'!$B23,'MemMon Actual'!N$14:N$37),0)+IF($B$8="Actuals + Projected",SUMIF('MemMon Total'!$B$10:$B$33,'Summary TC'!$B23,'MemMon Total'!N$10:N$33),0)</f>
        <v>0</v>
      </c>
      <c r="P25" s="643">
        <f>IF($B$8="Actuals only",SUMIF('MemMon Actual'!$B$14:$B$37,'Summary TC'!$B23,'MemMon Actual'!O$14:O$37),0)+IF($B$8="Actuals + Projected",SUMIF('MemMon Total'!$B$10:$B$33,'Summary TC'!$B23,'MemMon Total'!O$10:O$33),0)</f>
        <v>0</v>
      </c>
      <c r="Q25" s="643">
        <f>IF($B$8="Actuals only",SUMIF('MemMon Actual'!$B$14:$B$37,'Summary TC'!$B23,'MemMon Actual'!P$14:P$37),0)+IF($B$8="Actuals + Projected",SUMIF('MemMon Total'!$B$10:$B$33,'Summary TC'!$B23,'MemMon Total'!P$10:P$33),0)</f>
        <v>0</v>
      </c>
      <c r="R25" s="643">
        <f>IF($B$8="Actuals only",SUMIF('MemMon Actual'!$B$14:$B$37,'Summary TC'!$B23,'MemMon Actual'!Q$14:Q$37),0)+IF($B$8="Actuals + Projected",SUMIF('MemMon Total'!$B$10:$B$33,'Summary TC'!$B23,'MemMon Total'!Q$10:Q$33),0)</f>
        <v>0</v>
      </c>
      <c r="S25" s="643">
        <f>IF($B$8="Actuals only",SUMIF('MemMon Actual'!$B$14:$B$37,'Summary TC'!$B23,'MemMon Actual'!R$14:R$37),0)+IF($B$8="Actuals + Projected",SUMIF('MemMon Total'!$B$10:$B$33,'Summary TC'!$B23,'MemMon Total'!R$10:R$33),0)</f>
        <v>0</v>
      </c>
      <c r="T25" s="643">
        <f>IF($B$8="Actuals only",SUMIF('MemMon Actual'!$B$14:$B$37,'Summary TC'!$B23,'MemMon Actual'!S$14:S$37),0)+IF($B$8="Actuals + Projected",SUMIF('MemMon Total'!$B$10:$B$33,'Summary TC'!$B23,'MemMon Total'!S$10:S$33),0)</f>
        <v>0</v>
      </c>
      <c r="U25" s="643">
        <f>IF($B$8="Actuals only",SUMIF('MemMon Actual'!$B$14:$B$37,'Summary TC'!$B23,'MemMon Actual'!T$14:T$37),0)+IF($B$8="Actuals + Projected",SUMIF('MemMon Total'!$B$10:$B$33,'Summary TC'!$B23,'MemMon Total'!T$10:T$33),0)</f>
        <v>0</v>
      </c>
      <c r="V25" s="643">
        <f>IF($B$8="Actuals only",SUMIF('MemMon Actual'!$B$14:$B$37,'Summary TC'!$B23,'MemMon Actual'!U$14:U$37),0)+IF($B$8="Actuals + Projected",SUMIF('MemMon Total'!$B$10:$B$33,'Summary TC'!$B23,'MemMon Total'!U$10:U$33),0)</f>
        <v>0</v>
      </c>
      <c r="W25" s="643">
        <f>IF($B$8="Actuals only",SUMIF('MemMon Actual'!$B$14:$B$37,'Summary TC'!$B23,'MemMon Actual'!V$14:V$37),0)+IF($B$8="Actuals + Projected",SUMIF('MemMon Total'!$B$10:$B$33,'Summary TC'!$B23,'MemMon Total'!V$10:V$33),0)</f>
        <v>0</v>
      </c>
      <c r="X25" s="643">
        <f>IF($B$8="Actuals only",SUMIF('MemMon Actual'!$B$14:$B$37,'Summary TC'!$B23,'MemMon Actual'!W$14:W$37),0)+IF($B$8="Actuals + Projected",SUMIF('MemMon Total'!$B$10:$B$33,'Summary TC'!$B23,'MemMon Total'!W$10:W$33),0)</f>
        <v>0</v>
      </c>
      <c r="Y25" s="643">
        <f>IF($B$8="Actuals only",SUMIF('MemMon Actual'!$B$14:$B$37,'Summary TC'!$B23,'MemMon Actual'!X$14:X$37),0)+IF($B$8="Actuals + Projected",SUMIF('MemMon Total'!$B$10:$B$33,'Summary TC'!$B23,'MemMon Total'!X$10:X$33),0)</f>
        <v>0</v>
      </c>
      <c r="Z25" s="643">
        <f>IF($B$8="Actuals only",SUMIF('MemMon Actual'!$B$14:$B$37,'Summary TC'!$B23,'MemMon Actual'!Y$14:Y$37),0)+IF($B$8="Actuals + Projected",SUMIF('MemMon Total'!$B$10:$B$33,'Summary TC'!$B23,'MemMon Total'!Y$10:Y$33),0)</f>
        <v>0</v>
      </c>
      <c r="AA25" s="643">
        <f>IF($B$8="Actuals only",SUMIF('MemMon Actual'!$B$14:$B$37,'Summary TC'!$B23,'MemMon Actual'!Z$14:Z$37),0)+IF($B$8="Actuals + Projected",SUMIF('MemMon Total'!$B$10:$B$33,'Summary TC'!$B23,'MemMon Total'!Z$10:Z$33),0)</f>
        <v>0</v>
      </c>
      <c r="AB25" s="643">
        <f>IF($B$8="Actuals only",SUMIF('MemMon Actual'!$B$14:$B$37,'Summary TC'!$B23,'MemMon Actual'!AA$14:AA$37),0)+IF($B$8="Actuals + Projected",SUMIF('MemMon Total'!$B$10:$B$33,'Summary TC'!$B23,'MemMon Total'!AA$10:AA$33),0)</f>
        <v>0</v>
      </c>
      <c r="AC25" s="643">
        <f>IF($B$8="Actuals only",SUMIF('MemMon Actual'!$B$14:$B$37,'Summary TC'!$B23,'MemMon Actual'!AB$14:AB$37),0)+IF($B$8="Actuals + Projected",SUMIF('MemMon Total'!$B$10:$B$33,'Summary TC'!$B23,'MemMon Total'!AB$10:AB$33),0)</f>
        <v>0</v>
      </c>
      <c r="AD25" s="643">
        <f>IF($B$8="Actuals only",SUMIF('MemMon Actual'!$B$14:$B$37,'Summary TC'!$B23,'MemMon Actual'!AC$14:AC$37),0)+IF($B$8="Actuals + Projected",SUMIF('MemMon Total'!$B$10:$B$33,'Summary TC'!$B23,'MemMon Total'!AC$10:AC$33),0)</f>
        <v>0</v>
      </c>
      <c r="AE25" s="643">
        <f>IF($B$8="Actuals only",SUMIF('MemMon Actual'!$B$14:$B$37,'Summary TC'!$B23,'MemMon Actual'!AD$14:AD$37),0)+IF($B$8="Actuals + Projected",SUMIF('MemMon Total'!$B$10:$B$33,'Summary TC'!$B23,'MemMon Total'!AD$10:AD$33),0)</f>
        <v>0</v>
      </c>
      <c r="AF25" s="643">
        <f>IF($B$8="Actuals only",SUMIF('MemMon Actual'!$B$14:$B$37,'Summary TC'!$B23,'MemMon Actual'!AE$14:AE$37),0)+IF($B$8="Actuals + Projected",SUMIF('MemMon Total'!$B$10:$B$33,'Summary TC'!$B23,'MemMon Total'!AE$10:AE$33),0)</f>
        <v>0</v>
      </c>
      <c r="AG25" s="643">
        <f>IF($B$8="Actuals only",SUMIF('MemMon Actual'!$B$14:$B$37,'Summary TC'!$B23,'MemMon Actual'!AF$14:AF$37),0)+IF($B$8="Actuals + Projected",SUMIF('MemMon Total'!$B$10:$B$33,'Summary TC'!$B23,'MemMon Total'!AF$10:AF$33),0)</f>
        <v>0</v>
      </c>
      <c r="AH25" s="676">
        <f>IF($B$8="Actuals only",SUMIF('MemMon Actual'!$B$14:$B$37,'Summary TC'!$B23,'MemMon Actual'!AG$14:AG$37),0)+IF($B$8="Actuals + Projected",SUMIF('MemMon Total'!$B$10:$B$33,'Summary TC'!$B23,'MemMon Total'!AG$10:AG$33),0)</f>
        <v>0</v>
      </c>
      <c r="AI25" s="677"/>
    </row>
    <row r="26" spans="2:35" s="611" customFormat="1" hidden="1" x14ac:dyDescent="0.2">
      <c r="B26" s="613"/>
      <c r="C26" s="659"/>
      <c r="D26" s="660"/>
      <c r="E26" s="679"/>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3"/>
      <c r="AI26" s="664"/>
    </row>
    <row r="27" spans="2:35" s="611" customFormat="1" hidden="1" x14ac:dyDescent="0.2">
      <c r="B27" s="613" t="str">
        <f>IFERROR(VLOOKUP(C27,'MEG Def'!$A$7:$B$12,2),"")</f>
        <v/>
      </c>
      <c r="C27" s="659"/>
      <c r="D27" s="660" t="s">
        <v>20</v>
      </c>
      <c r="E27" s="661">
        <f>E28*E29</f>
        <v>0</v>
      </c>
      <c r="F27" s="662">
        <f>F28*F29</f>
        <v>0</v>
      </c>
      <c r="G27" s="662">
        <f>G28*G29</f>
        <v>0</v>
      </c>
      <c r="H27" s="662">
        <f>H28*H29</f>
        <v>0</v>
      </c>
      <c r="I27" s="662">
        <f>I28*I29</f>
        <v>0</v>
      </c>
      <c r="J27" s="662">
        <f t="shared" ref="J27:AC27" si="6">J28*J29</f>
        <v>0</v>
      </c>
      <c r="K27" s="662">
        <f t="shared" si="6"/>
        <v>0</v>
      </c>
      <c r="L27" s="662">
        <f t="shared" si="6"/>
        <v>0</v>
      </c>
      <c r="M27" s="662">
        <f t="shared" si="6"/>
        <v>0</v>
      </c>
      <c r="N27" s="662">
        <f t="shared" si="6"/>
        <v>0</v>
      </c>
      <c r="O27" s="662">
        <f t="shared" si="6"/>
        <v>0</v>
      </c>
      <c r="P27" s="662">
        <f t="shared" si="6"/>
        <v>0</v>
      </c>
      <c r="Q27" s="662">
        <f t="shared" si="6"/>
        <v>0</v>
      </c>
      <c r="R27" s="662">
        <f t="shared" si="6"/>
        <v>0</v>
      </c>
      <c r="S27" s="662">
        <f t="shared" si="6"/>
        <v>0</v>
      </c>
      <c r="T27" s="662">
        <f t="shared" si="6"/>
        <v>0</v>
      </c>
      <c r="U27" s="662">
        <f t="shared" si="6"/>
        <v>0</v>
      </c>
      <c r="V27" s="662">
        <f t="shared" si="6"/>
        <v>0</v>
      </c>
      <c r="W27" s="662">
        <f t="shared" si="6"/>
        <v>0</v>
      </c>
      <c r="X27" s="662">
        <f t="shared" si="6"/>
        <v>0</v>
      </c>
      <c r="Y27" s="662">
        <f t="shared" si="6"/>
        <v>0</v>
      </c>
      <c r="Z27" s="662">
        <f t="shared" si="6"/>
        <v>0</v>
      </c>
      <c r="AA27" s="662">
        <f t="shared" si="6"/>
        <v>0</v>
      </c>
      <c r="AB27" s="662">
        <f t="shared" si="6"/>
        <v>0</v>
      </c>
      <c r="AC27" s="662">
        <f t="shared" si="6"/>
        <v>0</v>
      </c>
      <c r="AD27" s="662">
        <f t="shared" ref="AD27:AH27" si="7">AD28*AD29</f>
        <v>0</v>
      </c>
      <c r="AE27" s="662">
        <f t="shared" si="7"/>
        <v>0</v>
      </c>
      <c r="AF27" s="662">
        <f t="shared" si="7"/>
        <v>0</v>
      </c>
      <c r="AG27" s="662">
        <f t="shared" si="7"/>
        <v>0</v>
      </c>
      <c r="AH27" s="663">
        <f t="shared" si="7"/>
        <v>0</v>
      </c>
      <c r="AI27" s="664"/>
    </row>
    <row r="28" spans="2:35" s="665" customFormat="1" hidden="1" x14ac:dyDescent="0.2">
      <c r="B28" s="666"/>
      <c r="C28" s="667"/>
      <c r="D28" s="668" t="s">
        <v>21</v>
      </c>
      <c r="E28" s="669">
        <f>SUMIF('WOW PMPM &amp; Agg'!$B$10:$B$36,'Summary TC'!$B27,'WOW PMPM &amp; Agg'!D$10:D$36)</f>
        <v>0</v>
      </c>
      <c r="F28" s="670">
        <f>SUMIF('WOW PMPM &amp; Agg'!$B$10:$B$36,'Summary TC'!$B27,'WOW PMPM &amp; Agg'!E$10:E$36)</f>
        <v>0</v>
      </c>
      <c r="G28" s="670">
        <f>SUMIF('WOW PMPM &amp; Agg'!$B$10:$B$36,'Summary TC'!$B27,'WOW PMPM &amp; Agg'!F$10:F$36)</f>
        <v>0</v>
      </c>
      <c r="H28" s="670">
        <f>SUMIF('WOW PMPM &amp; Agg'!$B$10:$B$36,'Summary TC'!$B27,'WOW PMPM &amp; Agg'!G$10:G$36)</f>
        <v>0</v>
      </c>
      <c r="I28" s="670">
        <f>SUMIF('WOW PMPM &amp; Agg'!$B$10:$B$36,'Summary TC'!$B27,'WOW PMPM &amp; Agg'!H$10:H$36)</f>
        <v>0</v>
      </c>
      <c r="J28" s="670">
        <f>SUMIF('WOW PMPM &amp; Agg'!$B$10:$B$36,'Summary TC'!$B27,'WOW PMPM &amp; Agg'!I$10:I$36)</f>
        <v>0</v>
      </c>
      <c r="K28" s="670">
        <f>SUMIF('WOW PMPM &amp; Agg'!$B$10:$B$36,'Summary TC'!$B27,'WOW PMPM &amp; Agg'!J$10:J$36)</f>
        <v>0</v>
      </c>
      <c r="L28" s="670">
        <f>SUMIF('WOW PMPM &amp; Agg'!$B$10:$B$36,'Summary TC'!$B27,'WOW PMPM &amp; Agg'!K$10:K$36)</f>
        <v>0</v>
      </c>
      <c r="M28" s="670">
        <f>SUMIF('WOW PMPM &amp; Agg'!$B$10:$B$36,'Summary TC'!$B27,'WOW PMPM &amp; Agg'!L$10:L$36)</f>
        <v>0</v>
      </c>
      <c r="N28" s="670">
        <f>SUMIF('WOW PMPM &amp; Agg'!$B$10:$B$36,'Summary TC'!$B27,'WOW PMPM &amp; Agg'!M$10:M$36)</f>
        <v>0</v>
      </c>
      <c r="O28" s="670">
        <f>SUMIF('WOW PMPM &amp; Agg'!$B$10:$B$36,'Summary TC'!$B27,'WOW PMPM &amp; Agg'!N$10:N$36)</f>
        <v>0</v>
      </c>
      <c r="P28" s="670">
        <f>SUMIF('WOW PMPM &amp; Agg'!$B$10:$B$36,'Summary TC'!$B27,'WOW PMPM &amp; Agg'!O$10:O$36)</f>
        <v>0</v>
      </c>
      <c r="Q28" s="670">
        <f>SUMIF('WOW PMPM &amp; Agg'!$B$10:$B$36,'Summary TC'!$B27,'WOW PMPM &amp; Agg'!P$10:P$36)</f>
        <v>0</v>
      </c>
      <c r="R28" s="670">
        <f>SUMIF('WOW PMPM &amp; Agg'!$B$10:$B$36,'Summary TC'!$B27,'WOW PMPM &amp; Agg'!Q$10:Q$36)</f>
        <v>0</v>
      </c>
      <c r="S28" s="670">
        <f>SUMIF('WOW PMPM &amp; Agg'!$B$10:$B$36,'Summary TC'!$B27,'WOW PMPM &amp; Agg'!R$10:R$36)</f>
        <v>0</v>
      </c>
      <c r="T28" s="670">
        <f>SUMIF('WOW PMPM &amp; Agg'!$B$10:$B$36,'Summary TC'!$B27,'WOW PMPM &amp; Agg'!S$10:S$36)</f>
        <v>0</v>
      </c>
      <c r="U28" s="670">
        <f>SUMIF('WOW PMPM &amp; Agg'!$B$10:$B$36,'Summary TC'!$B27,'WOW PMPM &amp; Agg'!T$10:T$36)</f>
        <v>0</v>
      </c>
      <c r="V28" s="670">
        <f>SUMIF('WOW PMPM &amp; Agg'!$B$10:$B$36,'Summary TC'!$B27,'WOW PMPM &amp; Agg'!U$10:U$36)</f>
        <v>0</v>
      </c>
      <c r="W28" s="670">
        <f>SUMIF('WOW PMPM &amp; Agg'!$B$10:$B$36,'Summary TC'!$B27,'WOW PMPM &amp; Agg'!V$10:V$36)</f>
        <v>0</v>
      </c>
      <c r="X28" s="670">
        <f>SUMIF('WOW PMPM &amp; Agg'!$B$10:$B$36,'Summary TC'!$B27,'WOW PMPM &amp; Agg'!W$10:W$36)</f>
        <v>0</v>
      </c>
      <c r="Y28" s="670">
        <f>SUMIF('WOW PMPM &amp; Agg'!$B$10:$B$36,'Summary TC'!$B27,'WOW PMPM &amp; Agg'!X$10:X$36)</f>
        <v>0</v>
      </c>
      <c r="Z28" s="670">
        <f>SUMIF('WOW PMPM &amp; Agg'!$B$10:$B$36,'Summary TC'!$B27,'WOW PMPM &amp; Agg'!Y$10:Y$36)</f>
        <v>0</v>
      </c>
      <c r="AA28" s="670">
        <f>SUMIF('WOW PMPM &amp; Agg'!$B$10:$B$36,'Summary TC'!$B27,'WOW PMPM &amp; Agg'!Z$10:Z$36)</f>
        <v>0</v>
      </c>
      <c r="AB28" s="670">
        <f>SUMIF('WOW PMPM &amp; Agg'!$B$10:$B$36,'Summary TC'!$B27,'WOW PMPM &amp; Agg'!AA$10:AA$36)</f>
        <v>0</v>
      </c>
      <c r="AC28" s="670">
        <f>SUMIF('WOW PMPM &amp; Agg'!$B$10:$B$36,'Summary TC'!$B27,'WOW PMPM &amp; Agg'!AB$10:AB$36)</f>
        <v>0</v>
      </c>
      <c r="AD28" s="670">
        <f>SUMIF('WOW PMPM &amp; Agg'!$B$10:$B$36,'Summary TC'!$B27,'WOW PMPM &amp; Agg'!AC$10:AC$36)</f>
        <v>0</v>
      </c>
      <c r="AE28" s="670">
        <f>SUMIF('WOW PMPM &amp; Agg'!$B$10:$B$36,'Summary TC'!$B27,'WOW PMPM &amp; Agg'!AD$10:AD$36)</f>
        <v>0</v>
      </c>
      <c r="AF28" s="670">
        <f>SUMIF('WOW PMPM &amp; Agg'!$B$10:$B$36,'Summary TC'!$B27,'WOW PMPM &amp; Agg'!AE$10:AE$36)</f>
        <v>0</v>
      </c>
      <c r="AG28" s="670">
        <f>SUMIF('WOW PMPM &amp; Agg'!$B$10:$B$36,'Summary TC'!$B27,'WOW PMPM &amp; Agg'!AF$10:AF$36)</f>
        <v>0</v>
      </c>
      <c r="AH28" s="671">
        <f>SUMIF('WOW PMPM &amp; Agg'!$B$10:$B$36,'Summary TC'!$B27,'WOW PMPM &amp; Agg'!AG$10:AG$36)</f>
        <v>0</v>
      </c>
      <c r="AI28" s="672"/>
    </row>
    <row r="29" spans="2:35" s="611" customFormat="1" hidden="1" x14ac:dyDescent="0.2">
      <c r="B29" s="680"/>
      <c r="D29" s="578" t="s">
        <v>22</v>
      </c>
      <c r="E29" s="675">
        <f>IF($B$8="Actuals only",SUMIF('MemMon Actual'!$B$14:$B$37,'Summary TC'!$B27,'MemMon Actual'!D$14:D$37),0)+IF($B$8="Actuals + Projected",SUMIF('MemMon Total'!$B$10:$B$33,'Summary TC'!$B27,'MemMon Total'!D$10:D$33),0)</f>
        <v>0</v>
      </c>
      <c r="F29" s="643">
        <f>IF($B$8="Actuals only",SUMIF('MemMon Actual'!$B$14:$B$37,'Summary TC'!$B27,'MemMon Actual'!E$14:E$37),0)+IF($B$8="Actuals + Projected",SUMIF('MemMon Total'!$B$10:$B$33,'Summary TC'!$B27,'MemMon Total'!E$10:E$33),0)</f>
        <v>0</v>
      </c>
      <c r="G29" s="643">
        <f>IF($B$8="Actuals only",SUMIF('MemMon Actual'!$B$14:$B$37,'Summary TC'!$B27,'MemMon Actual'!F$14:F$37),0)+IF($B$8="Actuals + Projected",SUMIF('MemMon Total'!$B$10:$B$33,'Summary TC'!$B27,'MemMon Total'!F$10:F$33),0)</f>
        <v>0</v>
      </c>
      <c r="H29" s="643">
        <f>IF($B$8="Actuals only",SUMIF('MemMon Actual'!$B$14:$B$37,'Summary TC'!$B27,'MemMon Actual'!G$14:G$37),0)+IF($B$8="Actuals + Projected",SUMIF('MemMon Total'!$B$10:$B$33,'Summary TC'!$B27,'MemMon Total'!G$10:G$33),0)</f>
        <v>0</v>
      </c>
      <c r="I29" s="643">
        <f>IF($B$8="Actuals only",SUMIF('MemMon Actual'!$B$14:$B$37,'Summary TC'!$B27,'MemMon Actual'!H$14:H$37),0)+IF($B$8="Actuals + Projected",SUMIF('MemMon Total'!$B$10:$B$33,'Summary TC'!$B27,'MemMon Total'!H$10:H$33),0)</f>
        <v>0</v>
      </c>
      <c r="J29" s="643">
        <f>IF($B$8="Actuals only",SUMIF('MemMon Actual'!$B$14:$B$37,'Summary TC'!$B27,'MemMon Actual'!I$14:I$37),0)+IF($B$8="Actuals + Projected",SUMIF('MemMon Total'!$B$10:$B$33,'Summary TC'!$B27,'MemMon Total'!I$10:I$33),0)</f>
        <v>0</v>
      </c>
      <c r="K29" s="643">
        <f>IF($B$8="Actuals only",SUMIF('MemMon Actual'!$B$14:$B$37,'Summary TC'!$B27,'MemMon Actual'!J$14:J$37),0)+IF($B$8="Actuals + Projected",SUMIF('MemMon Total'!$B$10:$B$33,'Summary TC'!$B27,'MemMon Total'!J$10:J$33),0)</f>
        <v>0</v>
      </c>
      <c r="L29" s="643">
        <f>IF($B$8="Actuals only",SUMIF('MemMon Actual'!$B$14:$B$37,'Summary TC'!$B27,'MemMon Actual'!K$14:K$37),0)+IF($B$8="Actuals + Projected",SUMIF('MemMon Total'!$B$10:$B$33,'Summary TC'!$B27,'MemMon Total'!K$10:K$33),0)</f>
        <v>0</v>
      </c>
      <c r="M29" s="643">
        <f>IF($B$8="Actuals only",SUMIF('MemMon Actual'!$B$14:$B$37,'Summary TC'!$B27,'MemMon Actual'!L$14:L$37),0)+IF($B$8="Actuals + Projected",SUMIF('MemMon Total'!$B$10:$B$33,'Summary TC'!$B27,'MemMon Total'!L$10:L$33),0)</f>
        <v>0</v>
      </c>
      <c r="N29" s="643">
        <f>IF($B$8="Actuals only",SUMIF('MemMon Actual'!$B$14:$B$37,'Summary TC'!$B27,'MemMon Actual'!M$14:M$37),0)+IF($B$8="Actuals + Projected",SUMIF('MemMon Total'!$B$10:$B$33,'Summary TC'!$B27,'MemMon Total'!M$10:M$33),0)</f>
        <v>0</v>
      </c>
      <c r="O29" s="643">
        <f>IF($B$8="Actuals only",SUMIF('MemMon Actual'!$B$14:$B$37,'Summary TC'!$B27,'MemMon Actual'!N$14:N$37),0)+IF($B$8="Actuals + Projected",SUMIF('MemMon Total'!$B$10:$B$33,'Summary TC'!$B27,'MemMon Total'!N$10:N$33),0)</f>
        <v>0</v>
      </c>
      <c r="P29" s="643">
        <f>IF($B$8="Actuals only",SUMIF('MemMon Actual'!$B$14:$B$37,'Summary TC'!$B27,'MemMon Actual'!O$14:O$37),0)+IF($B$8="Actuals + Projected",SUMIF('MemMon Total'!$B$10:$B$33,'Summary TC'!$B27,'MemMon Total'!O$10:O$33),0)</f>
        <v>0</v>
      </c>
      <c r="Q29" s="643">
        <f>IF($B$8="Actuals only",SUMIF('MemMon Actual'!$B$14:$B$37,'Summary TC'!$B27,'MemMon Actual'!P$14:P$37),0)+IF($B$8="Actuals + Projected",SUMIF('MemMon Total'!$B$10:$B$33,'Summary TC'!$B27,'MemMon Total'!P$10:P$33),0)</f>
        <v>0</v>
      </c>
      <c r="R29" s="643">
        <f>IF($B$8="Actuals only",SUMIF('MemMon Actual'!$B$14:$B$37,'Summary TC'!$B27,'MemMon Actual'!Q$14:Q$37),0)+IF($B$8="Actuals + Projected",SUMIF('MemMon Total'!$B$10:$B$33,'Summary TC'!$B27,'MemMon Total'!Q$10:Q$33),0)</f>
        <v>0</v>
      </c>
      <c r="S29" s="643">
        <f>IF($B$8="Actuals only",SUMIF('MemMon Actual'!$B$14:$B$37,'Summary TC'!$B27,'MemMon Actual'!R$14:R$37),0)+IF($B$8="Actuals + Projected",SUMIF('MemMon Total'!$B$10:$B$33,'Summary TC'!$B27,'MemMon Total'!R$10:R$33),0)</f>
        <v>0</v>
      </c>
      <c r="T29" s="643">
        <f>IF($B$8="Actuals only",SUMIF('MemMon Actual'!$B$14:$B$37,'Summary TC'!$B27,'MemMon Actual'!S$14:S$37),0)+IF($B$8="Actuals + Projected",SUMIF('MemMon Total'!$B$10:$B$33,'Summary TC'!$B27,'MemMon Total'!S$10:S$33),0)</f>
        <v>0</v>
      </c>
      <c r="U29" s="643">
        <f>IF($B$8="Actuals only",SUMIF('MemMon Actual'!$B$14:$B$37,'Summary TC'!$B27,'MemMon Actual'!T$14:T$37),0)+IF($B$8="Actuals + Projected",SUMIF('MemMon Total'!$B$10:$B$33,'Summary TC'!$B27,'MemMon Total'!T$10:T$33),0)</f>
        <v>0</v>
      </c>
      <c r="V29" s="643">
        <f>IF($B$8="Actuals only",SUMIF('MemMon Actual'!$B$14:$B$37,'Summary TC'!$B27,'MemMon Actual'!U$14:U$37),0)+IF($B$8="Actuals + Projected",SUMIF('MemMon Total'!$B$10:$B$33,'Summary TC'!$B27,'MemMon Total'!U$10:U$33),0)</f>
        <v>0</v>
      </c>
      <c r="W29" s="643">
        <f>IF($B$8="Actuals only",SUMIF('MemMon Actual'!$B$14:$B$37,'Summary TC'!$B27,'MemMon Actual'!V$14:V$37),0)+IF($B$8="Actuals + Projected",SUMIF('MemMon Total'!$B$10:$B$33,'Summary TC'!$B27,'MemMon Total'!V$10:V$33),0)</f>
        <v>0</v>
      </c>
      <c r="X29" s="643">
        <f>IF($B$8="Actuals only",SUMIF('MemMon Actual'!$B$14:$B$37,'Summary TC'!$B27,'MemMon Actual'!W$14:W$37),0)+IF($B$8="Actuals + Projected",SUMIF('MemMon Total'!$B$10:$B$33,'Summary TC'!$B27,'MemMon Total'!W$10:W$33),0)</f>
        <v>0</v>
      </c>
      <c r="Y29" s="643">
        <f>IF($B$8="Actuals only",SUMIF('MemMon Actual'!$B$14:$B$37,'Summary TC'!$B27,'MemMon Actual'!X$14:X$37),0)+IF($B$8="Actuals + Projected",SUMIF('MemMon Total'!$B$10:$B$33,'Summary TC'!$B27,'MemMon Total'!X$10:X$33),0)</f>
        <v>0</v>
      </c>
      <c r="Z29" s="643">
        <f>IF($B$8="Actuals only",SUMIF('MemMon Actual'!$B$14:$B$37,'Summary TC'!$B27,'MemMon Actual'!Y$14:Y$37),0)+IF($B$8="Actuals + Projected",SUMIF('MemMon Total'!$B$10:$B$33,'Summary TC'!$B27,'MemMon Total'!Y$10:Y$33),0)</f>
        <v>0</v>
      </c>
      <c r="AA29" s="643">
        <f>IF($B$8="Actuals only",SUMIF('MemMon Actual'!$B$14:$B$37,'Summary TC'!$B27,'MemMon Actual'!Z$14:Z$37),0)+IF($B$8="Actuals + Projected",SUMIF('MemMon Total'!$B$10:$B$33,'Summary TC'!$B27,'MemMon Total'!Z$10:Z$33),0)</f>
        <v>0</v>
      </c>
      <c r="AB29" s="643">
        <f>IF($B$8="Actuals only",SUMIF('MemMon Actual'!$B$14:$B$37,'Summary TC'!$B27,'MemMon Actual'!AA$14:AA$37),0)+IF($B$8="Actuals + Projected",SUMIF('MemMon Total'!$B$10:$B$33,'Summary TC'!$B27,'MemMon Total'!AA$10:AA$33),0)</f>
        <v>0</v>
      </c>
      <c r="AC29" s="643">
        <f>IF($B$8="Actuals only",SUMIF('MemMon Actual'!$B$14:$B$37,'Summary TC'!$B27,'MemMon Actual'!AB$14:AB$37),0)+IF($B$8="Actuals + Projected",SUMIF('MemMon Total'!$B$10:$B$33,'Summary TC'!$B27,'MemMon Total'!AB$10:AB$33),0)</f>
        <v>0</v>
      </c>
      <c r="AD29" s="643">
        <f>IF($B$8="Actuals only",SUMIF('MemMon Actual'!$B$14:$B$37,'Summary TC'!$B27,'MemMon Actual'!AC$14:AC$37),0)+IF($B$8="Actuals + Projected",SUMIF('MemMon Total'!$B$10:$B$33,'Summary TC'!$B27,'MemMon Total'!AC$10:AC$33),0)</f>
        <v>0</v>
      </c>
      <c r="AE29" s="643">
        <f>IF($B$8="Actuals only",SUMIF('MemMon Actual'!$B$14:$B$37,'Summary TC'!$B27,'MemMon Actual'!AD$14:AD$37),0)+IF($B$8="Actuals + Projected",SUMIF('MemMon Total'!$B$10:$B$33,'Summary TC'!$B27,'MemMon Total'!AD$10:AD$33),0)</f>
        <v>0</v>
      </c>
      <c r="AF29" s="643">
        <f>IF($B$8="Actuals only",SUMIF('MemMon Actual'!$B$14:$B$37,'Summary TC'!$B27,'MemMon Actual'!AE$14:AE$37),0)+IF($B$8="Actuals + Projected",SUMIF('MemMon Total'!$B$10:$B$33,'Summary TC'!$B27,'MemMon Total'!AE$10:AE$33),0)</f>
        <v>0</v>
      </c>
      <c r="AG29" s="643">
        <f>IF($B$8="Actuals only",SUMIF('MemMon Actual'!$B$14:$B$37,'Summary TC'!$B27,'MemMon Actual'!AF$14:AF$37),0)+IF($B$8="Actuals + Projected",SUMIF('MemMon Total'!$B$10:$B$33,'Summary TC'!$B27,'MemMon Total'!AF$10:AF$33),0)</f>
        <v>0</v>
      </c>
      <c r="AH29" s="676">
        <f>IF($B$8="Actuals only",SUMIF('MemMon Actual'!$B$14:$B$37,'Summary TC'!$B27,'MemMon Actual'!AG$14:AG$37),0)+IF($B$8="Actuals + Projected",SUMIF('MemMon Total'!$B$10:$B$33,'Summary TC'!$B27,'MemMon Total'!AG$10:AG$33),0)</f>
        <v>0</v>
      </c>
      <c r="AI29" s="681"/>
    </row>
    <row r="30" spans="2:35" s="611" customFormat="1" hidden="1" x14ac:dyDescent="0.2">
      <c r="B30" s="680"/>
      <c r="C30" s="659"/>
      <c r="D30" s="578"/>
      <c r="E30" s="675"/>
      <c r="F30" s="643"/>
      <c r="G30" s="643"/>
      <c r="H30" s="643"/>
      <c r="I30" s="643"/>
      <c r="J30" s="643"/>
      <c r="K30" s="643"/>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76"/>
      <c r="AI30" s="681"/>
    </row>
    <row r="31" spans="2:35" s="611" customFormat="1" hidden="1" x14ac:dyDescent="0.2">
      <c r="B31" s="613" t="str">
        <f>IFERROR(VLOOKUP(C31,'MEG Def'!$A$7:$B$12,2),"")</f>
        <v/>
      </c>
      <c r="C31" s="659"/>
      <c r="D31" s="660" t="s">
        <v>20</v>
      </c>
      <c r="E31" s="661">
        <f>E32*E33</f>
        <v>0</v>
      </c>
      <c r="F31" s="662">
        <f>F32*F33</f>
        <v>0</v>
      </c>
      <c r="G31" s="662">
        <f>G32*G33</f>
        <v>0</v>
      </c>
      <c r="H31" s="662">
        <f>H32*H33</f>
        <v>0</v>
      </c>
      <c r="I31" s="662">
        <f>I32*I33</f>
        <v>0</v>
      </c>
      <c r="J31" s="662">
        <f t="shared" ref="J31:AC31" si="8">J32*J33</f>
        <v>0</v>
      </c>
      <c r="K31" s="662">
        <f t="shared" si="8"/>
        <v>0</v>
      </c>
      <c r="L31" s="662">
        <f t="shared" si="8"/>
        <v>0</v>
      </c>
      <c r="M31" s="662">
        <f t="shared" si="8"/>
        <v>0</v>
      </c>
      <c r="N31" s="662">
        <f t="shared" si="8"/>
        <v>0</v>
      </c>
      <c r="O31" s="662">
        <f t="shared" si="8"/>
        <v>0</v>
      </c>
      <c r="P31" s="662">
        <f t="shared" si="8"/>
        <v>0</v>
      </c>
      <c r="Q31" s="662">
        <f t="shared" si="8"/>
        <v>0</v>
      </c>
      <c r="R31" s="662">
        <f t="shared" si="8"/>
        <v>0</v>
      </c>
      <c r="S31" s="662">
        <f t="shared" si="8"/>
        <v>0</v>
      </c>
      <c r="T31" s="662">
        <f t="shared" si="8"/>
        <v>0</v>
      </c>
      <c r="U31" s="662">
        <f t="shared" si="8"/>
        <v>0</v>
      </c>
      <c r="V31" s="662">
        <f t="shared" si="8"/>
        <v>0</v>
      </c>
      <c r="W31" s="662">
        <f t="shared" si="8"/>
        <v>0</v>
      </c>
      <c r="X31" s="662">
        <f t="shared" si="8"/>
        <v>0</v>
      </c>
      <c r="Y31" s="662">
        <f t="shared" si="8"/>
        <v>0</v>
      </c>
      <c r="Z31" s="662">
        <f t="shared" si="8"/>
        <v>0</v>
      </c>
      <c r="AA31" s="662">
        <f t="shared" si="8"/>
        <v>0</v>
      </c>
      <c r="AB31" s="662">
        <f t="shared" si="8"/>
        <v>0</v>
      </c>
      <c r="AC31" s="662">
        <f t="shared" si="8"/>
        <v>0</v>
      </c>
      <c r="AD31" s="662">
        <f t="shared" ref="AD31:AH31" si="9">AD32*AD33</f>
        <v>0</v>
      </c>
      <c r="AE31" s="662">
        <f t="shared" si="9"/>
        <v>0</v>
      </c>
      <c r="AF31" s="662">
        <f t="shared" si="9"/>
        <v>0</v>
      </c>
      <c r="AG31" s="662">
        <f t="shared" si="9"/>
        <v>0</v>
      </c>
      <c r="AH31" s="663">
        <f t="shared" si="9"/>
        <v>0</v>
      </c>
      <c r="AI31" s="664"/>
    </row>
    <row r="32" spans="2:35" s="665" customFormat="1" hidden="1" x14ac:dyDescent="0.2">
      <c r="B32" s="666"/>
      <c r="C32" s="667"/>
      <c r="D32" s="668" t="s">
        <v>21</v>
      </c>
      <c r="E32" s="669">
        <f>SUMIF('WOW PMPM &amp; Agg'!$B$10:$B$36,'Summary TC'!$B31,'WOW PMPM &amp; Agg'!D$10:D$36)</f>
        <v>0</v>
      </c>
      <c r="F32" s="670">
        <f>SUMIF('WOW PMPM &amp; Agg'!$B$10:$B$36,'Summary TC'!$B31,'WOW PMPM &amp; Agg'!E$10:E$36)</f>
        <v>0</v>
      </c>
      <c r="G32" s="670">
        <f>SUMIF('WOW PMPM &amp; Agg'!$B$10:$B$36,'Summary TC'!$B31,'WOW PMPM &amp; Agg'!F$10:F$36)</f>
        <v>0</v>
      </c>
      <c r="H32" s="670">
        <f>SUMIF('WOW PMPM &amp; Agg'!$B$10:$B$36,'Summary TC'!$B31,'WOW PMPM &amp; Agg'!G$10:G$36)</f>
        <v>0</v>
      </c>
      <c r="I32" s="670">
        <f>SUMIF('WOW PMPM &amp; Agg'!$B$10:$B$36,'Summary TC'!$B31,'WOW PMPM &amp; Agg'!H$10:H$36)</f>
        <v>0</v>
      </c>
      <c r="J32" s="670">
        <f>SUMIF('WOW PMPM &amp; Agg'!$B$10:$B$36,'Summary TC'!$B31,'WOW PMPM &amp; Agg'!I$10:I$36)</f>
        <v>0</v>
      </c>
      <c r="K32" s="670">
        <f>SUMIF('WOW PMPM &amp; Agg'!$B$10:$B$36,'Summary TC'!$B31,'WOW PMPM &amp; Agg'!J$10:J$36)</f>
        <v>0</v>
      </c>
      <c r="L32" s="670">
        <f>SUMIF('WOW PMPM &amp; Agg'!$B$10:$B$36,'Summary TC'!$B31,'WOW PMPM &amp; Agg'!K$10:K$36)</f>
        <v>0</v>
      </c>
      <c r="M32" s="670">
        <f>SUMIF('WOW PMPM &amp; Agg'!$B$10:$B$36,'Summary TC'!$B31,'WOW PMPM &amp; Agg'!L$10:L$36)</f>
        <v>0</v>
      </c>
      <c r="N32" s="670">
        <f>SUMIF('WOW PMPM &amp; Agg'!$B$10:$B$36,'Summary TC'!$B31,'WOW PMPM &amp; Agg'!M$10:M$36)</f>
        <v>0</v>
      </c>
      <c r="O32" s="670">
        <f>SUMIF('WOW PMPM &amp; Agg'!$B$10:$B$36,'Summary TC'!$B31,'WOW PMPM &amp; Agg'!N$10:N$36)</f>
        <v>0</v>
      </c>
      <c r="P32" s="670">
        <f>SUMIF('WOW PMPM &amp; Agg'!$B$10:$B$36,'Summary TC'!$B31,'WOW PMPM &amp; Agg'!O$10:O$36)</f>
        <v>0</v>
      </c>
      <c r="Q32" s="670">
        <f>SUMIF('WOW PMPM &amp; Agg'!$B$10:$B$36,'Summary TC'!$B31,'WOW PMPM &amp; Agg'!P$10:P$36)</f>
        <v>0</v>
      </c>
      <c r="R32" s="670">
        <f>SUMIF('WOW PMPM &amp; Agg'!$B$10:$B$36,'Summary TC'!$B31,'WOW PMPM &amp; Agg'!Q$10:Q$36)</f>
        <v>0</v>
      </c>
      <c r="S32" s="670">
        <f>SUMIF('WOW PMPM &amp; Agg'!$B$10:$B$36,'Summary TC'!$B31,'WOW PMPM &amp; Agg'!R$10:R$36)</f>
        <v>0</v>
      </c>
      <c r="T32" s="670">
        <f>SUMIF('WOW PMPM &amp; Agg'!$B$10:$B$36,'Summary TC'!$B31,'WOW PMPM &amp; Agg'!S$10:S$36)</f>
        <v>0</v>
      </c>
      <c r="U32" s="670">
        <f>SUMIF('WOW PMPM &amp; Agg'!$B$10:$B$36,'Summary TC'!$B31,'WOW PMPM &amp; Agg'!T$10:T$36)</f>
        <v>0</v>
      </c>
      <c r="V32" s="670">
        <f>SUMIF('WOW PMPM &amp; Agg'!$B$10:$B$36,'Summary TC'!$B31,'WOW PMPM &amp; Agg'!U$10:U$36)</f>
        <v>0</v>
      </c>
      <c r="W32" s="670">
        <f>SUMIF('WOW PMPM &amp; Agg'!$B$10:$B$36,'Summary TC'!$B31,'WOW PMPM &amp; Agg'!V$10:V$36)</f>
        <v>0</v>
      </c>
      <c r="X32" s="670">
        <f>SUMIF('WOW PMPM &amp; Agg'!$B$10:$B$36,'Summary TC'!$B31,'WOW PMPM &amp; Agg'!W$10:W$36)</f>
        <v>0</v>
      </c>
      <c r="Y32" s="670">
        <f>SUMIF('WOW PMPM &amp; Agg'!$B$10:$B$36,'Summary TC'!$B31,'WOW PMPM &amp; Agg'!X$10:X$36)</f>
        <v>0</v>
      </c>
      <c r="Z32" s="670">
        <f>SUMIF('WOW PMPM &amp; Agg'!$B$10:$B$36,'Summary TC'!$B31,'WOW PMPM &amp; Agg'!Y$10:Y$36)</f>
        <v>0</v>
      </c>
      <c r="AA32" s="670">
        <f>SUMIF('WOW PMPM &amp; Agg'!$B$10:$B$36,'Summary TC'!$B31,'WOW PMPM &amp; Agg'!Z$10:Z$36)</f>
        <v>0</v>
      </c>
      <c r="AB32" s="670">
        <f>SUMIF('WOW PMPM &amp; Agg'!$B$10:$B$36,'Summary TC'!$B31,'WOW PMPM &amp; Agg'!AA$10:AA$36)</f>
        <v>0</v>
      </c>
      <c r="AC32" s="670">
        <f>SUMIF('WOW PMPM &amp; Agg'!$B$10:$B$36,'Summary TC'!$B31,'WOW PMPM &amp; Agg'!AB$10:AB$36)</f>
        <v>0</v>
      </c>
      <c r="AD32" s="670">
        <f>SUMIF('WOW PMPM &amp; Agg'!$B$10:$B$36,'Summary TC'!$B31,'WOW PMPM &amp; Agg'!AC$10:AC$36)</f>
        <v>0</v>
      </c>
      <c r="AE32" s="670">
        <f>SUMIF('WOW PMPM &amp; Agg'!$B$10:$B$36,'Summary TC'!$B31,'WOW PMPM &amp; Agg'!AD$10:AD$36)</f>
        <v>0</v>
      </c>
      <c r="AF32" s="670">
        <f>SUMIF('WOW PMPM &amp; Agg'!$B$10:$B$36,'Summary TC'!$B31,'WOW PMPM &amp; Agg'!AE$10:AE$36)</f>
        <v>0</v>
      </c>
      <c r="AG32" s="670">
        <f>SUMIF('WOW PMPM &amp; Agg'!$B$10:$B$36,'Summary TC'!$B31,'WOW PMPM &amp; Agg'!AF$10:AF$36)</f>
        <v>0</v>
      </c>
      <c r="AH32" s="671">
        <f>SUMIF('WOW PMPM &amp; Agg'!$B$10:$B$36,'Summary TC'!$B31,'WOW PMPM &amp; Agg'!AG$10:AG$36)</f>
        <v>0</v>
      </c>
      <c r="AI32" s="672"/>
    </row>
    <row r="33" spans="2:35" s="611" customFormat="1" hidden="1" x14ac:dyDescent="0.2">
      <c r="B33" s="673"/>
      <c r="C33" s="659"/>
      <c r="D33" s="674" t="s">
        <v>22</v>
      </c>
      <c r="E33" s="675">
        <f>IF($B$8="Actuals only",SUMIF('MemMon Actual'!$B$14:$B$37,'Summary TC'!$B31,'MemMon Actual'!D$14:D$37),0)+IF($B$8="Actuals + Projected",SUMIF('MemMon Total'!$B$10:$B$33,'Summary TC'!$B31,'MemMon Total'!D$10:D$33),0)</f>
        <v>0</v>
      </c>
      <c r="F33" s="643">
        <f>IF($B$8="Actuals only",SUMIF('MemMon Actual'!$B$14:$B$37,'Summary TC'!$B31,'MemMon Actual'!E$14:E$37),0)+IF($B$8="Actuals + Projected",SUMIF('MemMon Total'!$B$10:$B$33,'Summary TC'!$B31,'MemMon Total'!E$10:E$33),0)</f>
        <v>0</v>
      </c>
      <c r="G33" s="643">
        <f>IF($B$8="Actuals only",SUMIF('MemMon Actual'!$B$14:$B$37,'Summary TC'!$B31,'MemMon Actual'!F$14:F$37),0)+IF($B$8="Actuals + Projected",SUMIF('MemMon Total'!$B$10:$B$33,'Summary TC'!$B31,'MemMon Total'!F$10:F$33),0)</f>
        <v>0</v>
      </c>
      <c r="H33" s="643">
        <f>IF($B$8="Actuals only",SUMIF('MemMon Actual'!$B$14:$B$37,'Summary TC'!$B31,'MemMon Actual'!G$14:G$37),0)+IF($B$8="Actuals + Projected",SUMIF('MemMon Total'!$B$10:$B$33,'Summary TC'!$B31,'MemMon Total'!G$10:G$33),0)</f>
        <v>0</v>
      </c>
      <c r="I33" s="643">
        <f>IF($B$8="Actuals only",SUMIF('MemMon Actual'!$B$14:$B$37,'Summary TC'!$B31,'MemMon Actual'!H$14:H$37),0)+IF($B$8="Actuals + Projected",SUMIF('MemMon Total'!$B$10:$B$33,'Summary TC'!$B31,'MemMon Total'!H$10:H$33),0)</f>
        <v>0</v>
      </c>
      <c r="J33" s="643">
        <f>IF($B$8="Actuals only",SUMIF('MemMon Actual'!$B$14:$B$37,'Summary TC'!$B31,'MemMon Actual'!I$14:I$37),0)+IF($B$8="Actuals + Projected",SUMIF('MemMon Total'!$B$10:$B$33,'Summary TC'!$B31,'MemMon Total'!I$10:I$33),0)</f>
        <v>0</v>
      </c>
      <c r="K33" s="643">
        <f>IF($B$8="Actuals only",SUMIF('MemMon Actual'!$B$14:$B$37,'Summary TC'!$B31,'MemMon Actual'!J$14:J$37),0)+IF($B$8="Actuals + Projected",SUMIF('MemMon Total'!$B$10:$B$33,'Summary TC'!$B31,'MemMon Total'!J$10:J$33),0)</f>
        <v>0</v>
      </c>
      <c r="L33" s="643">
        <f>IF($B$8="Actuals only",SUMIF('MemMon Actual'!$B$14:$B$37,'Summary TC'!$B31,'MemMon Actual'!K$14:K$37),0)+IF($B$8="Actuals + Projected",SUMIF('MemMon Total'!$B$10:$B$33,'Summary TC'!$B31,'MemMon Total'!K$10:K$33),0)</f>
        <v>0</v>
      </c>
      <c r="M33" s="643">
        <f>IF($B$8="Actuals only",SUMIF('MemMon Actual'!$B$14:$B$37,'Summary TC'!$B31,'MemMon Actual'!L$14:L$37),0)+IF($B$8="Actuals + Projected",SUMIF('MemMon Total'!$B$10:$B$33,'Summary TC'!$B31,'MemMon Total'!L$10:L$33),0)</f>
        <v>0</v>
      </c>
      <c r="N33" s="643">
        <f>IF($B$8="Actuals only",SUMIF('MemMon Actual'!$B$14:$B$37,'Summary TC'!$B31,'MemMon Actual'!M$14:M$37),0)+IF($B$8="Actuals + Projected",SUMIF('MemMon Total'!$B$10:$B$33,'Summary TC'!$B31,'MemMon Total'!M$10:M$33),0)</f>
        <v>0</v>
      </c>
      <c r="O33" s="643">
        <f>IF($B$8="Actuals only",SUMIF('MemMon Actual'!$B$14:$B$37,'Summary TC'!$B31,'MemMon Actual'!N$14:N$37),0)+IF($B$8="Actuals + Projected",SUMIF('MemMon Total'!$B$10:$B$33,'Summary TC'!$B31,'MemMon Total'!N$10:N$33),0)</f>
        <v>0</v>
      </c>
      <c r="P33" s="643">
        <f>IF($B$8="Actuals only",SUMIF('MemMon Actual'!$B$14:$B$37,'Summary TC'!$B31,'MemMon Actual'!O$14:O$37),0)+IF($B$8="Actuals + Projected",SUMIF('MemMon Total'!$B$10:$B$33,'Summary TC'!$B31,'MemMon Total'!O$10:O$33),0)</f>
        <v>0</v>
      </c>
      <c r="Q33" s="643">
        <f>IF($B$8="Actuals only",SUMIF('MemMon Actual'!$B$14:$B$37,'Summary TC'!$B31,'MemMon Actual'!P$14:P$37),0)+IF($B$8="Actuals + Projected",SUMIF('MemMon Total'!$B$10:$B$33,'Summary TC'!$B31,'MemMon Total'!P$10:P$33),0)</f>
        <v>0</v>
      </c>
      <c r="R33" s="643">
        <f>IF($B$8="Actuals only",SUMIF('MemMon Actual'!$B$14:$B$37,'Summary TC'!$B31,'MemMon Actual'!Q$14:Q$37),0)+IF($B$8="Actuals + Projected",SUMIF('MemMon Total'!$B$10:$B$33,'Summary TC'!$B31,'MemMon Total'!Q$10:Q$33),0)</f>
        <v>0</v>
      </c>
      <c r="S33" s="643">
        <f>IF($B$8="Actuals only",SUMIF('MemMon Actual'!$B$14:$B$37,'Summary TC'!$B31,'MemMon Actual'!R$14:R$37),0)+IF($B$8="Actuals + Projected",SUMIF('MemMon Total'!$B$10:$B$33,'Summary TC'!$B31,'MemMon Total'!R$10:R$33),0)</f>
        <v>0</v>
      </c>
      <c r="T33" s="643">
        <f>IF($B$8="Actuals only",SUMIF('MemMon Actual'!$B$14:$B$37,'Summary TC'!$B31,'MemMon Actual'!S$14:S$37),0)+IF($B$8="Actuals + Projected",SUMIF('MemMon Total'!$B$10:$B$33,'Summary TC'!$B31,'MemMon Total'!S$10:S$33),0)</f>
        <v>0</v>
      </c>
      <c r="U33" s="643">
        <f>IF($B$8="Actuals only",SUMIF('MemMon Actual'!$B$14:$B$37,'Summary TC'!$B31,'MemMon Actual'!T$14:T$37),0)+IF($B$8="Actuals + Projected",SUMIF('MemMon Total'!$B$10:$B$33,'Summary TC'!$B31,'MemMon Total'!T$10:T$33),0)</f>
        <v>0</v>
      </c>
      <c r="V33" s="643">
        <f>IF($B$8="Actuals only",SUMIF('MemMon Actual'!$B$14:$B$37,'Summary TC'!$B31,'MemMon Actual'!U$14:U$37),0)+IF($B$8="Actuals + Projected",SUMIF('MemMon Total'!$B$10:$B$33,'Summary TC'!$B31,'MemMon Total'!U$10:U$33),0)</f>
        <v>0</v>
      </c>
      <c r="W33" s="643">
        <f>IF($B$8="Actuals only",SUMIF('MemMon Actual'!$B$14:$B$37,'Summary TC'!$B31,'MemMon Actual'!V$14:V$37),0)+IF($B$8="Actuals + Projected",SUMIF('MemMon Total'!$B$10:$B$33,'Summary TC'!$B31,'MemMon Total'!V$10:V$33),0)</f>
        <v>0</v>
      </c>
      <c r="X33" s="643">
        <f>IF($B$8="Actuals only",SUMIF('MemMon Actual'!$B$14:$B$37,'Summary TC'!$B31,'MemMon Actual'!W$14:W$37),0)+IF($B$8="Actuals + Projected",SUMIF('MemMon Total'!$B$10:$B$33,'Summary TC'!$B31,'MemMon Total'!W$10:W$33),0)</f>
        <v>0</v>
      </c>
      <c r="Y33" s="643">
        <f>IF($B$8="Actuals only",SUMIF('MemMon Actual'!$B$14:$B$37,'Summary TC'!$B31,'MemMon Actual'!X$14:X$37),0)+IF($B$8="Actuals + Projected",SUMIF('MemMon Total'!$B$10:$B$33,'Summary TC'!$B31,'MemMon Total'!X$10:X$33),0)</f>
        <v>0</v>
      </c>
      <c r="Z33" s="643">
        <f>IF($B$8="Actuals only",SUMIF('MemMon Actual'!$B$14:$B$37,'Summary TC'!$B31,'MemMon Actual'!Y$14:Y$37),0)+IF($B$8="Actuals + Projected",SUMIF('MemMon Total'!$B$10:$B$33,'Summary TC'!$B31,'MemMon Total'!Y$10:Y$33),0)</f>
        <v>0</v>
      </c>
      <c r="AA33" s="643">
        <f>IF($B$8="Actuals only",SUMIF('MemMon Actual'!$B$14:$B$37,'Summary TC'!$B31,'MemMon Actual'!Z$14:Z$37),0)+IF($B$8="Actuals + Projected",SUMIF('MemMon Total'!$B$10:$B$33,'Summary TC'!$B31,'MemMon Total'!Z$10:Z$33),0)</f>
        <v>0</v>
      </c>
      <c r="AB33" s="643">
        <f>IF($B$8="Actuals only",SUMIF('MemMon Actual'!$B$14:$B$37,'Summary TC'!$B31,'MemMon Actual'!AA$14:AA$37),0)+IF($B$8="Actuals + Projected",SUMIF('MemMon Total'!$B$10:$B$33,'Summary TC'!$B31,'MemMon Total'!AA$10:AA$33),0)</f>
        <v>0</v>
      </c>
      <c r="AC33" s="643">
        <f>IF($B$8="Actuals only",SUMIF('MemMon Actual'!$B$14:$B$37,'Summary TC'!$B31,'MemMon Actual'!AB$14:AB$37),0)+IF($B$8="Actuals + Projected",SUMIF('MemMon Total'!$B$10:$B$33,'Summary TC'!$B31,'MemMon Total'!AB$10:AB$33),0)</f>
        <v>0</v>
      </c>
      <c r="AD33" s="643">
        <f>IF($B$8="Actuals only",SUMIF('MemMon Actual'!$B$14:$B$37,'Summary TC'!$B31,'MemMon Actual'!AC$14:AC$37),0)+IF($B$8="Actuals + Projected",SUMIF('MemMon Total'!$B$10:$B$33,'Summary TC'!$B31,'MemMon Total'!AC$10:AC$33),0)</f>
        <v>0</v>
      </c>
      <c r="AE33" s="643">
        <f>IF($B$8="Actuals only",SUMIF('MemMon Actual'!$B$14:$B$37,'Summary TC'!$B31,'MemMon Actual'!AD$14:AD$37),0)+IF($B$8="Actuals + Projected",SUMIF('MemMon Total'!$B$10:$B$33,'Summary TC'!$B31,'MemMon Total'!AD$10:AD$33),0)</f>
        <v>0</v>
      </c>
      <c r="AF33" s="643">
        <f>IF($B$8="Actuals only",SUMIF('MemMon Actual'!$B$14:$B$37,'Summary TC'!$B31,'MemMon Actual'!AE$14:AE$37),0)+IF($B$8="Actuals + Projected",SUMIF('MemMon Total'!$B$10:$B$33,'Summary TC'!$B31,'MemMon Total'!AE$10:AE$33),0)</f>
        <v>0</v>
      </c>
      <c r="AG33" s="643">
        <f>IF($B$8="Actuals only",SUMIF('MemMon Actual'!$B$14:$B$37,'Summary TC'!$B31,'MemMon Actual'!AF$14:AF$37),0)+IF($B$8="Actuals + Projected",SUMIF('MemMon Total'!$B$10:$B$33,'Summary TC'!$B31,'MemMon Total'!AF$10:AF$33),0)</f>
        <v>0</v>
      </c>
      <c r="AH33" s="676">
        <f>IF($B$8="Actuals only",SUMIF('MemMon Actual'!$B$14:$B$37,'Summary TC'!$B31,'MemMon Actual'!AG$14:AG$37),0)+IF($B$8="Actuals + Projected",SUMIF('MemMon Total'!$B$10:$B$33,'Summary TC'!$B31,'MemMon Total'!AG$10:AG$33),0)</f>
        <v>0</v>
      </c>
      <c r="AI33" s="677"/>
    </row>
    <row r="34" spans="2:35" hidden="1" x14ac:dyDescent="0.2">
      <c r="B34" s="613"/>
      <c r="C34" s="659"/>
      <c r="D34" s="660"/>
      <c r="E34" s="679"/>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3"/>
      <c r="AI34" s="664"/>
    </row>
    <row r="35" spans="2:35" hidden="1" x14ac:dyDescent="0.2">
      <c r="B35" s="613"/>
      <c r="C35" s="659"/>
      <c r="D35" s="660"/>
      <c r="E35" s="679"/>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3"/>
      <c r="AI35" s="664"/>
    </row>
    <row r="36" spans="2:35" hidden="1" x14ac:dyDescent="0.2">
      <c r="B36" s="566" t="s">
        <v>46</v>
      </c>
      <c r="C36" s="654"/>
      <c r="D36" s="532"/>
      <c r="E36" s="682"/>
      <c r="F36" s="683"/>
      <c r="G36" s="683"/>
      <c r="H36" s="683"/>
      <c r="I36" s="683"/>
      <c r="J36" s="683"/>
      <c r="K36" s="683"/>
      <c r="L36" s="683"/>
      <c r="M36" s="683"/>
      <c r="N36" s="683"/>
      <c r="O36" s="683"/>
      <c r="P36" s="683"/>
      <c r="Q36" s="683"/>
      <c r="R36" s="683"/>
      <c r="S36" s="683"/>
      <c r="T36" s="683"/>
      <c r="U36" s="683"/>
      <c r="V36" s="683"/>
      <c r="W36" s="683"/>
      <c r="X36" s="683"/>
      <c r="Y36" s="683"/>
      <c r="Z36" s="683"/>
      <c r="AA36" s="683"/>
      <c r="AB36" s="683"/>
      <c r="AC36" s="683"/>
      <c r="AD36" s="683"/>
      <c r="AE36" s="683"/>
      <c r="AF36" s="683"/>
      <c r="AG36" s="683"/>
      <c r="AH36" s="684"/>
      <c r="AI36" s="685"/>
    </row>
    <row r="37" spans="2:35" hidden="1" x14ac:dyDescent="0.2">
      <c r="B37" s="613" t="str">
        <f>IFERROR(VLOOKUP(C37,'MEG Def'!$A$14:$B$19,2),"")</f>
        <v/>
      </c>
      <c r="C37" s="659"/>
      <c r="D37" s="660" t="s">
        <v>20</v>
      </c>
      <c r="E37" s="661">
        <f>E38*E39</f>
        <v>0</v>
      </c>
      <c r="F37" s="662">
        <f t="shared" ref="F37:AC37" si="10">F38*F39</f>
        <v>0</v>
      </c>
      <c r="G37" s="662">
        <f t="shared" si="10"/>
        <v>0</v>
      </c>
      <c r="H37" s="662">
        <f t="shared" si="10"/>
        <v>0</v>
      </c>
      <c r="I37" s="662">
        <f t="shared" si="10"/>
        <v>0</v>
      </c>
      <c r="J37" s="662">
        <f t="shared" si="10"/>
        <v>0</v>
      </c>
      <c r="K37" s="662">
        <f t="shared" si="10"/>
        <v>0</v>
      </c>
      <c r="L37" s="662">
        <f t="shared" si="10"/>
        <v>0</v>
      </c>
      <c r="M37" s="662">
        <f t="shared" si="10"/>
        <v>0</v>
      </c>
      <c r="N37" s="662">
        <f t="shared" si="10"/>
        <v>0</v>
      </c>
      <c r="O37" s="662">
        <f t="shared" si="10"/>
        <v>0</v>
      </c>
      <c r="P37" s="662">
        <f t="shared" si="10"/>
        <v>0</v>
      </c>
      <c r="Q37" s="662">
        <f t="shared" si="10"/>
        <v>0</v>
      </c>
      <c r="R37" s="662">
        <f t="shared" si="10"/>
        <v>0</v>
      </c>
      <c r="S37" s="662">
        <f t="shared" si="10"/>
        <v>0</v>
      </c>
      <c r="T37" s="662">
        <f t="shared" si="10"/>
        <v>0</v>
      </c>
      <c r="U37" s="662">
        <f t="shared" si="10"/>
        <v>0</v>
      </c>
      <c r="V37" s="662">
        <f t="shared" si="10"/>
        <v>0</v>
      </c>
      <c r="W37" s="662">
        <f t="shared" si="10"/>
        <v>0</v>
      </c>
      <c r="X37" s="662">
        <f t="shared" si="10"/>
        <v>0</v>
      </c>
      <c r="Y37" s="662">
        <f t="shared" si="10"/>
        <v>0</v>
      </c>
      <c r="Z37" s="662">
        <f t="shared" si="10"/>
        <v>0</v>
      </c>
      <c r="AA37" s="662">
        <f t="shared" si="10"/>
        <v>0</v>
      </c>
      <c r="AB37" s="662">
        <f t="shared" si="10"/>
        <v>0</v>
      </c>
      <c r="AC37" s="662">
        <f t="shared" si="10"/>
        <v>0</v>
      </c>
      <c r="AD37" s="662">
        <f t="shared" ref="AD37:AH37" si="11">AD38*AD39</f>
        <v>0</v>
      </c>
      <c r="AE37" s="662">
        <f t="shared" si="11"/>
        <v>0</v>
      </c>
      <c r="AF37" s="662">
        <f t="shared" si="11"/>
        <v>0</v>
      </c>
      <c r="AG37" s="662">
        <f t="shared" si="11"/>
        <v>0</v>
      </c>
      <c r="AH37" s="663">
        <f t="shared" si="11"/>
        <v>0</v>
      </c>
      <c r="AI37" s="664"/>
    </row>
    <row r="38" spans="2:35" s="665" customFormat="1" hidden="1" x14ac:dyDescent="0.2">
      <c r="B38" s="666"/>
      <c r="C38" s="667"/>
      <c r="D38" s="668" t="s">
        <v>21</v>
      </c>
      <c r="E38" s="669">
        <f>SUMIF('WOW PMPM &amp; Agg'!$B$10:$B$36,'Summary TC'!$B37,'WOW PMPM &amp; Agg'!D$10:D$36)</f>
        <v>0</v>
      </c>
      <c r="F38" s="670">
        <f>SUMIF('WOW PMPM &amp; Agg'!$B$10:$B$36,'Summary TC'!$B37,'WOW PMPM &amp; Agg'!E$10:E$36)</f>
        <v>0</v>
      </c>
      <c r="G38" s="670">
        <f>SUMIF('WOW PMPM &amp; Agg'!$B$10:$B$36,'Summary TC'!$B37,'WOW PMPM &amp; Agg'!F$10:F$36)</f>
        <v>0</v>
      </c>
      <c r="H38" s="670">
        <f>SUMIF('WOW PMPM &amp; Agg'!$B$10:$B$36,'Summary TC'!$B37,'WOW PMPM &amp; Agg'!G$10:G$36)</f>
        <v>0</v>
      </c>
      <c r="I38" s="670">
        <f>SUMIF('WOW PMPM &amp; Agg'!$B$10:$B$36,'Summary TC'!$B37,'WOW PMPM &amp; Agg'!H$10:H$36)</f>
        <v>0</v>
      </c>
      <c r="J38" s="670">
        <f>SUMIF('WOW PMPM &amp; Agg'!$B$10:$B$36,'Summary TC'!$B37,'WOW PMPM &amp; Agg'!I$10:I$36)</f>
        <v>0</v>
      </c>
      <c r="K38" s="670">
        <f>SUMIF('WOW PMPM &amp; Agg'!$B$10:$B$36,'Summary TC'!$B37,'WOW PMPM &amp; Agg'!J$10:J$36)</f>
        <v>0</v>
      </c>
      <c r="L38" s="670">
        <f>SUMIF('WOW PMPM &amp; Agg'!$B$10:$B$36,'Summary TC'!$B37,'WOW PMPM &amp; Agg'!K$10:K$36)</f>
        <v>0</v>
      </c>
      <c r="M38" s="670">
        <f>SUMIF('WOW PMPM &amp; Agg'!$B$10:$B$36,'Summary TC'!$B37,'WOW PMPM &amp; Agg'!L$10:L$36)</f>
        <v>0</v>
      </c>
      <c r="N38" s="670">
        <f>SUMIF('WOW PMPM &amp; Agg'!$B$10:$B$36,'Summary TC'!$B37,'WOW PMPM &amp; Agg'!M$10:M$36)</f>
        <v>0</v>
      </c>
      <c r="O38" s="670">
        <f>SUMIF('WOW PMPM &amp; Agg'!$B$10:$B$36,'Summary TC'!$B37,'WOW PMPM &amp; Agg'!N$10:N$36)</f>
        <v>0</v>
      </c>
      <c r="P38" s="670">
        <f>SUMIF('WOW PMPM &amp; Agg'!$B$10:$B$36,'Summary TC'!$B37,'WOW PMPM &amp; Agg'!O$10:O$36)</f>
        <v>0</v>
      </c>
      <c r="Q38" s="670">
        <f>SUMIF('WOW PMPM &amp; Agg'!$B$10:$B$36,'Summary TC'!$B37,'WOW PMPM &amp; Agg'!P$10:P$36)</f>
        <v>0</v>
      </c>
      <c r="R38" s="670">
        <f>SUMIF('WOW PMPM &amp; Agg'!$B$10:$B$36,'Summary TC'!$B37,'WOW PMPM &amp; Agg'!Q$10:Q$36)</f>
        <v>0</v>
      </c>
      <c r="S38" s="670">
        <f>SUMIF('WOW PMPM &amp; Agg'!$B$10:$B$36,'Summary TC'!$B37,'WOW PMPM &amp; Agg'!R$10:R$36)</f>
        <v>0</v>
      </c>
      <c r="T38" s="670">
        <f>SUMIF('WOW PMPM &amp; Agg'!$B$10:$B$36,'Summary TC'!$B37,'WOW PMPM &amp; Agg'!S$10:S$36)</f>
        <v>0</v>
      </c>
      <c r="U38" s="670">
        <f>SUMIF('WOW PMPM &amp; Agg'!$B$10:$B$36,'Summary TC'!$B37,'WOW PMPM &amp; Agg'!T$10:T$36)</f>
        <v>0</v>
      </c>
      <c r="V38" s="670">
        <f>SUMIF('WOW PMPM &amp; Agg'!$B$10:$B$36,'Summary TC'!$B37,'WOW PMPM &amp; Agg'!U$10:U$36)</f>
        <v>0</v>
      </c>
      <c r="W38" s="670">
        <f>SUMIF('WOW PMPM &amp; Agg'!$B$10:$B$36,'Summary TC'!$B37,'WOW PMPM &amp; Agg'!V$10:V$36)</f>
        <v>0</v>
      </c>
      <c r="X38" s="670">
        <f>SUMIF('WOW PMPM &amp; Agg'!$B$10:$B$36,'Summary TC'!$B37,'WOW PMPM &amp; Agg'!W$10:W$36)</f>
        <v>0</v>
      </c>
      <c r="Y38" s="670">
        <f>SUMIF('WOW PMPM &amp; Agg'!$B$10:$B$36,'Summary TC'!$B37,'WOW PMPM &amp; Agg'!X$10:X$36)</f>
        <v>0</v>
      </c>
      <c r="Z38" s="670">
        <f>SUMIF('WOW PMPM &amp; Agg'!$B$10:$B$36,'Summary TC'!$B37,'WOW PMPM &amp; Agg'!Y$10:Y$36)</f>
        <v>0</v>
      </c>
      <c r="AA38" s="670">
        <f>SUMIF('WOW PMPM &amp; Agg'!$B$10:$B$36,'Summary TC'!$B37,'WOW PMPM &amp; Agg'!Z$10:Z$36)</f>
        <v>0</v>
      </c>
      <c r="AB38" s="670">
        <f>SUMIF('WOW PMPM &amp; Agg'!$B$10:$B$36,'Summary TC'!$B37,'WOW PMPM &amp; Agg'!AA$10:AA$36)</f>
        <v>0</v>
      </c>
      <c r="AC38" s="670">
        <f>SUMIF('WOW PMPM &amp; Agg'!$B$10:$B$36,'Summary TC'!$B37,'WOW PMPM &amp; Agg'!AB$10:AB$36)</f>
        <v>0</v>
      </c>
      <c r="AD38" s="670">
        <f>SUMIF('WOW PMPM &amp; Agg'!$B$10:$B$36,'Summary TC'!$B37,'WOW PMPM &amp; Agg'!AC$10:AC$36)</f>
        <v>0</v>
      </c>
      <c r="AE38" s="670">
        <f>SUMIF('WOW PMPM &amp; Agg'!$B$10:$B$36,'Summary TC'!$B37,'WOW PMPM &amp; Agg'!AD$10:AD$36)</f>
        <v>0</v>
      </c>
      <c r="AF38" s="670">
        <f>SUMIF('WOW PMPM &amp; Agg'!$B$10:$B$36,'Summary TC'!$B37,'WOW PMPM &amp; Agg'!AE$10:AE$36)</f>
        <v>0</v>
      </c>
      <c r="AG38" s="670">
        <f>SUMIF('WOW PMPM &amp; Agg'!$B$10:$B$36,'Summary TC'!$B37,'WOW PMPM &amp; Agg'!AF$10:AF$36)</f>
        <v>0</v>
      </c>
      <c r="AH38" s="671">
        <f>SUMIF('WOW PMPM &amp; Agg'!$B$10:$B$36,'Summary TC'!$B37,'WOW PMPM &amp; Agg'!AG$10:AG$36)</f>
        <v>0</v>
      </c>
      <c r="AI38" s="672"/>
    </row>
    <row r="39" spans="2:35" s="611" customFormat="1" hidden="1" x14ac:dyDescent="0.2">
      <c r="B39" s="680"/>
      <c r="C39" s="659"/>
      <c r="D39" s="578" t="s">
        <v>22</v>
      </c>
      <c r="E39" s="675">
        <f>IF($B$8="Actuals only",SUMIF('MemMon Actual'!$B$14:$B$37,'Summary TC'!$B37,'MemMon Actual'!D$14:D$37),0)+IF($B$8="Actuals + Projected",SUMIF('MemMon Total'!$B$10:$B$33,'Summary TC'!$B37,'MemMon Total'!D$10:D$33),0)</f>
        <v>0</v>
      </c>
      <c r="F39" s="643">
        <f>IF($B$8="Actuals only",SUMIF('MemMon Actual'!$B$14:$B$37,'Summary TC'!$B37,'MemMon Actual'!E$14:E$37),0)+IF($B$8="Actuals + Projected",SUMIF('MemMon Total'!$B$10:$B$33,'Summary TC'!$B37,'MemMon Total'!E$10:E$33),0)</f>
        <v>0</v>
      </c>
      <c r="G39" s="643">
        <f>IF($B$8="Actuals only",SUMIF('MemMon Actual'!$B$14:$B$37,'Summary TC'!$B37,'MemMon Actual'!F$14:F$37),0)+IF($B$8="Actuals + Projected",SUMIF('MemMon Total'!$B$10:$B$33,'Summary TC'!$B37,'MemMon Total'!F$10:F$33),0)</f>
        <v>0</v>
      </c>
      <c r="H39" s="643">
        <f>IF($B$8="Actuals only",SUMIF('MemMon Actual'!$B$14:$B$37,'Summary TC'!$B37,'MemMon Actual'!G$14:G$37),0)+IF($B$8="Actuals + Projected",SUMIF('MemMon Total'!$B$10:$B$33,'Summary TC'!$B37,'MemMon Total'!G$10:G$33),0)</f>
        <v>0</v>
      </c>
      <c r="I39" s="643">
        <f>IF($B$8="Actuals only",SUMIF('MemMon Actual'!$B$14:$B$37,'Summary TC'!$B37,'MemMon Actual'!H$14:H$37),0)+IF($B$8="Actuals + Projected",SUMIF('MemMon Total'!$B$10:$B$33,'Summary TC'!$B37,'MemMon Total'!H$10:H$33),0)</f>
        <v>0</v>
      </c>
      <c r="J39" s="643">
        <f>IF($B$8="Actuals only",SUMIF('MemMon Actual'!$B$14:$B$37,'Summary TC'!$B37,'MemMon Actual'!I$14:I$37),0)+IF($B$8="Actuals + Projected",SUMIF('MemMon Total'!$B$10:$B$33,'Summary TC'!$B37,'MemMon Total'!I$10:I$33),0)</f>
        <v>0</v>
      </c>
      <c r="K39" s="643">
        <f>IF($B$8="Actuals only",SUMIF('MemMon Actual'!$B$14:$B$37,'Summary TC'!$B37,'MemMon Actual'!J$14:J$37),0)+IF($B$8="Actuals + Projected",SUMIF('MemMon Total'!$B$10:$B$33,'Summary TC'!$B37,'MemMon Total'!J$10:J$33),0)</f>
        <v>0</v>
      </c>
      <c r="L39" s="643">
        <f>IF($B$8="Actuals only",SUMIF('MemMon Actual'!$B$14:$B$37,'Summary TC'!$B37,'MemMon Actual'!K$14:K$37),0)+IF($B$8="Actuals + Projected",SUMIF('MemMon Total'!$B$10:$B$33,'Summary TC'!$B37,'MemMon Total'!K$10:K$33),0)</f>
        <v>0</v>
      </c>
      <c r="M39" s="643">
        <f>IF($B$8="Actuals only",SUMIF('MemMon Actual'!$B$14:$B$37,'Summary TC'!$B37,'MemMon Actual'!L$14:L$37),0)+IF($B$8="Actuals + Projected",SUMIF('MemMon Total'!$B$10:$B$33,'Summary TC'!$B37,'MemMon Total'!L$10:L$33),0)</f>
        <v>0</v>
      </c>
      <c r="N39" s="643">
        <f>IF($B$8="Actuals only",SUMIF('MemMon Actual'!$B$14:$B$37,'Summary TC'!$B37,'MemMon Actual'!M$14:M$37),0)+IF($B$8="Actuals + Projected",SUMIF('MemMon Total'!$B$10:$B$33,'Summary TC'!$B37,'MemMon Total'!M$10:M$33),0)</f>
        <v>0</v>
      </c>
      <c r="O39" s="643">
        <f>IF($B$8="Actuals only",SUMIF('MemMon Actual'!$B$14:$B$37,'Summary TC'!$B37,'MemMon Actual'!N$14:N$37),0)+IF($B$8="Actuals + Projected",SUMIF('MemMon Total'!$B$10:$B$33,'Summary TC'!$B37,'MemMon Total'!N$10:N$33),0)</f>
        <v>0</v>
      </c>
      <c r="P39" s="643">
        <f>IF($B$8="Actuals only",SUMIF('MemMon Actual'!$B$14:$B$37,'Summary TC'!$B37,'MemMon Actual'!O$14:O$37),0)+IF($B$8="Actuals + Projected",SUMIF('MemMon Total'!$B$10:$B$33,'Summary TC'!$B37,'MemMon Total'!O$10:O$33),0)</f>
        <v>0</v>
      </c>
      <c r="Q39" s="643">
        <f>IF($B$8="Actuals only",SUMIF('MemMon Actual'!$B$14:$B$37,'Summary TC'!$B37,'MemMon Actual'!P$14:P$37),0)+IF($B$8="Actuals + Projected",SUMIF('MemMon Total'!$B$10:$B$33,'Summary TC'!$B37,'MemMon Total'!P$10:P$33),0)</f>
        <v>0</v>
      </c>
      <c r="R39" s="643">
        <f>IF($B$8="Actuals only",SUMIF('MemMon Actual'!$B$14:$B$37,'Summary TC'!$B37,'MemMon Actual'!Q$14:Q$37),0)+IF($B$8="Actuals + Projected",SUMIF('MemMon Total'!$B$10:$B$33,'Summary TC'!$B37,'MemMon Total'!Q$10:Q$33),0)</f>
        <v>0</v>
      </c>
      <c r="S39" s="643">
        <f>IF($B$8="Actuals only",SUMIF('MemMon Actual'!$B$14:$B$37,'Summary TC'!$B37,'MemMon Actual'!R$14:R$37),0)+IF($B$8="Actuals + Projected",SUMIF('MemMon Total'!$B$10:$B$33,'Summary TC'!$B37,'MemMon Total'!R$10:R$33),0)</f>
        <v>0</v>
      </c>
      <c r="T39" s="643">
        <f>IF($B$8="Actuals only",SUMIF('MemMon Actual'!$B$14:$B$37,'Summary TC'!$B37,'MemMon Actual'!S$14:S$37),0)+IF($B$8="Actuals + Projected",SUMIF('MemMon Total'!$B$10:$B$33,'Summary TC'!$B37,'MemMon Total'!S$10:S$33),0)</f>
        <v>0</v>
      </c>
      <c r="U39" s="643">
        <f>IF($B$8="Actuals only",SUMIF('MemMon Actual'!$B$14:$B$37,'Summary TC'!$B37,'MemMon Actual'!T$14:T$37),0)+IF($B$8="Actuals + Projected",SUMIF('MemMon Total'!$B$10:$B$33,'Summary TC'!$B37,'MemMon Total'!T$10:T$33),0)</f>
        <v>0</v>
      </c>
      <c r="V39" s="643">
        <f>IF($B$8="Actuals only",SUMIF('MemMon Actual'!$B$14:$B$37,'Summary TC'!$B37,'MemMon Actual'!U$14:U$37),0)+IF($B$8="Actuals + Projected",SUMIF('MemMon Total'!$B$10:$B$33,'Summary TC'!$B37,'MemMon Total'!U$10:U$33),0)</f>
        <v>0</v>
      </c>
      <c r="W39" s="643">
        <f>IF($B$8="Actuals only",SUMIF('MemMon Actual'!$B$14:$B$37,'Summary TC'!$B37,'MemMon Actual'!V$14:V$37),0)+IF($B$8="Actuals + Projected",SUMIF('MemMon Total'!$B$10:$B$33,'Summary TC'!$B37,'MemMon Total'!V$10:V$33),0)</f>
        <v>0</v>
      </c>
      <c r="X39" s="643">
        <f>IF($B$8="Actuals only",SUMIF('MemMon Actual'!$B$14:$B$37,'Summary TC'!$B37,'MemMon Actual'!W$14:W$37),0)+IF($B$8="Actuals + Projected",SUMIF('MemMon Total'!$B$10:$B$33,'Summary TC'!$B37,'MemMon Total'!W$10:W$33),0)</f>
        <v>0</v>
      </c>
      <c r="Y39" s="643">
        <f>IF($B$8="Actuals only",SUMIF('MemMon Actual'!$B$14:$B$37,'Summary TC'!$B37,'MemMon Actual'!X$14:X$37),0)+IF($B$8="Actuals + Projected",SUMIF('MemMon Total'!$B$10:$B$33,'Summary TC'!$B37,'MemMon Total'!X$10:X$33),0)</f>
        <v>0</v>
      </c>
      <c r="Z39" s="643">
        <f>IF($B$8="Actuals only",SUMIF('MemMon Actual'!$B$14:$B$37,'Summary TC'!$B37,'MemMon Actual'!Y$14:Y$37),0)+IF($B$8="Actuals + Projected",SUMIF('MemMon Total'!$B$10:$B$33,'Summary TC'!$B37,'MemMon Total'!Y$10:Y$33),0)</f>
        <v>0</v>
      </c>
      <c r="AA39" s="643">
        <f>IF($B$8="Actuals only",SUMIF('MemMon Actual'!$B$14:$B$37,'Summary TC'!$B37,'MemMon Actual'!Z$14:Z$37),0)+IF($B$8="Actuals + Projected",SUMIF('MemMon Total'!$B$10:$B$33,'Summary TC'!$B37,'MemMon Total'!Z$10:Z$33),0)</f>
        <v>0</v>
      </c>
      <c r="AB39" s="643">
        <f>IF($B$8="Actuals only",SUMIF('MemMon Actual'!$B$14:$B$37,'Summary TC'!$B37,'MemMon Actual'!AA$14:AA$37),0)+IF($B$8="Actuals + Projected",SUMIF('MemMon Total'!$B$10:$B$33,'Summary TC'!$B37,'MemMon Total'!AA$10:AA$33),0)</f>
        <v>0</v>
      </c>
      <c r="AC39" s="643">
        <f>IF($B$8="Actuals only",SUMIF('MemMon Actual'!$B$14:$B$37,'Summary TC'!$B37,'MemMon Actual'!AB$14:AB$37),0)+IF($B$8="Actuals + Projected",SUMIF('MemMon Total'!$B$10:$B$33,'Summary TC'!$B37,'MemMon Total'!AB$10:AB$33),0)</f>
        <v>0</v>
      </c>
      <c r="AD39" s="643">
        <f>IF($B$8="Actuals only",SUMIF('MemMon Actual'!$B$14:$B$37,'Summary TC'!$B37,'MemMon Actual'!AC$14:AC$37),0)+IF($B$8="Actuals + Projected",SUMIF('MemMon Total'!$B$10:$B$33,'Summary TC'!$B37,'MemMon Total'!AC$10:AC$33),0)</f>
        <v>0</v>
      </c>
      <c r="AE39" s="643">
        <f>IF($B$8="Actuals only",SUMIF('MemMon Actual'!$B$14:$B$37,'Summary TC'!$B37,'MemMon Actual'!AD$14:AD$37),0)+IF($B$8="Actuals + Projected",SUMIF('MemMon Total'!$B$10:$B$33,'Summary TC'!$B37,'MemMon Total'!AD$10:AD$33),0)</f>
        <v>0</v>
      </c>
      <c r="AF39" s="643">
        <f>IF($B$8="Actuals only",SUMIF('MemMon Actual'!$B$14:$B$37,'Summary TC'!$B37,'MemMon Actual'!AE$14:AE$37),0)+IF($B$8="Actuals + Projected",SUMIF('MemMon Total'!$B$10:$B$33,'Summary TC'!$B37,'MemMon Total'!AE$10:AE$33),0)</f>
        <v>0</v>
      </c>
      <c r="AG39" s="643">
        <f>IF($B$8="Actuals only",SUMIF('MemMon Actual'!$B$14:$B$37,'Summary TC'!$B37,'MemMon Actual'!AF$14:AF$37),0)+IF($B$8="Actuals + Projected",SUMIF('MemMon Total'!$B$10:$B$33,'Summary TC'!$B37,'MemMon Total'!AF$10:AF$33),0)</f>
        <v>0</v>
      </c>
      <c r="AH39" s="676">
        <f>IF($B$8="Actuals only",SUMIF('MemMon Actual'!$B$14:$B$37,'Summary TC'!$B37,'MemMon Actual'!AG$14:AG$37),0)+IF($B$8="Actuals + Projected",SUMIF('MemMon Total'!$B$10:$B$33,'Summary TC'!$B37,'MemMon Total'!AG$10:AG$33),0)</f>
        <v>0</v>
      </c>
      <c r="AI39" s="681"/>
    </row>
    <row r="40" spans="2:35" hidden="1" x14ac:dyDescent="0.2">
      <c r="B40" s="613"/>
      <c r="C40" s="654"/>
      <c r="D40" s="532"/>
      <c r="E40" s="682"/>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4"/>
      <c r="AI40" s="685"/>
    </row>
    <row r="41" spans="2:35" hidden="1" x14ac:dyDescent="0.2">
      <c r="B41" s="613" t="str">
        <f>IFERROR(VLOOKUP(C41,'MEG Def'!$A$14:$B$19,2),"")</f>
        <v/>
      </c>
      <c r="C41" s="659"/>
      <c r="D41" s="660" t="s">
        <v>20</v>
      </c>
      <c r="E41" s="661">
        <f>E42*E43</f>
        <v>0</v>
      </c>
      <c r="F41" s="662">
        <f t="shared" ref="F41:AC41" si="12">F42*F43</f>
        <v>0</v>
      </c>
      <c r="G41" s="662">
        <f t="shared" si="12"/>
        <v>0</v>
      </c>
      <c r="H41" s="662">
        <f t="shared" si="12"/>
        <v>0</v>
      </c>
      <c r="I41" s="662">
        <f t="shared" si="12"/>
        <v>0</v>
      </c>
      <c r="J41" s="662">
        <f t="shared" si="12"/>
        <v>0</v>
      </c>
      <c r="K41" s="662">
        <f t="shared" si="12"/>
        <v>0</v>
      </c>
      <c r="L41" s="662">
        <f t="shared" si="12"/>
        <v>0</v>
      </c>
      <c r="M41" s="662">
        <f t="shared" si="12"/>
        <v>0</v>
      </c>
      <c r="N41" s="662">
        <f t="shared" si="12"/>
        <v>0</v>
      </c>
      <c r="O41" s="662">
        <f t="shared" si="12"/>
        <v>0</v>
      </c>
      <c r="P41" s="662">
        <f t="shared" si="12"/>
        <v>0</v>
      </c>
      <c r="Q41" s="662">
        <f t="shared" si="12"/>
        <v>0</v>
      </c>
      <c r="R41" s="662">
        <f t="shared" si="12"/>
        <v>0</v>
      </c>
      <c r="S41" s="662">
        <f t="shared" si="12"/>
        <v>0</v>
      </c>
      <c r="T41" s="662">
        <f t="shared" si="12"/>
        <v>0</v>
      </c>
      <c r="U41" s="662">
        <f t="shared" si="12"/>
        <v>0</v>
      </c>
      <c r="V41" s="662">
        <f t="shared" si="12"/>
        <v>0</v>
      </c>
      <c r="W41" s="662">
        <f t="shared" si="12"/>
        <v>0</v>
      </c>
      <c r="X41" s="662">
        <f t="shared" si="12"/>
        <v>0</v>
      </c>
      <c r="Y41" s="662">
        <f t="shared" si="12"/>
        <v>0</v>
      </c>
      <c r="Z41" s="662">
        <f t="shared" si="12"/>
        <v>0</v>
      </c>
      <c r="AA41" s="662">
        <f t="shared" si="12"/>
        <v>0</v>
      </c>
      <c r="AB41" s="662">
        <f t="shared" si="12"/>
        <v>0</v>
      </c>
      <c r="AC41" s="662">
        <f t="shared" si="12"/>
        <v>0</v>
      </c>
      <c r="AD41" s="662">
        <f t="shared" ref="AD41:AH41" si="13">AD42*AD43</f>
        <v>0</v>
      </c>
      <c r="AE41" s="662">
        <f t="shared" si="13"/>
        <v>0</v>
      </c>
      <c r="AF41" s="662">
        <f t="shared" si="13"/>
        <v>0</v>
      </c>
      <c r="AG41" s="662">
        <f t="shared" si="13"/>
        <v>0</v>
      </c>
      <c r="AH41" s="663">
        <f t="shared" si="13"/>
        <v>0</v>
      </c>
      <c r="AI41" s="685"/>
    </row>
    <row r="42" spans="2:35" s="665" customFormat="1" hidden="1" x14ac:dyDescent="0.2">
      <c r="B42" s="666"/>
      <c r="C42" s="667"/>
      <c r="D42" s="668" t="s">
        <v>21</v>
      </c>
      <c r="E42" s="669">
        <f>SUMIF('WOW PMPM &amp; Agg'!$B$10:$B$36,'Summary TC'!$B41,'WOW PMPM &amp; Agg'!D$10:D$36)</f>
        <v>0</v>
      </c>
      <c r="F42" s="670">
        <f>SUMIF('WOW PMPM &amp; Agg'!$B$10:$B$36,'Summary TC'!$B41,'WOW PMPM &amp; Agg'!E$10:E$36)</f>
        <v>0</v>
      </c>
      <c r="G42" s="670">
        <f>SUMIF('WOW PMPM &amp; Agg'!$B$10:$B$36,'Summary TC'!$B41,'WOW PMPM &amp; Agg'!F$10:F$36)</f>
        <v>0</v>
      </c>
      <c r="H42" s="670">
        <f>SUMIF('WOW PMPM &amp; Agg'!$B$10:$B$36,'Summary TC'!$B41,'WOW PMPM &amp; Agg'!G$10:G$36)</f>
        <v>0</v>
      </c>
      <c r="I42" s="670">
        <f>SUMIF('WOW PMPM &amp; Agg'!$B$10:$B$36,'Summary TC'!$B41,'WOW PMPM &amp; Agg'!H$10:H$36)</f>
        <v>0</v>
      </c>
      <c r="J42" s="670">
        <f>SUMIF('WOW PMPM &amp; Agg'!$B$10:$B$36,'Summary TC'!$B41,'WOW PMPM &amp; Agg'!I$10:I$36)</f>
        <v>0</v>
      </c>
      <c r="K42" s="670">
        <f>SUMIF('WOW PMPM &amp; Agg'!$B$10:$B$36,'Summary TC'!$B41,'WOW PMPM &amp; Agg'!J$10:J$36)</f>
        <v>0</v>
      </c>
      <c r="L42" s="670">
        <f>SUMIF('WOW PMPM &amp; Agg'!$B$10:$B$36,'Summary TC'!$B41,'WOW PMPM &amp; Agg'!K$10:K$36)</f>
        <v>0</v>
      </c>
      <c r="M42" s="670">
        <f>SUMIF('WOW PMPM &amp; Agg'!$B$10:$B$36,'Summary TC'!$B41,'WOW PMPM &amp; Agg'!L$10:L$36)</f>
        <v>0</v>
      </c>
      <c r="N42" s="670">
        <f>SUMIF('WOW PMPM &amp; Agg'!$B$10:$B$36,'Summary TC'!$B41,'WOW PMPM &amp; Agg'!M$10:M$36)</f>
        <v>0</v>
      </c>
      <c r="O42" s="670">
        <f>SUMIF('WOW PMPM &amp; Agg'!$B$10:$B$36,'Summary TC'!$B41,'WOW PMPM &amp; Agg'!N$10:N$36)</f>
        <v>0</v>
      </c>
      <c r="P42" s="670">
        <f>SUMIF('WOW PMPM &amp; Agg'!$B$10:$B$36,'Summary TC'!$B41,'WOW PMPM &amp; Agg'!O$10:O$36)</f>
        <v>0</v>
      </c>
      <c r="Q42" s="670">
        <f>SUMIF('WOW PMPM &amp; Agg'!$B$10:$B$36,'Summary TC'!$B41,'WOW PMPM &amp; Agg'!P$10:P$36)</f>
        <v>0</v>
      </c>
      <c r="R42" s="670">
        <f>SUMIF('WOW PMPM &amp; Agg'!$B$10:$B$36,'Summary TC'!$B41,'WOW PMPM &amp; Agg'!Q$10:Q$36)</f>
        <v>0</v>
      </c>
      <c r="S42" s="670">
        <f>SUMIF('WOW PMPM &amp; Agg'!$B$10:$B$36,'Summary TC'!$B41,'WOW PMPM &amp; Agg'!R$10:R$36)</f>
        <v>0</v>
      </c>
      <c r="T42" s="670">
        <f>SUMIF('WOW PMPM &amp; Agg'!$B$10:$B$36,'Summary TC'!$B41,'WOW PMPM &amp; Agg'!S$10:S$36)</f>
        <v>0</v>
      </c>
      <c r="U42" s="670">
        <f>SUMIF('WOW PMPM &amp; Agg'!$B$10:$B$36,'Summary TC'!$B41,'WOW PMPM &amp; Agg'!T$10:T$36)</f>
        <v>0</v>
      </c>
      <c r="V42" s="670">
        <f>SUMIF('WOW PMPM &amp; Agg'!$B$10:$B$36,'Summary TC'!$B41,'WOW PMPM &amp; Agg'!U$10:U$36)</f>
        <v>0</v>
      </c>
      <c r="W42" s="670">
        <f>SUMIF('WOW PMPM &amp; Agg'!$B$10:$B$36,'Summary TC'!$B41,'WOW PMPM &amp; Agg'!V$10:V$36)</f>
        <v>0</v>
      </c>
      <c r="X42" s="670">
        <f>SUMIF('WOW PMPM &amp; Agg'!$B$10:$B$36,'Summary TC'!$B41,'WOW PMPM &amp; Agg'!W$10:W$36)</f>
        <v>0</v>
      </c>
      <c r="Y42" s="670">
        <f>SUMIF('WOW PMPM &amp; Agg'!$B$10:$B$36,'Summary TC'!$B41,'WOW PMPM &amp; Agg'!X$10:X$36)</f>
        <v>0</v>
      </c>
      <c r="Z42" s="670">
        <f>SUMIF('WOW PMPM &amp; Agg'!$B$10:$B$36,'Summary TC'!$B41,'WOW PMPM &amp; Agg'!Y$10:Y$36)</f>
        <v>0</v>
      </c>
      <c r="AA42" s="670">
        <f>SUMIF('WOW PMPM &amp; Agg'!$B$10:$B$36,'Summary TC'!$B41,'WOW PMPM &amp; Agg'!Z$10:Z$36)</f>
        <v>0</v>
      </c>
      <c r="AB42" s="670">
        <f>SUMIF('WOW PMPM &amp; Agg'!$B$10:$B$36,'Summary TC'!$B41,'WOW PMPM &amp; Agg'!AA$10:AA$36)</f>
        <v>0</v>
      </c>
      <c r="AC42" s="670">
        <f>SUMIF('WOW PMPM &amp; Agg'!$B$10:$B$36,'Summary TC'!$B41,'WOW PMPM &amp; Agg'!AB$10:AB$36)</f>
        <v>0</v>
      </c>
      <c r="AD42" s="670">
        <f>SUMIF('WOW PMPM &amp; Agg'!$B$10:$B$36,'Summary TC'!$B41,'WOW PMPM &amp; Agg'!AC$10:AC$36)</f>
        <v>0</v>
      </c>
      <c r="AE42" s="670">
        <f>SUMIF('WOW PMPM &amp; Agg'!$B$10:$B$36,'Summary TC'!$B41,'WOW PMPM &amp; Agg'!AD$10:AD$36)</f>
        <v>0</v>
      </c>
      <c r="AF42" s="670">
        <f>SUMIF('WOW PMPM &amp; Agg'!$B$10:$B$36,'Summary TC'!$B41,'WOW PMPM &amp; Agg'!AE$10:AE$36)</f>
        <v>0</v>
      </c>
      <c r="AG42" s="670">
        <f>SUMIF('WOW PMPM &amp; Agg'!$B$10:$B$36,'Summary TC'!$B41,'WOW PMPM &amp; Agg'!AF$10:AF$36)</f>
        <v>0</v>
      </c>
      <c r="AH42" s="671">
        <f>SUMIF('WOW PMPM &amp; Agg'!$B$10:$B$36,'Summary TC'!$B41,'WOW PMPM &amp; Agg'!AG$10:AG$36)</f>
        <v>0</v>
      </c>
      <c r="AI42" s="686"/>
    </row>
    <row r="43" spans="2:35" hidden="1" x14ac:dyDescent="0.2">
      <c r="B43" s="680"/>
      <c r="C43" s="659"/>
      <c r="D43" s="578" t="s">
        <v>22</v>
      </c>
      <c r="E43" s="675">
        <f>IF($B$8="Actuals only",SUMIF('MemMon Actual'!$B$14:$B$37,'Summary TC'!$B41,'MemMon Actual'!D$14:D$37),0)+IF($B$8="Actuals + Projected",SUMIF('MemMon Total'!$B$10:$B$33,'Summary TC'!$B41,'MemMon Total'!D$10:D$33),0)</f>
        <v>0</v>
      </c>
      <c r="F43" s="643">
        <f>IF($B$8="Actuals only",SUMIF('MemMon Actual'!$B$14:$B$37,'Summary TC'!$B41,'MemMon Actual'!E$14:E$37),0)+IF($B$8="Actuals + Projected",SUMIF('MemMon Total'!$B$10:$B$33,'Summary TC'!$B41,'MemMon Total'!E$10:E$33),0)</f>
        <v>0</v>
      </c>
      <c r="G43" s="643">
        <f>IF($B$8="Actuals only",SUMIF('MemMon Actual'!$B$14:$B$37,'Summary TC'!$B41,'MemMon Actual'!F$14:F$37),0)+IF($B$8="Actuals + Projected",SUMIF('MemMon Total'!$B$10:$B$33,'Summary TC'!$B41,'MemMon Total'!F$10:F$33),0)</f>
        <v>0</v>
      </c>
      <c r="H43" s="643">
        <f>IF($B$8="Actuals only",SUMIF('MemMon Actual'!$B$14:$B$37,'Summary TC'!$B41,'MemMon Actual'!G$14:G$37),0)+IF($B$8="Actuals + Projected",SUMIF('MemMon Total'!$B$10:$B$33,'Summary TC'!$B41,'MemMon Total'!G$10:G$33),0)</f>
        <v>0</v>
      </c>
      <c r="I43" s="643">
        <f>IF($B$8="Actuals only",SUMIF('MemMon Actual'!$B$14:$B$37,'Summary TC'!$B41,'MemMon Actual'!H$14:H$37),0)+IF($B$8="Actuals + Projected",SUMIF('MemMon Total'!$B$10:$B$33,'Summary TC'!$B41,'MemMon Total'!H$10:H$33),0)</f>
        <v>0</v>
      </c>
      <c r="J43" s="643">
        <f>IF($B$8="Actuals only",SUMIF('MemMon Actual'!$B$14:$B$37,'Summary TC'!$B41,'MemMon Actual'!I$14:I$37),0)+IF($B$8="Actuals + Projected",SUMIF('MemMon Total'!$B$10:$B$33,'Summary TC'!$B41,'MemMon Total'!I$10:I$33),0)</f>
        <v>0</v>
      </c>
      <c r="K43" s="643">
        <f>IF($B$8="Actuals only",SUMIF('MemMon Actual'!$B$14:$B$37,'Summary TC'!$B41,'MemMon Actual'!J$14:J$37),0)+IF($B$8="Actuals + Projected",SUMIF('MemMon Total'!$B$10:$B$33,'Summary TC'!$B41,'MemMon Total'!J$10:J$33),0)</f>
        <v>0</v>
      </c>
      <c r="L43" s="643">
        <f>IF($B$8="Actuals only",SUMIF('MemMon Actual'!$B$14:$B$37,'Summary TC'!$B41,'MemMon Actual'!K$14:K$37),0)+IF($B$8="Actuals + Projected",SUMIF('MemMon Total'!$B$10:$B$33,'Summary TC'!$B41,'MemMon Total'!K$10:K$33),0)</f>
        <v>0</v>
      </c>
      <c r="M43" s="643">
        <f>IF($B$8="Actuals only",SUMIF('MemMon Actual'!$B$14:$B$37,'Summary TC'!$B41,'MemMon Actual'!L$14:L$37),0)+IF($B$8="Actuals + Projected",SUMIF('MemMon Total'!$B$10:$B$33,'Summary TC'!$B41,'MemMon Total'!L$10:L$33),0)</f>
        <v>0</v>
      </c>
      <c r="N43" s="643">
        <f>IF($B$8="Actuals only",SUMIF('MemMon Actual'!$B$14:$B$37,'Summary TC'!$B41,'MemMon Actual'!M$14:M$37),0)+IF($B$8="Actuals + Projected",SUMIF('MemMon Total'!$B$10:$B$33,'Summary TC'!$B41,'MemMon Total'!M$10:M$33),0)</f>
        <v>0</v>
      </c>
      <c r="O43" s="643">
        <f>IF($B$8="Actuals only",SUMIF('MemMon Actual'!$B$14:$B$37,'Summary TC'!$B41,'MemMon Actual'!N$14:N$37),0)+IF($B$8="Actuals + Projected",SUMIF('MemMon Total'!$B$10:$B$33,'Summary TC'!$B41,'MemMon Total'!N$10:N$33),0)</f>
        <v>0</v>
      </c>
      <c r="P43" s="643">
        <f>IF($B$8="Actuals only",SUMIF('MemMon Actual'!$B$14:$B$37,'Summary TC'!$B41,'MemMon Actual'!O$14:O$37),0)+IF($B$8="Actuals + Projected",SUMIF('MemMon Total'!$B$10:$B$33,'Summary TC'!$B41,'MemMon Total'!O$10:O$33),0)</f>
        <v>0</v>
      </c>
      <c r="Q43" s="643">
        <f>IF($B$8="Actuals only",SUMIF('MemMon Actual'!$B$14:$B$37,'Summary TC'!$B41,'MemMon Actual'!P$14:P$37),0)+IF($B$8="Actuals + Projected",SUMIF('MemMon Total'!$B$10:$B$33,'Summary TC'!$B41,'MemMon Total'!P$10:P$33),0)</f>
        <v>0</v>
      </c>
      <c r="R43" s="643">
        <f>IF($B$8="Actuals only",SUMIF('MemMon Actual'!$B$14:$B$37,'Summary TC'!$B41,'MemMon Actual'!Q$14:Q$37),0)+IF($B$8="Actuals + Projected",SUMIF('MemMon Total'!$B$10:$B$33,'Summary TC'!$B41,'MemMon Total'!Q$10:Q$33),0)</f>
        <v>0</v>
      </c>
      <c r="S43" s="643">
        <f>IF($B$8="Actuals only",SUMIF('MemMon Actual'!$B$14:$B$37,'Summary TC'!$B41,'MemMon Actual'!R$14:R$37),0)+IF($B$8="Actuals + Projected",SUMIF('MemMon Total'!$B$10:$B$33,'Summary TC'!$B41,'MemMon Total'!R$10:R$33),0)</f>
        <v>0</v>
      </c>
      <c r="T43" s="643">
        <f>IF($B$8="Actuals only",SUMIF('MemMon Actual'!$B$14:$B$37,'Summary TC'!$B41,'MemMon Actual'!S$14:S$37),0)+IF($B$8="Actuals + Projected",SUMIF('MemMon Total'!$B$10:$B$33,'Summary TC'!$B41,'MemMon Total'!S$10:S$33),0)</f>
        <v>0</v>
      </c>
      <c r="U43" s="643">
        <f>IF($B$8="Actuals only",SUMIF('MemMon Actual'!$B$14:$B$37,'Summary TC'!$B41,'MemMon Actual'!T$14:T$37),0)+IF($B$8="Actuals + Projected",SUMIF('MemMon Total'!$B$10:$B$33,'Summary TC'!$B41,'MemMon Total'!T$10:T$33),0)</f>
        <v>0</v>
      </c>
      <c r="V43" s="643">
        <f>IF($B$8="Actuals only",SUMIF('MemMon Actual'!$B$14:$B$37,'Summary TC'!$B41,'MemMon Actual'!U$14:U$37),0)+IF($B$8="Actuals + Projected",SUMIF('MemMon Total'!$B$10:$B$33,'Summary TC'!$B41,'MemMon Total'!U$10:U$33),0)</f>
        <v>0</v>
      </c>
      <c r="W43" s="643">
        <f>IF($B$8="Actuals only",SUMIF('MemMon Actual'!$B$14:$B$37,'Summary TC'!$B41,'MemMon Actual'!V$14:V$37),0)+IF($B$8="Actuals + Projected",SUMIF('MemMon Total'!$B$10:$B$33,'Summary TC'!$B41,'MemMon Total'!V$10:V$33),0)</f>
        <v>0</v>
      </c>
      <c r="X43" s="643">
        <f>IF($B$8="Actuals only",SUMIF('MemMon Actual'!$B$14:$B$37,'Summary TC'!$B41,'MemMon Actual'!W$14:W$37),0)+IF($B$8="Actuals + Projected",SUMIF('MemMon Total'!$B$10:$B$33,'Summary TC'!$B41,'MemMon Total'!W$10:W$33),0)</f>
        <v>0</v>
      </c>
      <c r="Y43" s="643">
        <f>IF($B$8="Actuals only",SUMIF('MemMon Actual'!$B$14:$B$37,'Summary TC'!$B41,'MemMon Actual'!X$14:X$37),0)+IF($B$8="Actuals + Projected",SUMIF('MemMon Total'!$B$10:$B$33,'Summary TC'!$B41,'MemMon Total'!X$10:X$33),0)</f>
        <v>0</v>
      </c>
      <c r="Z43" s="643">
        <f>IF($B$8="Actuals only",SUMIF('MemMon Actual'!$B$14:$B$37,'Summary TC'!$B41,'MemMon Actual'!Y$14:Y$37),0)+IF($B$8="Actuals + Projected",SUMIF('MemMon Total'!$B$10:$B$33,'Summary TC'!$B41,'MemMon Total'!Y$10:Y$33),0)</f>
        <v>0</v>
      </c>
      <c r="AA43" s="643">
        <f>IF($B$8="Actuals only",SUMIF('MemMon Actual'!$B$14:$B$37,'Summary TC'!$B41,'MemMon Actual'!Z$14:Z$37),0)+IF($B$8="Actuals + Projected",SUMIF('MemMon Total'!$B$10:$B$33,'Summary TC'!$B41,'MemMon Total'!Z$10:Z$33),0)</f>
        <v>0</v>
      </c>
      <c r="AB43" s="643">
        <f>IF($B$8="Actuals only",SUMIF('MemMon Actual'!$B$14:$B$37,'Summary TC'!$B41,'MemMon Actual'!AA$14:AA$37),0)+IF($B$8="Actuals + Projected",SUMIF('MemMon Total'!$B$10:$B$33,'Summary TC'!$B41,'MemMon Total'!AA$10:AA$33),0)</f>
        <v>0</v>
      </c>
      <c r="AC43" s="643">
        <f>IF($B$8="Actuals only",SUMIF('MemMon Actual'!$B$14:$B$37,'Summary TC'!$B41,'MemMon Actual'!AB$14:AB$37),0)+IF($B$8="Actuals + Projected",SUMIF('MemMon Total'!$B$10:$B$33,'Summary TC'!$B41,'MemMon Total'!AB$10:AB$33),0)</f>
        <v>0</v>
      </c>
      <c r="AD43" s="643">
        <f>IF($B$8="Actuals only",SUMIF('MemMon Actual'!$B$14:$B$37,'Summary TC'!$B41,'MemMon Actual'!AC$14:AC$37),0)+IF($B$8="Actuals + Projected",SUMIF('MemMon Total'!$B$10:$B$33,'Summary TC'!$B41,'MemMon Total'!AC$10:AC$33),0)</f>
        <v>0</v>
      </c>
      <c r="AE43" s="643">
        <f>IF($B$8="Actuals only",SUMIF('MemMon Actual'!$B$14:$B$37,'Summary TC'!$B41,'MemMon Actual'!AD$14:AD$37),0)+IF($B$8="Actuals + Projected",SUMIF('MemMon Total'!$B$10:$B$33,'Summary TC'!$B41,'MemMon Total'!AD$10:AD$33),0)</f>
        <v>0</v>
      </c>
      <c r="AF43" s="643">
        <f>IF($B$8="Actuals only",SUMIF('MemMon Actual'!$B$14:$B$37,'Summary TC'!$B41,'MemMon Actual'!AE$14:AE$37),0)+IF($B$8="Actuals + Projected",SUMIF('MemMon Total'!$B$10:$B$33,'Summary TC'!$B41,'MemMon Total'!AE$10:AE$33),0)</f>
        <v>0</v>
      </c>
      <c r="AG43" s="643">
        <f>IF($B$8="Actuals only",SUMIF('MemMon Actual'!$B$14:$B$37,'Summary TC'!$B41,'MemMon Actual'!AF$14:AF$37),0)+IF($B$8="Actuals + Projected",SUMIF('MemMon Total'!$B$10:$B$33,'Summary TC'!$B41,'MemMon Total'!AF$10:AF$33),0)</f>
        <v>0</v>
      </c>
      <c r="AH43" s="676">
        <f>IF($B$8="Actuals only",SUMIF('MemMon Actual'!$B$14:$B$37,'Summary TC'!$B41,'MemMon Actual'!AG$14:AG$37),0)+IF($B$8="Actuals + Projected",SUMIF('MemMon Total'!$B$10:$B$33,'Summary TC'!$B41,'MemMon Total'!AG$10:AG$33),0)</f>
        <v>0</v>
      </c>
      <c r="AI43" s="685"/>
    </row>
    <row r="44" spans="2:35" hidden="1" x14ac:dyDescent="0.2">
      <c r="B44" s="613"/>
      <c r="C44" s="654"/>
      <c r="D44" s="532"/>
      <c r="E44" s="682"/>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3"/>
      <c r="AD44" s="683"/>
      <c r="AE44" s="683"/>
      <c r="AF44" s="683"/>
      <c r="AG44" s="683"/>
      <c r="AH44" s="684"/>
      <c r="AI44" s="685"/>
    </row>
    <row r="45" spans="2:35" hidden="1" x14ac:dyDescent="0.2">
      <c r="B45" s="613" t="str">
        <f>IFERROR(VLOOKUP(C45,'MEG Def'!$A$14:$B$19,2),"")</f>
        <v/>
      </c>
      <c r="C45" s="659"/>
      <c r="D45" s="660" t="s">
        <v>20</v>
      </c>
      <c r="E45" s="661">
        <f>E46*E47</f>
        <v>0</v>
      </c>
      <c r="F45" s="662">
        <f t="shared" ref="F45:AC45" si="14">F46*F47</f>
        <v>0</v>
      </c>
      <c r="G45" s="662">
        <f t="shared" si="14"/>
        <v>0</v>
      </c>
      <c r="H45" s="662">
        <f t="shared" si="14"/>
        <v>0</v>
      </c>
      <c r="I45" s="662">
        <f t="shared" si="14"/>
        <v>0</v>
      </c>
      <c r="J45" s="662">
        <f t="shared" si="14"/>
        <v>0</v>
      </c>
      <c r="K45" s="662">
        <f t="shared" si="14"/>
        <v>0</v>
      </c>
      <c r="L45" s="662">
        <f t="shared" si="14"/>
        <v>0</v>
      </c>
      <c r="M45" s="662">
        <f t="shared" si="14"/>
        <v>0</v>
      </c>
      <c r="N45" s="662">
        <f t="shared" si="14"/>
        <v>0</v>
      </c>
      <c r="O45" s="662">
        <f t="shared" si="14"/>
        <v>0</v>
      </c>
      <c r="P45" s="662">
        <f t="shared" si="14"/>
        <v>0</v>
      </c>
      <c r="Q45" s="662">
        <f t="shared" si="14"/>
        <v>0</v>
      </c>
      <c r="R45" s="662">
        <f t="shared" si="14"/>
        <v>0</v>
      </c>
      <c r="S45" s="662">
        <f t="shared" si="14"/>
        <v>0</v>
      </c>
      <c r="T45" s="662">
        <f t="shared" si="14"/>
        <v>0</v>
      </c>
      <c r="U45" s="662">
        <f t="shared" si="14"/>
        <v>0</v>
      </c>
      <c r="V45" s="662">
        <f t="shared" si="14"/>
        <v>0</v>
      </c>
      <c r="W45" s="662">
        <f t="shared" si="14"/>
        <v>0</v>
      </c>
      <c r="X45" s="662">
        <f t="shared" si="14"/>
        <v>0</v>
      </c>
      <c r="Y45" s="662">
        <f t="shared" si="14"/>
        <v>0</v>
      </c>
      <c r="Z45" s="662">
        <f t="shared" si="14"/>
        <v>0</v>
      </c>
      <c r="AA45" s="662">
        <f t="shared" si="14"/>
        <v>0</v>
      </c>
      <c r="AB45" s="662">
        <f t="shared" si="14"/>
        <v>0</v>
      </c>
      <c r="AC45" s="662">
        <f t="shared" si="14"/>
        <v>0</v>
      </c>
      <c r="AD45" s="662">
        <f t="shared" ref="AD45:AH45" si="15">AD46*AD47</f>
        <v>0</v>
      </c>
      <c r="AE45" s="662">
        <f t="shared" si="15"/>
        <v>0</v>
      </c>
      <c r="AF45" s="662">
        <f t="shared" si="15"/>
        <v>0</v>
      </c>
      <c r="AG45" s="662">
        <f t="shared" si="15"/>
        <v>0</v>
      </c>
      <c r="AH45" s="663">
        <f t="shared" si="15"/>
        <v>0</v>
      </c>
      <c r="AI45" s="685"/>
    </row>
    <row r="46" spans="2:35" s="665" customFormat="1" hidden="1" x14ac:dyDescent="0.2">
      <c r="B46" s="666"/>
      <c r="C46" s="667"/>
      <c r="D46" s="668" t="s">
        <v>21</v>
      </c>
      <c r="E46" s="669">
        <f>SUMIF('WOW PMPM &amp; Agg'!$B$10:$B$36,'Summary TC'!$B45,'WOW PMPM &amp; Agg'!D$10:D$36)</f>
        <v>0</v>
      </c>
      <c r="F46" s="670">
        <f>SUMIF('WOW PMPM &amp; Agg'!$B$10:$B$36,'Summary TC'!$B45,'WOW PMPM &amp; Agg'!E$10:E$36)</f>
        <v>0</v>
      </c>
      <c r="G46" s="670">
        <f>SUMIF('WOW PMPM &amp; Agg'!$B$10:$B$36,'Summary TC'!$B45,'WOW PMPM &amp; Agg'!F$10:F$36)</f>
        <v>0</v>
      </c>
      <c r="H46" s="670">
        <f>SUMIF('WOW PMPM &amp; Agg'!$B$10:$B$36,'Summary TC'!$B45,'WOW PMPM &amp; Agg'!G$10:G$36)</f>
        <v>0</v>
      </c>
      <c r="I46" s="670">
        <f>SUMIF('WOW PMPM &amp; Agg'!$B$10:$B$36,'Summary TC'!$B45,'WOW PMPM &amp; Agg'!H$10:H$36)</f>
        <v>0</v>
      </c>
      <c r="J46" s="670">
        <f>SUMIF('WOW PMPM &amp; Agg'!$B$10:$B$36,'Summary TC'!$B45,'WOW PMPM &amp; Agg'!I$10:I$36)</f>
        <v>0</v>
      </c>
      <c r="K46" s="670">
        <f>SUMIF('WOW PMPM &amp; Agg'!$B$10:$B$36,'Summary TC'!$B45,'WOW PMPM &amp; Agg'!J$10:J$36)</f>
        <v>0</v>
      </c>
      <c r="L46" s="670">
        <f>SUMIF('WOW PMPM &amp; Agg'!$B$10:$B$36,'Summary TC'!$B45,'WOW PMPM &amp; Agg'!K$10:K$36)</f>
        <v>0</v>
      </c>
      <c r="M46" s="670">
        <f>SUMIF('WOW PMPM &amp; Agg'!$B$10:$B$36,'Summary TC'!$B45,'WOW PMPM &amp; Agg'!L$10:L$36)</f>
        <v>0</v>
      </c>
      <c r="N46" s="670">
        <f>SUMIF('WOW PMPM &amp; Agg'!$B$10:$B$36,'Summary TC'!$B45,'WOW PMPM &amp; Agg'!M$10:M$36)</f>
        <v>0</v>
      </c>
      <c r="O46" s="670">
        <f>SUMIF('WOW PMPM &amp; Agg'!$B$10:$B$36,'Summary TC'!$B45,'WOW PMPM &amp; Agg'!N$10:N$36)</f>
        <v>0</v>
      </c>
      <c r="P46" s="670">
        <f>SUMIF('WOW PMPM &amp; Agg'!$B$10:$B$36,'Summary TC'!$B45,'WOW PMPM &amp; Agg'!O$10:O$36)</f>
        <v>0</v>
      </c>
      <c r="Q46" s="670">
        <f>SUMIF('WOW PMPM &amp; Agg'!$B$10:$B$36,'Summary TC'!$B45,'WOW PMPM &amp; Agg'!P$10:P$36)</f>
        <v>0</v>
      </c>
      <c r="R46" s="670">
        <f>SUMIF('WOW PMPM &amp; Agg'!$B$10:$B$36,'Summary TC'!$B45,'WOW PMPM &amp; Agg'!Q$10:Q$36)</f>
        <v>0</v>
      </c>
      <c r="S46" s="670">
        <f>SUMIF('WOW PMPM &amp; Agg'!$B$10:$B$36,'Summary TC'!$B45,'WOW PMPM &amp; Agg'!R$10:R$36)</f>
        <v>0</v>
      </c>
      <c r="T46" s="670">
        <f>SUMIF('WOW PMPM &amp; Agg'!$B$10:$B$36,'Summary TC'!$B45,'WOW PMPM &amp; Agg'!S$10:S$36)</f>
        <v>0</v>
      </c>
      <c r="U46" s="670">
        <f>SUMIF('WOW PMPM &amp; Agg'!$B$10:$B$36,'Summary TC'!$B45,'WOW PMPM &amp; Agg'!T$10:T$36)</f>
        <v>0</v>
      </c>
      <c r="V46" s="670">
        <f>SUMIF('WOW PMPM &amp; Agg'!$B$10:$B$36,'Summary TC'!$B45,'WOW PMPM &amp; Agg'!U$10:U$36)</f>
        <v>0</v>
      </c>
      <c r="W46" s="670">
        <f>SUMIF('WOW PMPM &amp; Agg'!$B$10:$B$36,'Summary TC'!$B45,'WOW PMPM &amp; Agg'!V$10:V$36)</f>
        <v>0</v>
      </c>
      <c r="X46" s="670">
        <f>SUMIF('WOW PMPM &amp; Agg'!$B$10:$B$36,'Summary TC'!$B45,'WOW PMPM &amp; Agg'!W$10:W$36)</f>
        <v>0</v>
      </c>
      <c r="Y46" s="670">
        <f>SUMIF('WOW PMPM &amp; Agg'!$B$10:$B$36,'Summary TC'!$B45,'WOW PMPM &amp; Agg'!X$10:X$36)</f>
        <v>0</v>
      </c>
      <c r="Z46" s="670">
        <f>SUMIF('WOW PMPM &amp; Agg'!$B$10:$B$36,'Summary TC'!$B45,'WOW PMPM &amp; Agg'!Y$10:Y$36)</f>
        <v>0</v>
      </c>
      <c r="AA46" s="670">
        <f>SUMIF('WOW PMPM &amp; Agg'!$B$10:$B$36,'Summary TC'!$B45,'WOW PMPM &amp; Agg'!Z$10:Z$36)</f>
        <v>0</v>
      </c>
      <c r="AB46" s="670">
        <f>SUMIF('WOW PMPM &amp; Agg'!$B$10:$B$36,'Summary TC'!$B45,'WOW PMPM &amp; Agg'!AA$10:AA$36)</f>
        <v>0</v>
      </c>
      <c r="AC46" s="670">
        <f>SUMIF('WOW PMPM &amp; Agg'!$B$10:$B$36,'Summary TC'!$B45,'WOW PMPM &amp; Agg'!AB$10:AB$36)</f>
        <v>0</v>
      </c>
      <c r="AD46" s="670">
        <f>SUMIF('WOW PMPM &amp; Agg'!$B$10:$B$36,'Summary TC'!$B45,'WOW PMPM &amp; Agg'!AC$10:AC$36)</f>
        <v>0</v>
      </c>
      <c r="AE46" s="670">
        <f>SUMIF('WOW PMPM &amp; Agg'!$B$10:$B$36,'Summary TC'!$B45,'WOW PMPM &amp; Agg'!AD$10:AD$36)</f>
        <v>0</v>
      </c>
      <c r="AF46" s="670">
        <f>SUMIF('WOW PMPM &amp; Agg'!$B$10:$B$36,'Summary TC'!$B45,'WOW PMPM &amp; Agg'!AE$10:AE$36)</f>
        <v>0</v>
      </c>
      <c r="AG46" s="670">
        <f>SUMIF('WOW PMPM &amp; Agg'!$B$10:$B$36,'Summary TC'!$B45,'WOW PMPM &amp; Agg'!AF$10:AF$36)</f>
        <v>0</v>
      </c>
      <c r="AH46" s="671">
        <f>SUMIF('WOW PMPM &amp; Agg'!$B$10:$B$36,'Summary TC'!$B45,'WOW PMPM &amp; Agg'!AG$10:AG$36)</f>
        <v>0</v>
      </c>
      <c r="AI46" s="686"/>
    </row>
    <row r="47" spans="2:35" hidden="1" x14ac:dyDescent="0.2">
      <c r="B47" s="680"/>
      <c r="C47" s="659"/>
      <c r="D47" s="578" t="s">
        <v>22</v>
      </c>
      <c r="E47" s="675">
        <f>IF($B$8="Actuals only",SUMIF('MemMon Actual'!$B$14:$B$37,'Summary TC'!$B45,'MemMon Actual'!D$14:D$37),0)+IF($B$8="Actuals + Projected",SUMIF('MemMon Total'!$B$10:$B$33,'Summary TC'!$B45,'MemMon Total'!D$10:D$33),0)</f>
        <v>0</v>
      </c>
      <c r="F47" s="643">
        <f>IF($B$8="Actuals only",SUMIF('MemMon Actual'!$B$14:$B$37,'Summary TC'!$B45,'MemMon Actual'!E$14:E$37),0)+IF($B$8="Actuals + Projected",SUMIF('MemMon Total'!$B$10:$B$33,'Summary TC'!$B45,'MemMon Total'!E$10:E$33),0)</f>
        <v>0</v>
      </c>
      <c r="G47" s="643">
        <f>IF($B$8="Actuals only",SUMIF('MemMon Actual'!$B$14:$B$37,'Summary TC'!$B45,'MemMon Actual'!F$14:F$37),0)+IF($B$8="Actuals + Projected",SUMIF('MemMon Total'!$B$10:$B$33,'Summary TC'!$B45,'MemMon Total'!F$10:F$33),0)</f>
        <v>0</v>
      </c>
      <c r="H47" s="643">
        <f>IF($B$8="Actuals only",SUMIF('MemMon Actual'!$B$14:$B$37,'Summary TC'!$B45,'MemMon Actual'!G$14:G$37),0)+IF($B$8="Actuals + Projected",SUMIF('MemMon Total'!$B$10:$B$33,'Summary TC'!$B45,'MemMon Total'!G$10:G$33),0)</f>
        <v>0</v>
      </c>
      <c r="I47" s="643">
        <f>IF($B$8="Actuals only",SUMIF('MemMon Actual'!$B$14:$B$37,'Summary TC'!$B45,'MemMon Actual'!H$14:H$37),0)+IF($B$8="Actuals + Projected",SUMIF('MemMon Total'!$B$10:$B$33,'Summary TC'!$B45,'MemMon Total'!H$10:H$33),0)</f>
        <v>0</v>
      </c>
      <c r="J47" s="643">
        <f>IF($B$8="Actuals only",SUMIF('MemMon Actual'!$B$14:$B$37,'Summary TC'!$B45,'MemMon Actual'!I$14:I$37),0)+IF($B$8="Actuals + Projected",SUMIF('MemMon Total'!$B$10:$B$33,'Summary TC'!$B45,'MemMon Total'!I$10:I$33),0)</f>
        <v>0</v>
      </c>
      <c r="K47" s="643">
        <f>IF($B$8="Actuals only",SUMIF('MemMon Actual'!$B$14:$B$37,'Summary TC'!$B45,'MemMon Actual'!J$14:J$37),0)+IF($B$8="Actuals + Projected",SUMIF('MemMon Total'!$B$10:$B$33,'Summary TC'!$B45,'MemMon Total'!J$10:J$33),0)</f>
        <v>0</v>
      </c>
      <c r="L47" s="643">
        <f>IF($B$8="Actuals only",SUMIF('MemMon Actual'!$B$14:$B$37,'Summary TC'!$B45,'MemMon Actual'!K$14:K$37),0)+IF($B$8="Actuals + Projected",SUMIF('MemMon Total'!$B$10:$B$33,'Summary TC'!$B45,'MemMon Total'!K$10:K$33),0)</f>
        <v>0</v>
      </c>
      <c r="M47" s="643">
        <f>IF($B$8="Actuals only",SUMIF('MemMon Actual'!$B$14:$B$37,'Summary TC'!$B45,'MemMon Actual'!L$14:L$37),0)+IF($B$8="Actuals + Projected",SUMIF('MemMon Total'!$B$10:$B$33,'Summary TC'!$B45,'MemMon Total'!L$10:L$33),0)</f>
        <v>0</v>
      </c>
      <c r="N47" s="643">
        <f>IF($B$8="Actuals only",SUMIF('MemMon Actual'!$B$14:$B$37,'Summary TC'!$B45,'MemMon Actual'!M$14:M$37),0)+IF($B$8="Actuals + Projected",SUMIF('MemMon Total'!$B$10:$B$33,'Summary TC'!$B45,'MemMon Total'!M$10:M$33),0)</f>
        <v>0</v>
      </c>
      <c r="O47" s="643">
        <f>IF($B$8="Actuals only",SUMIF('MemMon Actual'!$B$14:$B$37,'Summary TC'!$B45,'MemMon Actual'!N$14:N$37),0)+IF($B$8="Actuals + Projected",SUMIF('MemMon Total'!$B$10:$B$33,'Summary TC'!$B45,'MemMon Total'!N$10:N$33),0)</f>
        <v>0</v>
      </c>
      <c r="P47" s="643">
        <f>IF($B$8="Actuals only",SUMIF('MemMon Actual'!$B$14:$B$37,'Summary TC'!$B45,'MemMon Actual'!O$14:O$37),0)+IF($B$8="Actuals + Projected",SUMIF('MemMon Total'!$B$10:$B$33,'Summary TC'!$B45,'MemMon Total'!O$10:O$33),0)</f>
        <v>0</v>
      </c>
      <c r="Q47" s="643">
        <f>IF($B$8="Actuals only",SUMIF('MemMon Actual'!$B$14:$B$37,'Summary TC'!$B45,'MemMon Actual'!P$14:P$37),0)+IF($B$8="Actuals + Projected",SUMIF('MemMon Total'!$B$10:$B$33,'Summary TC'!$B45,'MemMon Total'!P$10:P$33),0)</f>
        <v>0</v>
      </c>
      <c r="R47" s="643">
        <f>IF($B$8="Actuals only",SUMIF('MemMon Actual'!$B$14:$B$37,'Summary TC'!$B45,'MemMon Actual'!Q$14:Q$37),0)+IF($B$8="Actuals + Projected",SUMIF('MemMon Total'!$B$10:$B$33,'Summary TC'!$B45,'MemMon Total'!Q$10:Q$33),0)</f>
        <v>0</v>
      </c>
      <c r="S47" s="643">
        <f>IF($B$8="Actuals only",SUMIF('MemMon Actual'!$B$14:$B$37,'Summary TC'!$B45,'MemMon Actual'!R$14:R$37),0)+IF($B$8="Actuals + Projected",SUMIF('MemMon Total'!$B$10:$B$33,'Summary TC'!$B45,'MemMon Total'!R$10:R$33),0)</f>
        <v>0</v>
      </c>
      <c r="T47" s="643">
        <f>IF($B$8="Actuals only",SUMIF('MemMon Actual'!$B$14:$B$37,'Summary TC'!$B45,'MemMon Actual'!S$14:S$37),0)+IF($B$8="Actuals + Projected",SUMIF('MemMon Total'!$B$10:$B$33,'Summary TC'!$B45,'MemMon Total'!S$10:S$33),0)</f>
        <v>0</v>
      </c>
      <c r="U47" s="643">
        <f>IF($B$8="Actuals only",SUMIF('MemMon Actual'!$B$14:$B$37,'Summary TC'!$B45,'MemMon Actual'!T$14:T$37),0)+IF($B$8="Actuals + Projected",SUMIF('MemMon Total'!$B$10:$B$33,'Summary TC'!$B45,'MemMon Total'!T$10:T$33),0)</f>
        <v>0</v>
      </c>
      <c r="V47" s="643">
        <f>IF($B$8="Actuals only",SUMIF('MemMon Actual'!$B$14:$B$37,'Summary TC'!$B45,'MemMon Actual'!U$14:U$37),0)+IF($B$8="Actuals + Projected",SUMIF('MemMon Total'!$B$10:$B$33,'Summary TC'!$B45,'MemMon Total'!U$10:U$33),0)</f>
        <v>0</v>
      </c>
      <c r="W47" s="643">
        <f>IF($B$8="Actuals only",SUMIF('MemMon Actual'!$B$14:$B$37,'Summary TC'!$B45,'MemMon Actual'!V$14:V$37),0)+IF($B$8="Actuals + Projected",SUMIF('MemMon Total'!$B$10:$B$33,'Summary TC'!$B45,'MemMon Total'!V$10:V$33),0)</f>
        <v>0</v>
      </c>
      <c r="X47" s="643">
        <f>IF($B$8="Actuals only",SUMIF('MemMon Actual'!$B$14:$B$37,'Summary TC'!$B45,'MemMon Actual'!W$14:W$37),0)+IF($B$8="Actuals + Projected",SUMIF('MemMon Total'!$B$10:$B$33,'Summary TC'!$B45,'MemMon Total'!W$10:W$33),0)</f>
        <v>0</v>
      </c>
      <c r="Y47" s="643">
        <f>IF($B$8="Actuals only",SUMIF('MemMon Actual'!$B$14:$B$37,'Summary TC'!$B45,'MemMon Actual'!X$14:X$37),0)+IF($B$8="Actuals + Projected",SUMIF('MemMon Total'!$B$10:$B$33,'Summary TC'!$B45,'MemMon Total'!X$10:X$33),0)</f>
        <v>0</v>
      </c>
      <c r="Z47" s="643">
        <f>IF($B$8="Actuals only",SUMIF('MemMon Actual'!$B$14:$B$37,'Summary TC'!$B45,'MemMon Actual'!Y$14:Y$37),0)+IF($B$8="Actuals + Projected",SUMIF('MemMon Total'!$B$10:$B$33,'Summary TC'!$B45,'MemMon Total'!Y$10:Y$33),0)</f>
        <v>0</v>
      </c>
      <c r="AA47" s="643">
        <f>IF($B$8="Actuals only",SUMIF('MemMon Actual'!$B$14:$B$37,'Summary TC'!$B45,'MemMon Actual'!Z$14:Z$37),0)+IF($B$8="Actuals + Projected",SUMIF('MemMon Total'!$B$10:$B$33,'Summary TC'!$B45,'MemMon Total'!Z$10:Z$33),0)</f>
        <v>0</v>
      </c>
      <c r="AB47" s="643">
        <f>IF($B$8="Actuals only",SUMIF('MemMon Actual'!$B$14:$B$37,'Summary TC'!$B45,'MemMon Actual'!AA$14:AA$37),0)+IF($B$8="Actuals + Projected",SUMIF('MemMon Total'!$B$10:$B$33,'Summary TC'!$B45,'MemMon Total'!AA$10:AA$33),0)</f>
        <v>0</v>
      </c>
      <c r="AC47" s="643">
        <f>IF($B$8="Actuals only",SUMIF('MemMon Actual'!$B$14:$B$37,'Summary TC'!$B45,'MemMon Actual'!AB$14:AB$37),0)+IF($B$8="Actuals + Projected",SUMIF('MemMon Total'!$B$10:$B$33,'Summary TC'!$B45,'MemMon Total'!AB$10:AB$33),0)</f>
        <v>0</v>
      </c>
      <c r="AD47" s="643">
        <f>IF($B$8="Actuals only",SUMIF('MemMon Actual'!$B$14:$B$37,'Summary TC'!$B45,'MemMon Actual'!AC$14:AC$37),0)+IF($B$8="Actuals + Projected",SUMIF('MemMon Total'!$B$10:$B$33,'Summary TC'!$B45,'MemMon Total'!AC$10:AC$33),0)</f>
        <v>0</v>
      </c>
      <c r="AE47" s="643">
        <f>IF($B$8="Actuals only",SUMIF('MemMon Actual'!$B$14:$B$37,'Summary TC'!$B45,'MemMon Actual'!AD$14:AD$37),0)+IF($B$8="Actuals + Projected",SUMIF('MemMon Total'!$B$10:$B$33,'Summary TC'!$B45,'MemMon Total'!AD$10:AD$33),0)</f>
        <v>0</v>
      </c>
      <c r="AF47" s="643">
        <f>IF($B$8="Actuals only",SUMIF('MemMon Actual'!$B$14:$B$37,'Summary TC'!$B45,'MemMon Actual'!AE$14:AE$37),0)+IF($B$8="Actuals + Projected",SUMIF('MemMon Total'!$B$10:$B$33,'Summary TC'!$B45,'MemMon Total'!AE$10:AE$33),0)</f>
        <v>0</v>
      </c>
      <c r="AG47" s="643">
        <f>IF($B$8="Actuals only",SUMIF('MemMon Actual'!$B$14:$B$37,'Summary TC'!$B45,'MemMon Actual'!AF$14:AF$37),0)+IF($B$8="Actuals + Projected",SUMIF('MemMon Total'!$B$10:$B$33,'Summary TC'!$B45,'MemMon Total'!AF$10:AF$33),0)</f>
        <v>0</v>
      </c>
      <c r="AH47" s="676">
        <f>IF($B$8="Actuals only",SUMIF('MemMon Actual'!$B$14:$B$37,'Summary TC'!$B45,'MemMon Actual'!AG$14:AG$37),0)+IF($B$8="Actuals + Projected",SUMIF('MemMon Total'!$B$10:$B$33,'Summary TC'!$B45,'MemMon Total'!AG$10:AG$33),0)</f>
        <v>0</v>
      </c>
      <c r="AI47" s="685"/>
    </row>
    <row r="48" spans="2:35" hidden="1" x14ac:dyDescent="0.2">
      <c r="B48" s="613"/>
      <c r="C48" s="654"/>
      <c r="D48" s="532"/>
      <c r="E48" s="682"/>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4"/>
      <c r="AI48" s="685"/>
    </row>
    <row r="49" spans="2:35" hidden="1" x14ac:dyDescent="0.2">
      <c r="B49" s="613" t="str">
        <f>IFERROR(VLOOKUP(C49,'MEG Def'!$A$14:$B$19,2),"")</f>
        <v/>
      </c>
      <c r="C49" s="659"/>
      <c r="D49" s="660" t="s">
        <v>20</v>
      </c>
      <c r="E49" s="661">
        <f>E50*E51</f>
        <v>0</v>
      </c>
      <c r="F49" s="662">
        <f t="shared" ref="F49:AC49" si="16">F50*F51</f>
        <v>0</v>
      </c>
      <c r="G49" s="662">
        <f t="shared" si="16"/>
        <v>0</v>
      </c>
      <c r="H49" s="662">
        <f t="shared" si="16"/>
        <v>0</v>
      </c>
      <c r="I49" s="662">
        <f t="shared" si="16"/>
        <v>0</v>
      </c>
      <c r="J49" s="662">
        <f t="shared" si="16"/>
        <v>0</v>
      </c>
      <c r="K49" s="662">
        <f t="shared" si="16"/>
        <v>0</v>
      </c>
      <c r="L49" s="662">
        <f t="shared" si="16"/>
        <v>0</v>
      </c>
      <c r="M49" s="662">
        <f t="shared" si="16"/>
        <v>0</v>
      </c>
      <c r="N49" s="662">
        <f t="shared" si="16"/>
        <v>0</v>
      </c>
      <c r="O49" s="662">
        <f t="shared" si="16"/>
        <v>0</v>
      </c>
      <c r="P49" s="662">
        <f t="shared" si="16"/>
        <v>0</v>
      </c>
      <c r="Q49" s="662">
        <f t="shared" si="16"/>
        <v>0</v>
      </c>
      <c r="R49" s="662">
        <f t="shared" si="16"/>
        <v>0</v>
      </c>
      <c r="S49" s="662">
        <f t="shared" si="16"/>
        <v>0</v>
      </c>
      <c r="T49" s="662">
        <f t="shared" si="16"/>
        <v>0</v>
      </c>
      <c r="U49" s="662">
        <f t="shared" si="16"/>
        <v>0</v>
      </c>
      <c r="V49" s="662">
        <f t="shared" si="16"/>
        <v>0</v>
      </c>
      <c r="W49" s="662">
        <f t="shared" si="16"/>
        <v>0</v>
      </c>
      <c r="X49" s="662">
        <f t="shared" si="16"/>
        <v>0</v>
      </c>
      <c r="Y49" s="662">
        <f t="shared" si="16"/>
        <v>0</v>
      </c>
      <c r="Z49" s="662">
        <f t="shared" si="16"/>
        <v>0</v>
      </c>
      <c r="AA49" s="662">
        <f t="shared" si="16"/>
        <v>0</v>
      </c>
      <c r="AB49" s="662">
        <f t="shared" si="16"/>
        <v>0</v>
      </c>
      <c r="AC49" s="662">
        <f t="shared" si="16"/>
        <v>0</v>
      </c>
      <c r="AD49" s="662">
        <f t="shared" ref="AD49:AH49" si="17">AD50*AD51</f>
        <v>0</v>
      </c>
      <c r="AE49" s="662">
        <f t="shared" si="17"/>
        <v>0</v>
      </c>
      <c r="AF49" s="662">
        <f t="shared" si="17"/>
        <v>0</v>
      </c>
      <c r="AG49" s="662">
        <f t="shared" si="17"/>
        <v>0</v>
      </c>
      <c r="AH49" s="663">
        <f t="shared" si="17"/>
        <v>0</v>
      </c>
      <c r="AI49" s="685"/>
    </row>
    <row r="50" spans="2:35" s="665" customFormat="1" hidden="1" x14ac:dyDescent="0.2">
      <c r="B50" s="666"/>
      <c r="C50" s="667"/>
      <c r="D50" s="668" t="s">
        <v>21</v>
      </c>
      <c r="E50" s="669">
        <f>SUMIF('WOW PMPM &amp; Agg'!$B$10:$B$36,'Summary TC'!$B49,'WOW PMPM &amp; Agg'!D$10:D$36)</f>
        <v>0</v>
      </c>
      <c r="F50" s="670">
        <f>SUMIF('WOW PMPM &amp; Agg'!$B$10:$B$36,'Summary TC'!$B49,'WOW PMPM &amp; Agg'!E$10:E$36)</f>
        <v>0</v>
      </c>
      <c r="G50" s="670">
        <f>SUMIF('WOW PMPM &amp; Agg'!$B$10:$B$36,'Summary TC'!$B49,'WOW PMPM &amp; Agg'!F$10:F$36)</f>
        <v>0</v>
      </c>
      <c r="H50" s="670">
        <f>SUMIF('WOW PMPM &amp; Agg'!$B$10:$B$36,'Summary TC'!$B49,'WOW PMPM &amp; Agg'!G$10:G$36)</f>
        <v>0</v>
      </c>
      <c r="I50" s="670">
        <f>SUMIF('WOW PMPM &amp; Agg'!$B$10:$B$36,'Summary TC'!$B49,'WOW PMPM &amp; Agg'!H$10:H$36)</f>
        <v>0</v>
      </c>
      <c r="J50" s="670">
        <f>SUMIF('WOW PMPM &amp; Agg'!$B$10:$B$36,'Summary TC'!$B49,'WOW PMPM &amp; Agg'!I$10:I$36)</f>
        <v>0</v>
      </c>
      <c r="K50" s="670">
        <f>SUMIF('WOW PMPM &amp; Agg'!$B$10:$B$36,'Summary TC'!$B49,'WOW PMPM &amp; Agg'!J$10:J$36)</f>
        <v>0</v>
      </c>
      <c r="L50" s="670">
        <f>SUMIF('WOW PMPM &amp; Agg'!$B$10:$B$36,'Summary TC'!$B49,'WOW PMPM &amp; Agg'!K$10:K$36)</f>
        <v>0</v>
      </c>
      <c r="M50" s="670">
        <f>SUMIF('WOW PMPM &amp; Agg'!$B$10:$B$36,'Summary TC'!$B49,'WOW PMPM &amp; Agg'!L$10:L$36)</f>
        <v>0</v>
      </c>
      <c r="N50" s="670">
        <f>SUMIF('WOW PMPM &amp; Agg'!$B$10:$B$36,'Summary TC'!$B49,'WOW PMPM &amp; Agg'!M$10:M$36)</f>
        <v>0</v>
      </c>
      <c r="O50" s="670">
        <f>SUMIF('WOW PMPM &amp; Agg'!$B$10:$B$36,'Summary TC'!$B49,'WOW PMPM &amp; Agg'!N$10:N$36)</f>
        <v>0</v>
      </c>
      <c r="P50" s="670">
        <f>SUMIF('WOW PMPM &amp; Agg'!$B$10:$B$36,'Summary TC'!$B49,'WOW PMPM &amp; Agg'!O$10:O$36)</f>
        <v>0</v>
      </c>
      <c r="Q50" s="670">
        <f>SUMIF('WOW PMPM &amp; Agg'!$B$10:$B$36,'Summary TC'!$B49,'WOW PMPM &amp; Agg'!P$10:P$36)</f>
        <v>0</v>
      </c>
      <c r="R50" s="670">
        <f>SUMIF('WOW PMPM &amp; Agg'!$B$10:$B$36,'Summary TC'!$B49,'WOW PMPM &amp; Agg'!Q$10:Q$36)</f>
        <v>0</v>
      </c>
      <c r="S50" s="670">
        <f>SUMIF('WOW PMPM &amp; Agg'!$B$10:$B$36,'Summary TC'!$B49,'WOW PMPM &amp; Agg'!R$10:R$36)</f>
        <v>0</v>
      </c>
      <c r="T50" s="670">
        <f>SUMIF('WOW PMPM &amp; Agg'!$B$10:$B$36,'Summary TC'!$B49,'WOW PMPM &amp; Agg'!S$10:S$36)</f>
        <v>0</v>
      </c>
      <c r="U50" s="670">
        <f>SUMIF('WOW PMPM &amp; Agg'!$B$10:$B$36,'Summary TC'!$B49,'WOW PMPM &amp; Agg'!T$10:T$36)</f>
        <v>0</v>
      </c>
      <c r="V50" s="670">
        <f>SUMIF('WOW PMPM &amp; Agg'!$B$10:$B$36,'Summary TC'!$B49,'WOW PMPM &amp; Agg'!U$10:U$36)</f>
        <v>0</v>
      </c>
      <c r="W50" s="670">
        <f>SUMIF('WOW PMPM &amp; Agg'!$B$10:$B$36,'Summary TC'!$B49,'WOW PMPM &amp; Agg'!V$10:V$36)</f>
        <v>0</v>
      </c>
      <c r="X50" s="670">
        <f>SUMIF('WOW PMPM &amp; Agg'!$B$10:$B$36,'Summary TC'!$B49,'WOW PMPM &amp; Agg'!W$10:W$36)</f>
        <v>0</v>
      </c>
      <c r="Y50" s="670">
        <f>SUMIF('WOW PMPM &amp; Agg'!$B$10:$B$36,'Summary TC'!$B49,'WOW PMPM &amp; Agg'!X$10:X$36)</f>
        <v>0</v>
      </c>
      <c r="Z50" s="670">
        <f>SUMIF('WOW PMPM &amp; Agg'!$B$10:$B$36,'Summary TC'!$B49,'WOW PMPM &amp; Agg'!Y$10:Y$36)</f>
        <v>0</v>
      </c>
      <c r="AA50" s="670">
        <f>SUMIF('WOW PMPM &amp; Agg'!$B$10:$B$36,'Summary TC'!$B49,'WOW PMPM &amp; Agg'!Z$10:Z$36)</f>
        <v>0</v>
      </c>
      <c r="AB50" s="670">
        <f>SUMIF('WOW PMPM &amp; Agg'!$B$10:$B$36,'Summary TC'!$B49,'WOW PMPM &amp; Agg'!AA$10:AA$36)</f>
        <v>0</v>
      </c>
      <c r="AC50" s="670">
        <f>SUMIF('WOW PMPM &amp; Agg'!$B$10:$B$36,'Summary TC'!$B49,'WOW PMPM &amp; Agg'!AB$10:AB$36)</f>
        <v>0</v>
      </c>
      <c r="AD50" s="670">
        <f>SUMIF('WOW PMPM &amp; Agg'!$B$10:$B$36,'Summary TC'!$B49,'WOW PMPM &amp; Agg'!AC$10:AC$36)</f>
        <v>0</v>
      </c>
      <c r="AE50" s="670">
        <f>SUMIF('WOW PMPM &amp; Agg'!$B$10:$B$36,'Summary TC'!$B49,'WOW PMPM &amp; Agg'!AD$10:AD$36)</f>
        <v>0</v>
      </c>
      <c r="AF50" s="670">
        <f>SUMIF('WOW PMPM &amp; Agg'!$B$10:$B$36,'Summary TC'!$B49,'WOW PMPM &amp; Agg'!AE$10:AE$36)</f>
        <v>0</v>
      </c>
      <c r="AG50" s="670">
        <f>SUMIF('WOW PMPM &amp; Agg'!$B$10:$B$36,'Summary TC'!$B49,'WOW PMPM &amp; Agg'!AF$10:AF$36)</f>
        <v>0</v>
      </c>
      <c r="AH50" s="671">
        <f>SUMIF('WOW PMPM &amp; Agg'!$B$10:$B$36,'Summary TC'!$B49,'WOW PMPM &amp; Agg'!AG$10:AG$36)</f>
        <v>0</v>
      </c>
      <c r="AI50" s="686"/>
    </row>
    <row r="51" spans="2:35" hidden="1" x14ac:dyDescent="0.2">
      <c r="B51" s="680"/>
      <c r="C51" s="659"/>
      <c r="D51" s="578" t="s">
        <v>22</v>
      </c>
      <c r="E51" s="675">
        <f>IF($B$8="Actuals only",SUMIF('MemMon Actual'!$B$14:$B$37,'Summary TC'!$B49,'MemMon Actual'!D$14:D$37),0)+IF($B$8="Actuals + Projected",SUMIF('MemMon Total'!$B$10:$B$33,'Summary TC'!$B49,'MemMon Total'!D$10:D$33),0)</f>
        <v>0</v>
      </c>
      <c r="F51" s="643">
        <f>IF($B$8="Actuals only",SUMIF('MemMon Actual'!$B$14:$B$37,'Summary TC'!$B49,'MemMon Actual'!E$14:E$37),0)+IF($B$8="Actuals + Projected",SUMIF('MemMon Total'!$B$10:$B$33,'Summary TC'!$B49,'MemMon Total'!E$10:E$33),0)</f>
        <v>0</v>
      </c>
      <c r="G51" s="643">
        <f>IF($B$8="Actuals only",SUMIF('MemMon Actual'!$B$14:$B$37,'Summary TC'!$B49,'MemMon Actual'!F$14:F$37),0)+IF($B$8="Actuals + Projected",SUMIF('MemMon Total'!$B$10:$B$33,'Summary TC'!$B49,'MemMon Total'!F$10:F$33),0)</f>
        <v>0</v>
      </c>
      <c r="H51" s="643">
        <f>IF($B$8="Actuals only",SUMIF('MemMon Actual'!$B$14:$B$37,'Summary TC'!$B49,'MemMon Actual'!G$14:G$37),0)+IF($B$8="Actuals + Projected",SUMIF('MemMon Total'!$B$10:$B$33,'Summary TC'!$B49,'MemMon Total'!G$10:G$33),0)</f>
        <v>0</v>
      </c>
      <c r="I51" s="643">
        <f>IF($B$8="Actuals only",SUMIF('MemMon Actual'!$B$14:$B$37,'Summary TC'!$B49,'MemMon Actual'!H$14:H$37),0)+IF($B$8="Actuals + Projected",SUMIF('MemMon Total'!$B$10:$B$33,'Summary TC'!$B49,'MemMon Total'!H$10:H$33),0)</f>
        <v>0</v>
      </c>
      <c r="J51" s="643">
        <f>IF($B$8="Actuals only",SUMIF('MemMon Actual'!$B$14:$B$37,'Summary TC'!$B49,'MemMon Actual'!I$14:I$37),0)+IF($B$8="Actuals + Projected",SUMIF('MemMon Total'!$B$10:$B$33,'Summary TC'!$B49,'MemMon Total'!I$10:I$33),0)</f>
        <v>0</v>
      </c>
      <c r="K51" s="643">
        <f>IF($B$8="Actuals only",SUMIF('MemMon Actual'!$B$14:$B$37,'Summary TC'!$B49,'MemMon Actual'!J$14:J$37),0)+IF($B$8="Actuals + Projected",SUMIF('MemMon Total'!$B$10:$B$33,'Summary TC'!$B49,'MemMon Total'!J$10:J$33),0)</f>
        <v>0</v>
      </c>
      <c r="L51" s="643">
        <f>IF($B$8="Actuals only",SUMIF('MemMon Actual'!$B$14:$B$37,'Summary TC'!$B49,'MemMon Actual'!K$14:K$37),0)+IF($B$8="Actuals + Projected",SUMIF('MemMon Total'!$B$10:$B$33,'Summary TC'!$B49,'MemMon Total'!K$10:K$33),0)</f>
        <v>0</v>
      </c>
      <c r="M51" s="643">
        <f>IF($B$8="Actuals only",SUMIF('MemMon Actual'!$B$14:$B$37,'Summary TC'!$B49,'MemMon Actual'!L$14:L$37),0)+IF($B$8="Actuals + Projected",SUMIF('MemMon Total'!$B$10:$B$33,'Summary TC'!$B49,'MemMon Total'!L$10:L$33),0)</f>
        <v>0</v>
      </c>
      <c r="N51" s="643">
        <f>IF($B$8="Actuals only",SUMIF('MemMon Actual'!$B$14:$B$37,'Summary TC'!$B49,'MemMon Actual'!M$14:M$37),0)+IF($B$8="Actuals + Projected",SUMIF('MemMon Total'!$B$10:$B$33,'Summary TC'!$B49,'MemMon Total'!M$10:M$33),0)</f>
        <v>0</v>
      </c>
      <c r="O51" s="643">
        <f>IF($B$8="Actuals only",SUMIF('MemMon Actual'!$B$14:$B$37,'Summary TC'!$B49,'MemMon Actual'!N$14:N$37),0)+IF($B$8="Actuals + Projected",SUMIF('MemMon Total'!$B$10:$B$33,'Summary TC'!$B49,'MemMon Total'!N$10:N$33),0)</f>
        <v>0</v>
      </c>
      <c r="P51" s="643">
        <f>IF($B$8="Actuals only",SUMIF('MemMon Actual'!$B$14:$B$37,'Summary TC'!$B49,'MemMon Actual'!O$14:O$37),0)+IF($B$8="Actuals + Projected",SUMIF('MemMon Total'!$B$10:$B$33,'Summary TC'!$B49,'MemMon Total'!O$10:O$33),0)</f>
        <v>0</v>
      </c>
      <c r="Q51" s="643">
        <f>IF($B$8="Actuals only",SUMIF('MemMon Actual'!$B$14:$B$37,'Summary TC'!$B49,'MemMon Actual'!P$14:P$37),0)+IF($B$8="Actuals + Projected",SUMIF('MemMon Total'!$B$10:$B$33,'Summary TC'!$B49,'MemMon Total'!P$10:P$33),0)</f>
        <v>0</v>
      </c>
      <c r="R51" s="643">
        <f>IF($B$8="Actuals only",SUMIF('MemMon Actual'!$B$14:$B$37,'Summary TC'!$B49,'MemMon Actual'!Q$14:Q$37),0)+IF($B$8="Actuals + Projected",SUMIF('MemMon Total'!$B$10:$B$33,'Summary TC'!$B49,'MemMon Total'!Q$10:Q$33),0)</f>
        <v>0</v>
      </c>
      <c r="S51" s="643">
        <f>IF($B$8="Actuals only",SUMIF('MemMon Actual'!$B$14:$B$37,'Summary TC'!$B49,'MemMon Actual'!R$14:R$37),0)+IF($B$8="Actuals + Projected",SUMIF('MemMon Total'!$B$10:$B$33,'Summary TC'!$B49,'MemMon Total'!R$10:R$33),0)</f>
        <v>0</v>
      </c>
      <c r="T51" s="643">
        <f>IF($B$8="Actuals only",SUMIF('MemMon Actual'!$B$14:$B$37,'Summary TC'!$B49,'MemMon Actual'!S$14:S$37),0)+IF($B$8="Actuals + Projected",SUMIF('MemMon Total'!$B$10:$B$33,'Summary TC'!$B49,'MemMon Total'!S$10:S$33),0)</f>
        <v>0</v>
      </c>
      <c r="U51" s="643">
        <f>IF($B$8="Actuals only",SUMIF('MemMon Actual'!$B$14:$B$37,'Summary TC'!$B49,'MemMon Actual'!T$14:T$37),0)+IF($B$8="Actuals + Projected",SUMIF('MemMon Total'!$B$10:$B$33,'Summary TC'!$B49,'MemMon Total'!T$10:T$33),0)</f>
        <v>0</v>
      </c>
      <c r="V51" s="643">
        <f>IF($B$8="Actuals only",SUMIF('MemMon Actual'!$B$14:$B$37,'Summary TC'!$B49,'MemMon Actual'!U$14:U$37),0)+IF($B$8="Actuals + Projected",SUMIF('MemMon Total'!$B$10:$B$33,'Summary TC'!$B49,'MemMon Total'!U$10:U$33),0)</f>
        <v>0</v>
      </c>
      <c r="W51" s="643">
        <f>IF($B$8="Actuals only",SUMIF('MemMon Actual'!$B$14:$B$37,'Summary TC'!$B49,'MemMon Actual'!V$14:V$37),0)+IF($B$8="Actuals + Projected",SUMIF('MemMon Total'!$B$10:$B$33,'Summary TC'!$B49,'MemMon Total'!V$10:V$33),0)</f>
        <v>0</v>
      </c>
      <c r="X51" s="643">
        <f>IF($B$8="Actuals only",SUMIF('MemMon Actual'!$B$14:$B$37,'Summary TC'!$B49,'MemMon Actual'!W$14:W$37),0)+IF($B$8="Actuals + Projected",SUMIF('MemMon Total'!$B$10:$B$33,'Summary TC'!$B49,'MemMon Total'!W$10:W$33),0)</f>
        <v>0</v>
      </c>
      <c r="Y51" s="643">
        <f>IF($B$8="Actuals only",SUMIF('MemMon Actual'!$B$14:$B$37,'Summary TC'!$B49,'MemMon Actual'!X$14:X$37),0)+IF($B$8="Actuals + Projected",SUMIF('MemMon Total'!$B$10:$B$33,'Summary TC'!$B49,'MemMon Total'!X$10:X$33),0)</f>
        <v>0</v>
      </c>
      <c r="Z51" s="643">
        <f>IF($B$8="Actuals only",SUMIF('MemMon Actual'!$B$14:$B$37,'Summary TC'!$B49,'MemMon Actual'!Y$14:Y$37),0)+IF($B$8="Actuals + Projected",SUMIF('MemMon Total'!$B$10:$B$33,'Summary TC'!$B49,'MemMon Total'!Y$10:Y$33),0)</f>
        <v>0</v>
      </c>
      <c r="AA51" s="643">
        <f>IF($B$8="Actuals only",SUMIF('MemMon Actual'!$B$14:$B$37,'Summary TC'!$B49,'MemMon Actual'!Z$14:Z$37),0)+IF($B$8="Actuals + Projected",SUMIF('MemMon Total'!$B$10:$B$33,'Summary TC'!$B49,'MemMon Total'!Z$10:Z$33),0)</f>
        <v>0</v>
      </c>
      <c r="AB51" s="643">
        <f>IF($B$8="Actuals only",SUMIF('MemMon Actual'!$B$14:$B$37,'Summary TC'!$B49,'MemMon Actual'!AA$14:AA$37),0)+IF($B$8="Actuals + Projected",SUMIF('MemMon Total'!$B$10:$B$33,'Summary TC'!$B49,'MemMon Total'!AA$10:AA$33),0)</f>
        <v>0</v>
      </c>
      <c r="AC51" s="643">
        <f>IF($B$8="Actuals only",SUMIF('MemMon Actual'!$B$14:$B$37,'Summary TC'!$B49,'MemMon Actual'!AB$14:AB$37),0)+IF($B$8="Actuals + Projected",SUMIF('MemMon Total'!$B$10:$B$33,'Summary TC'!$B49,'MemMon Total'!AB$10:AB$33),0)</f>
        <v>0</v>
      </c>
      <c r="AD51" s="643">
        <f>IF($B$8="Actuals only",SUMIF('MemMon Actual'!$B$14:$B$37,'Summary TC'!$B49,'MemMon Actual'!AC$14:AC$37),0)+IF($B$8="Actuals + Projected",SUMIF('MemMon Total'!$B$10:$B$33,'Summary TC'!$B49,'MemMon Total'!AC$10:AC$33),0)</f>
        <v>0</v>
      </c>
      <c r="AE51" s="643">
        <f>IF($B$8="Actuals only",SUMIF('MemMon Actual'!$B$14:$B$37,'Summary TC'!$B49,'MemMon Actual'!AD$14:AD$37),0)+IF($B$8="Actuals + Projected",SUMIF('MemMon Total'!$B$10:$B$33,'Summary TC'!$B49,'MemMon Total'!AD$10:AD$33),0)</f>
        <v>0</v>
      </c>
      <c r="AF51" s="643">
        <f>IF($B$8="Actuals only",SUMIF('MemMon Actual'!$B$14:$B$37,'Summary TC'!$B49,'MemMon Actual'!AE$14:AE$37),0)+IF($B$8="Actuals + Projected",SUMIF('MemMon Total'!$B$10:$B$33,'Summary TC'!$B49,'MemMon Total'!AE$10:AE$33),0)</f>
        <v>0</v>
      </c>
      <c r="AG51" s="643">
        <f>IF($B$8="Actuals only",SUMIF('MemMon Actual'!$B$14:$B$37,'Summary TC'!$B49,'MemMon Actual'!AF$14:AF$37),0)+IF($B$8="Actuals + Projected",SUMIF('MemMon Total'!$B$10:$B$33,'Summary TC'!$B49,'MemMon Total'!AF$10:AF$33),0)</f>
        <v>0</v>
      </c>
      <c r="AH51" s="676">
        <f>IF($B$8="Actuals only",SUMIF('MemMon Actual'!$B$14:$B$37,'Summary TC'!$B49,'MemMon Actual'!AG$14:AG$37),0)+IF($B$8="Actuals + Projected",SUMIF('MemMon Total'!$B$10:$B$33,'Summary TC'!$B49,'MemMon Total'!AG$10:AG$33),0)</f>
        <v>0</v>
      </c>
      <c r="AI51" s="685"/>
    </row>
    <row r="52" spans="2:35" hidden="1" x14ac:dyDescent="0.2">
      <c r="B52" s="613"/>
      <c r="C52" s="654"/>
      <c r="D52" s="532"/>
      <c r="E52" s="682"/>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4"/>
      <c r="AI52" s="685"/>
    </row>
    <row r="53" spans="2:35" hidden="1" x14ac:dyDescent="0.2">
      <c r="B53" s="613" t="str">
        <f>IFERROR(VLOOKUP(C53,'MEG Def'!$A$14:$B$19,2),"")</f>
        <v/>
      </c>
      <c r="C53" s="659"/>
      <c r="D53" s="660" t="s">
        <v>20</v>
      </c>
      <c r="E53" s="661">
        <f>E54*E55</f>
        <v>0</v>
      </c>
      <c r="F53" s="662">
        <f t="shared" ref="F53:AC53" si="18">F54*F55</f>
        <v>0</v>
      </c>
      <c r="G53" s="662">
        <f t="shared" si="18"/>
        <v>0</v>
      </c>
      <c r="H53" s="662">
        <f t="shared" si="18"/>
        <v>0</v>
      </c>
      <c r="I53" s="662">
        <f t="shared" si="18"/>
        <v>0</v>
      </c>
      <c r="J53" s="662">
        <f t="shared" si="18"/>
        <v>0</v>
      </c>
      <c r="K53" s="662">
        <f t="shared" si="18"/>
        <v>0</v>
      </c>
      <c r="L53" s="662">
        <f t="shared" si="18"/>
        <v>0</v>
      </c>
      <c r="M53" s="662">
        <f t="shared" si="18"/>
        <v>0</v>
      </c>
      <c r="N53" s="662">
        <f t="shared" si="18"/>
        <v>0</v>
      </c>
      <c r="O53" s="662">
        <f t="shared" si="18"/>
        <v>0</v>
      </c>
      <c r="P53" s="662">
        <f t="shared" si="18"/>
        <v>0</v>
      </c>
      <c r="Q53" s="662">
        <f t="shared" si="18"/>
        <v>0</v>
      </c>
      <c r="R53" s="662">
        <f t="shared" si="18"/>
        <v>0</v>
      </c>
      <c r="S53" s="662">
        <f t="shared" si="18"/>
        <v>0</v>
      </c>
      <c r="T53" s="662">
        <f t="shared" si="18"/>
        <v>0</v>
      </c>
      <c r="U53" s="662">
        <f t="shared" si="18"/>
        <v>0</v>
      </c>
      <c r="V53" s="662">
        <f t="shared" si="18"/>
        <v>0</v>
      </c>
      <c r="W53" s="662">
        <f t="shared" si="18"/>
        <v>0</v>
      </c>
      <c r="X53" s="662">
        <f t="shared" si="18"/>
        <v>0</v>
      </c>
      <c r="Y53" s="662">
        <f t="shared" si="18"/>
        <v>0</v>
      </c>
      <c r="Z53" s="662">
        <f t="shared" si="18"/>
        <v>0</v>
      </c>
      <c r="AA53" s="662">
        <f t="shared" si="18"/>
        <v>0</v>
      </c>
      <c r="AB53" s="662">
        <f t="shared" si="18"/>
        <v>0</v>
      </c>
      <c r="AC53" s="662">
        <f t="shared" si="18"/>
        <v>0</v>
      </c>
      <c r="AD53" s="662">
        <f t="shared" ref="AD53:AH53" si="19">AD54*AD55</f>
        <v>0</v>
      </c>
      <c r="AE53" s="662">
        <f t="shared" si="19"/>
        <v>0</v>
      </c>
      <c r="AF53" s="662">
        <f t="shared" si="19"/>
        <v>0</v>
      </c>
      <c r="AG53" s="662">
        <f t="shared" si="19"/>
        <v>0</v>
      </c>
      <c r="AH53" s="663">
        <f t="shared" si="19"/>
        <v>0</v>
      </c>
      <c r="AI53" s="685"/>
    </row>
    <row r="54" spans="2:35" s="665" customFormat="1" hidden="1" x14ac:dyDescent="0.2">
      <c r="B54" s="666"/>
      <c r="C54" s="667"/>
      <c r="D54" s="668" t="s">
        <v>21</v>
      </c>
      <c r="E54" s="669">
        <f>SUMIF('WOW PMPM &amp; Agg'!$B$10:$B$36,'Summary TC'!$B53,'WOW PMPM &amp; Agg'!D$10:D$36)</f>
        <v>0</v>
      </c>
      <c r="F54" s="670">
        <f>SUMIF('WOW PMPM &amp; Agg'!$B$10:$B$36,'Summary TC'!$B53,'WOW PMPM &amp; Agg'!E$10:E$36)</f>
        <v>0</v>
      </c>
      <c r="G54" s="670">
        <f>SUMIF('WOW PMPM &amp; Agg'!$B$10:$B$36,'Summary TC'!$B53,'WOW PMPM &amp; Agg'!F$10:F$36)</f>
        <v>0</v>
      </c>
      <c r="H54" s="670">
        <f>SUMIF('WOW PMPM &amp; Agg'!$B$10:$B$36,'Summary TC'!$B53,'WOW PMPM &amp; Agg'!G$10:G$36)</f>
        <v>0</v>
      </c>
      <c r="I54" s="670">
        <f>SUMIF('WOW PMPM &amp; Agg'!$B$10:$B$36,'Summary TC'!$B53,'WOW PMPM &amp; Agg'!H$10:H$36)</f>
        <v>0</v>
      </c>
      <c r="J54" s="670">
        <f>SUMIF('WOW PMPM &amp; Agg'!$B$10:$B$36,'Summary TC'!$B53,'WOW PMPM &amp; Agg'!I$10:I$36)</f>
        <v>0</v>
      </c>
      <c r="K54" s="670">
        <f>SUMIF('WOW PMPM &amp; Agg'!$B$10:$B$36,'Summary TC'!$B53,'WOW PMPM &amp; Agg'!J$10:J$36)</f>
        <v>0</v>
      </c>
      <c r="L54" s="670">
        <f>SUMIF('WOW PMPM &amp; Agg'!$B$10:$B$36,'Summary TC'!$B53,'WOW PMPM &amp; Agg'!K$10:K$36)</f>
        <v>0</v>
      </c>
      <c r="M54" s="670">
        <f>SUMIF('WOW PMPM &amp; Agg'!$B$10:$B$36,'Summary TC'!$B53,'WOW PMPM &amp; Agg'!L$10:L$36)</f>
        <v>0</v>
      </c>
      <c r="N54" s="670">
        <f>SUMIF('WOW PMPM &amp; Agg'!$B$10:$B$36,'Summary TC'!$B53,'WOW PMPM &amp; Agg'!M$10:M$36)</f>
        <v>0</v>
      </c>
      <c r="O54" s="670">
        <f>SUMIF('WOW PMPM &amp; Agg'!$B$10:$B$36,'Summary TC'!$B53,'WOW PMPM &amp; Agg'!N$10:N$36)</f>
        <v>0</v>
      </c>
      <c r="P54" s="670">
        <f>SUMIF('WOW PMPM &amp; Agg'!$B$10:$B$36,'Summary TC'!$B53,'WOW PMPM &amp; Agg'!O$10:O$36)</f>
        <v>0</v>
      </c>
      <c r="Q54" s="670">
        <f>SUMIF('WOW PMPM &amp; Agg'!$B$10:$B$36,'Summary TC'!$B53,'WOW PMPM &amp; Agg'!P$10:P$36)</f>
        <v>0</v>
      </c>
      <c r="R54" s="670">
        <f>SUMIF('WOW PMPM &amp; Agg'!$B$10:$B$36,'Summary TC'!$B53,'WOW PMPM &amp; Agg'!Q$10:Q$36)</f>
        <v>0</v>
      </c>
      <c r="S54" s="670">
        <f>SUMIF('WOW PMPM &amp; Agg'!$B$10:$B$36,'Summary TC'!$B53,'WOW PMPM &amp; Agg'!R$10:R$36)</f>
        <v>0</v>
      </c>
      <c r="T54" s="670">
        <f>SUMIF('WOW PMPM &amp; Agg'!$B$10:$B$36,'Summary TC'!$B53,'WOW PMPM &amp; Agg'!S$10:S$36)</f>
        <v>0</v>
      </c>
      <c r="U54" s="670">
        <f>SUMIF('WOW PMPM &amp; Agg'!$B$10:$B$36,'Summary TC'!$B53,'WOW PMPM &amp; Agg'!T$10:T$36)</f>
        <v>0</v>
      </c>
      <c r="V54" s="670">
        <f>SUMIF('WOW PMPM &amp; Agg'!$B$10:$B$36,'Summary TC'!$B53,'WOW PMPM &amp; Agg'!U$10:U$36)</f>
        <v>0</v>
      </c>
      <c r="W54" s="670">
        <f>SUMIF('WOW PMPM &amp; Agg'!$B$10:$B$36,'Summary TC'!$B53,'WOW PMPM &amp; Agg'!V$10:V$36)</f>
        <v>0</v>
      </c>
      <c r="X54" s="670">
        <f>SUMIF('WOW PMPM &amp; Agg'!$B$10:$B$36,'Summary TC'!$B53,'WOW PMPM &amp; Agg'!W$10:W$36)</f>
        <v>0</v>
      </c>
      <c r="Y54" s="670">
        <f>SUMIF('WOW PMPM &amp; Agg'!$B$10:$B$36,'Summary TC'!$B53,'WOW PMPM &amp; Agg'!X$10:X$36)</f>
        <v>0</v>
      </c>
      <c r="Z54" s="670">
        <f>SUMIF('WOW PMPM &amp; Agg'!$B$10:$B$36,'Summary TC'!$B53,'WOW PMPM &amp; Agg'!Y$10:Y$36)</f>
        <v>0</v>
      </c>
      <c r="AA54" s="670">
        <f>SUMIF('WOW PMPM &amp; Agg'!$B$10:$B$36,'Summary TC'!$B53,'WOW PMPM &amp; Agg'!Z$10:Z$36)</f>
        <v>0</v>
      </c>
      <c r="AB54" s="670">
        <f>SUMIF('WOW PMPM &amp; Agg'!$B$10:$B$36,'Summary TC'!$B53,'WOW PMPM &amp; Agg'!AA$10:AA$36)</f>
        <v>0</v>
      </c>
      <c r="AC54" s="670">
        <f>SUMIF('WOW PMPM &amp; Agg'!$B$10:$B$36,'Summary TC'!$B53,'WOW PMPM &amp; Agg'!AB$10:AB$36)</f>
        <v>0</v>
      </c>
      <c r="AD54" s="670">
        <f>SUMIF('WOW PMPM &amp; Agg'!$B$10:$B$36,'Summary TC'!$B53,'WOW PMPM &amp; Agg'!AC$10:AC$36)</f>
        <v>0</v>
      </c>
      <c r="AE54" s="670">
        <f>SUMIF('WOW PMPM &amp; Agg'!$B$10:$B$36,'Summary TC'!$B53,'WOW PMPM &amp; Agg'!AD$10:AD$36)</f>
        <v>0</v>
      </c>
      <c r="AF54" s="670">
        <f>SUMIF('WOW PMPM &amp; Agg'!$B$10:$B$36,'Summary TC'!$B53,'WOW PMPM &amp; Agg'!AE$10:AE$36)</f>
        <v>0</v>
      </c>
      <c r="AG54" s="670">
        <f>SUMIF('WOW PMPM &amp; Agg'!$B$10:$B$36,'Summary TC'!$B53,'WOW PMPM &amp; Agg'!AF$10:AF$36)</f>
        <v>0</v>
      </c>
      <c r="AH54" s="671">
        <f>SUMIF('WOW PMPM &amp; Agg'!$B$10:$B$36,'Summary TC'!$B53,'WOW PMPM &amp; Agg'!AG$10:AG$36)</f>
        <v>0</v>
      </c>
      <c r="AI54" s="686"/>
    </row>
    <row r="55" spans="2:35" hidden="1" x14ac:dyDescent="0.2">
      <c r="B55" s="680"/>
      <c r="C55" s="659"/>
      <c r="D55" s="578" t="s">
        <v>22</v>
      </c>
      <c r="E55" s="675">
        <f>IF($B$8="Actuals only",SUMIF('MemMon Actual'!$B$14:$B$37,'Summary TC'!$B53,'MemMon Actual'!D$14:D$37),0)+IF($B$8="Actuals + Projected",SUMIF('MemMon Total'!$B$10:$B$33,'Summary TC'!$B53,'MemMon Total'!D$10:D$33),0)</f>
        <v>0</v>
      </c>
      <c r="F55" s="643">
        <f>IF($B$8="Actuals only",SUMIF('MemMon Actual'!$B$14:$B$37,'Summary TC'!$B53,'MemMon Actual'!E$14:E$37),0)+IF($B$8="Actuals + Projected",SUMIF('MemMon Total'!$B$10:$B$33,'Summary TC'!$B53,'MemMon Total'!E$10:E$33),0)</f>
        <v>0</v>
      </c>
      <c r="G55" s="643">
        <f>IF($B$8="Actuals only",SUMIF('MemMon Actual'!$B$14:$B$37,'Summary TC'!$B53,'MemMon Actual'!F$14:F$37),0)+IF($B$8="Actuals + Projected",SUMIF('MemMon Total'!$B$10:$B$33,'Summary TC'!$B53,'MemMon Total'!F$10:F$33),0)</f>
        <v>0</v>
      </c>
      <c r="H55" s="643">
        <f>IF($B$8="Actuals only",SUMIF('MemMon Actual'!$B$14:$B$37,'Summary TC'!$B53,'MemMon Actual'!G$14:G$37),0)+IF($B$8="Actuals + Projected",SUMIF('MemMon Total'!$B$10:$B$33,'Summary TC'!$B53,'MemMon Total'!G$10:G$33),0)</f>
        <v>0</v>
      </c>
      <c r="I55" s="643">
        <f>IF($B$8="Actuals only",SUMIF('MemMon Actual'!$B$14:$B$37,'Summary TC'!$B53,'MemMon Actual'!H$14:H$37),0)+IF($B$8="Actuals + Projected",SUMIF('MemMon Total'!$B$10:$B$33,'Summary TC'!$B53,'MemMon Total'!H$10:H$33),0)</f>
        <v>0</v>
      </c>
      <c r="J55" s="643">
        <f>IF($B$8="Actuals only",SUMIF('MemMon Actual'!$B$14:$B$37,'Summary TC'!$B53,'MemMon Actual'!I$14:I$37),0)+IF($B$8="Actuals + Projected",SUMIF('MemMon Total'!$B$10:$B$33,'Summary TC'!$B53,'MemMon Total'!I$10:I$33),0)</f>
        <v>0</v>
      </c>
      <c r="K55" s="643">
        <f>IF($B$8="Actuals only",SUMIF('MemMon Actual'!$B$14:$B$37,'Summary TC'!$B53,'MemMon Actual'!J$14:J$37),0)+IF($B$8="Actuals + Projected",SUMIF('MemMon Total'!$B$10:$B$33,'Summary TC'!$B53,'MemMon Total'!J$10:J$33),0)</f>
        <v>0</v>
      </c>
      <c r="L55" s="643">
        <f>IF($B$8="Actuals only",SUMIF('MemMon Actual'!$B$14:$B$37,'Summary TC'!$B53,'MemMon Actual'!K$14:K$37),0)+IF($B$8="Actuals + Projected",SUMIF('MemMon Total'!$B$10:$B$33,'Summary TC'!$B53,'MemMon Total'!K$10:K$33),0)</f>
        <v>0</v>
      </c>
      <c r="M55" s="643">
        <f>IF($B$8="Actuals only",SUMIF('MemMon Actual'!$B$14:$B$37,'Summary TC'!$B53,'MemMon Actual'!L$14:L$37),0)+IF($B$8="Actuals + Projected",SUMIF('MemMon Total'!$B$10:$B$33,'Summary TC'!$B53,'MemMon Total'!L$10:L$33),0)</f>
        <v>0</v>
      </c>
      <c r="N55" s="643">
        <f>IF($B$8="Actuals only",SUMIF('MemMon Actual'!$B$14:$B$37,'Summary TC'!$B53,'MemMon Actual'!M$14:M$37),0)+IF($B$8="Actuals + Projected",SUMIF('MemMon Total'!$B$10:$B$33,'Summary TC'!$B53,'MemMon Total'!M$10:M$33),0)</f>
        <v>0</v>
      </c>
      <c r="O55" s="643">
        <f>IF($B$8="Actuals only",SUMIF('MemMon Actual'!$B$14:$B$37,'Summary TC'!$B53,'MemMon Actual'!N$14:N$37),0)+IF($B$8="Actuals + Projected",SUMIF('MemMon Total'!$B$10:$B$33,'Summary TC'!$B53,'MemMon Total'!N$10:N$33),0)</f>
        <v>0</v>
      </c>
      <c r="P55" s="643">
        <f>IF($B$8="Actuals only",SUMIF('MemMon Actual'!$B$14:$B$37,'Summary TC'!$B53,'MemMon Actual'!O$14:O$37),0)+IF($B$8="Actuals + Projected",SUMIF('MemMon Total'!$B$10:$B$33,'Summary TC'!$B53,'MemMon Total'!O$10:O$33),0)</f>
        <v>0</v>
      </c>
      <c r="Q55" s="643">
        <f>IF($B$8="Actuals only",SUMIF('MemMon Actual'!$B$14:$B$37,'Summary TC'!$B53,'MemMon Actual'!P$14:P$37),0)+IF($B$8="Actuals + Projected",SUMIF('MemMon Total'!$B$10:$B$33,'Summary TC'!$B53,'MemMon Total'!P$10:P$33),0)</f>
        <v>0</v>
      </c>
      <c r="R55" s="643">
        <f>IF($B$8="Actuals only",SUMIF('MemMon Actual'!$B$14:$B$37,'Summary TC'!$B53,'MemMon Actual'!Q$14:Q$37),0)+IF($B$8="Actuals + Projected",SUMIF('MemMon Total'!$B$10:$B$33,'Summary TC'!$B53,'MemMon Total'!Q$10:Q$33),0)</f>
        <v>0</v>
      </c>
      <c r="S55" s="643">
        <f>IF($B$8="Actuals only",SUMIF('MemMon Actual'!$B$14:$B$37,'Summary TC'!$B53,'MemMon Actual'!R$14:R$37),0)+IF($B$8="Actuals + Projected",SUMIF('MemMon Total'!$B$10:$B$33,'Summary TC'!$B53,'MemMon Total'!R$10:R$33),0)</f>
        <v>0</v>
      </c>
      <c r="T55" s="643">
        <f>IF($B$8="Actuals only",SUMIF('MemMon Actual'!$B$14:$B$37,'Summary TC'!$B53,'MemMon Actual'!S$14:S$37),0)+IF($B$8="Actuals + Projected",SUMIF('MemMon Total'!$B$10:$B$33,'Summary TC'!$B53,'MemMon Total'!S$10:S$33),0)</f>
        <v>0</v>
      </c>
      <c r="U55" s="643">
        <f>IF($B$8="Actuals only",SUMIF('MemMon Actual'!$B$14:$B$37,'Summary TC'!$B53,'MemMon Actual'!T$14:T$37),0)+IF($B$8="Actuals + Projected",SUMIF('MemMon Total'!$B$10:$B$33,'Summary TC'!$B53,'MemMon Total'!T$10:T$33),0)</f>
        <v>0</v>
      </c>
      <c r="V55" s="643">
        <f>IF($B$8="Actuals only",SUMIF('MemMon Actual'!$B$14:$B$37,'Summary TC'!$B53,'MemMon Actual'!U$14:U$37),0)+IF($B$8="Actuals + Projected",SUMIF('MemMon Total'!$B$10:$B$33,'Summary TC'!$B53,'MemMon Total'!U$10:U$33),0)</f>
        <v>0</v>
      </c>
      <c r="W55" s="643">
        <f>IF($B$8="Actuals only",SUMIF('MemMon Actual'!$B$14:$B$37,'Summary TC'!$B53,'MemMon Actual'!V$14:V$37),0)+IF($B$8="Actuals + Projected",SUMIF('MemMon Total'!$B$10:$B$33,'Summary TC'!$B53,'MemMon Total'!V$10:V$33),0)</f>
        <v>0</v>
      </c>
      <c r="X55" s="643">
        <f>IF($B$8="Actuals only",SUMIF('MemMon Actual'!$B$14:$B$37,'Summary TC'!$B53,'MemMon Actual'!W$14:W$37),0)+IF($B$8="Actuals + Projected",SUMIF('MemMon Total'!$B$10:$B$33,'Summary TC'!$B53,'MemMon Total'!W$10:W$33),0)</f>
        <v>0</v>
      </c>
      <c r="Y55" s="643">
        <f>IF($B$8="Actuals only",SUMIF('MemMon Actual'!$B$14:$B$37,'Summary TC'!$B53,'MemMon Actual'!X$14:X$37),0)+IF($B$8="Actuals + Projected",SUMIF('MemMon Total'!$B$10:$B$33,'Summary TC'!$B53,'MemMon Total'!X$10:X$33),0)</f>
        <v>0</v>
      </c>
      <c r="Z55" s="643">
        <f>IF($B$8="Actuals only",SUMIF('MemMon Actual'!$B$14:$B$37,'Summary TC'!$B53,'MemMon Actual'!Y$14:Y$37),0)+IF($B$8="Actuals + Projected",SUMIF('MemMon Total'!$B$10:$B$33,'Summary TC'!$B53,'MemMon Total'!Y$10:Y$33),0)</f>
        <v>0</v>
      </c>
      <c r="AA55" s="643">
        <f>IF($B$8="Actuals only",SUMIF('MemMon Actual'!$B$14:$B$37,'Summary TC'!$B53,'MemMon Actual'!Z$14:Z$37),0)+IF($B$8="Actuals + Projected",SUMIF('MemMon Total'!$B$10:$B$33,'Summary TC'!$B53,'MemMon Total'!Z$10:Z$33),0)</f>
        <v>0</v>
      </c>
      <c r="AB55" s="643">
        <f>IF($B$8="Actuals only",SUMIF('MemMon Actual'!$B$14:$B$37,'Summary TC'!$B53,'MemMon Actual'!AA$14:AA$37),0)+IF($B$8="Actuals + Projected",SUMIF('MemMon Total'!$B$10:$B$33,'Summary TC'!$B53,'MemMon Total'!AA$10:AA$33),0)</f>
        <v>0</v>
      </c>
      <c r="AC55" s="643">
        <f>IF($B$8="Actuals only",SUMIF('MemMon Actual'!$B$14:$B$37,'Summary TC'!$B53,'MemMon Actual'!AB$14:AB$37),0)+IF($B$8="Actuals + Projected",SUMIF('MemMon Total'!$B$10:$B$33,'Summary TC'!$B53,'MemMon Total'!AB$10:AB$33),0)</f>
        <v>0</v>
      </c>
      <c r="AD55" s="643">
        <f>IF($B$8="Actuals only",SUMIF('MemMon Actual'!$B$14:$B$37,'Summary TC'!$B53,'MemMon Actual'!AC$14:AC$37),0)+IF($B$8="Actuals + Projected",SUMIF('MemMon Total'!$B$10:$B$33,'Summary TC'!$B53,'MemMon Total'!AC$10:AC$33),0)</f>
        <v>0</v>
      </c>
      <c r="AE55" s="643">
        <f>IF($B$8="Actuals only",SUMIF('MemMon Actual'!$B$14:$B$37,'Summary TC'!$B53,'MemMon Actual'!AD$14:AD$37),0)+IF($B$8="Actuals + Projected",SUMIF('MemMon Total'!$B$10:$B$33,'Summary TC'!$B53,'MemMon Total'!AD$10:AD$33),0)</f>
        <v>0</v>
      </c>
      <c r="AF55" s="643">
        <f>IF($B$8="Actuals only",SUMIF('MemMon Actual'!$B$14:$B$37,'Summary TC'!$B53,'MemMon Actual'!AE$14:AE$37),0)+IF($B$8="Actuals + Projected",SUMIF('MemMon Total'!$B$10:$B$33,'Summary TC'!$B53,'MemMon Total'!AE$10:AE$33),0)</f>
        <v>0</v>
      </c>
      <c r="AG55" s="643">
        <f>IF($B$8="Actuals only",SUMIF('MemMon Actual'!$B$14:$B$37,'Summary TC'!$B53,'MemMon Actual'!AF$14:AF$37),0)+IF($B$8="Actuals + Projected",SUMIF('MemMon Total'!$B$10:$B$33,'Summary TC'!$B53,'MemMon Total'!AF$10:AF$33),0)</f>
        <v>0</v>
      </c>
      <c r="AH55" s="676">
        <f>IF($B$8="Actuals only",SUMIF('MemMon Actual'!$B$14:$B$37,'Summary TC'!$B53,'MemMon Actual'!AG$14:AG$37),0)+IF($B$8="Actuals + Projected",SUMIF('MemMon Total'!$B$10:$B$33,'Summary TC'!$B53,'MemMon Total'!AG$10:AG$33),0)</f>
        <v>0</v>
      </c>
      <c r="AI55" s="685"/>
    </row>
    <row r="56" spans="2:35" hidden="1" x14ac:dyDescent="0.2">
      <c r="B56" s="613"/>
      <c r="C56" s="654"/>
      <c r="D56" s="532"/>
      <c r="E56" s="682"/>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4"/>
      <c r="AI56" s="685"/>
    </row>
    <row r="57" spans="2:35" hidden="1" x14ac:dyDescent="0.2">
      <c r="B57" s="566" t="s">
        <v>86</v>
      </c>
      <c r="C57" s="654"/>
      <c r="D57" s="532"/>
      <c r="E57" s="661"/>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3"/>
      <c r="AI57" s="664"/>
    </row>
    <row r="58" spans="2:35" hidden="1" x14ac:dyDescent="0.2">
      <c r="B58" s="613" t="str">
        <f>IFERROR(VLOOKUP(C58,'MEG Def'!$A$21:$B$26,2),"")</f>
        <v/>
      </c>
      <c r="C58" s="659"/>
      <c r="D58" s="660" t="str">
        <f>IF($C58&lt;&gt;0,"Total","")</f>
        <v/>
      </c>
      <c r="E58" s="661">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62">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62">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62">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62">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62">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62">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62">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62">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62">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62">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62">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62">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62">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62">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62">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62">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62">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62">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62">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62">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62">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62">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62">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62">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62">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62">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62">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62">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63">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64"/>
    </row>
    <row r="59" spans="2:35" hidden="1" x14ac:dyDescent="0.2">
      <c r="B59" s="613" t="str">
        <f>IFERROR(VLOOKUP(C59,'MEG Def'!$A$21:$B$26,2),"")</f>
        <v/>
      </c>
      <c r="C59" s="659"/>
      <c r="D59" s="660" t="str">
        <f>IF($C59&lt;&gt;0,"Total","")</f>
        <v/>
      </c>
      <c r="E59" s="661">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62">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62">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62">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62">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62">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62">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62">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62">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62">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62">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62">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62">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62">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62">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62">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62">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62">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62">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62">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62">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62">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62">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62">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62">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62">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62">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62">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62">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63">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64"/>
    </row>
    <row r="60" spans="2:35" hidden="1" x14ac:dyDescent="0.2">
      <c r="B60" s="613" t="str">
        <f>IFERROR(VLOOKUP(C60,'MEG Def'!$A$21:$B$26,2),"")</f>
        <v/>
      </c>
      <c r="C60" s="659"/>
      <c r="D60" s="660" t="str">
        <f>IF($C60&lt;&gt;0,"Total","")</f>
        <v/>
      </c>
      <c r="E60" s="661">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62">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62">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62">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62">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62">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62">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62">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62">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62">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62">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62">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62">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62">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62">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62">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62">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62">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62">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62">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62">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62">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62">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62">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62">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62">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62">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62">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62">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63">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64"/>
    </row>
    <row r="61" spans="2:35" hidden="1" x14ac:dyDescent="0.2">
      <c r="B61" s="613" t="str">
        <f>IFERROR(VLOOKUP(C61,'MEG Def'!$A$21:$B$26,2),"")</f>
        <v/>
      </c>
      <c r="C61" s="659"/>
      <c r="D61" s="660" t="str">
        <f>IF($C61&lt;&gt;0,"Total","")</f>
        <v/>
      </c>
      <c r="E61" s="661">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62">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62">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62">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62">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62">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62">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62">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62">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62">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62">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62">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62">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62">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62">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62">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62">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62">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62">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62">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62">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62">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62">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62">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62">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62">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62">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62">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62">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63">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64"/>
    </row>
    <row r="62" spans="2:35" hidden="1" x14ac:dyDescent="0.2">
      <c r="B62" s="613" t="str">
        <f>IFERROR(VLOOKUP(C62,'MEG Def'!$A$21:$B$26,2),"")</f>
        <v/>
      </c>
      <c r="C62" s="659"/>
      <c r="D62" s="660" t="str">
        <f>IF($C62&lt;&gt;0,"Total","")</f>
        <v/>
      </c>
      <c r="E62" s="661">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62">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62">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62">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62">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62">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62">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62">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62">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62">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62">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62">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62">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62">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62">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62">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62">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62">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62">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62">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62">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62">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62">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62">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62">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62">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62">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62">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62">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63">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64"/>
    </row>
    <row r="63" spans="2:35" hidden="1" x14ac:dyDescent="0.2">
      <c r="B63" s="613"/>
      <c r="C63" s="659"/>
      <c r="D63" s="660"/>
      <c r="E63" s="567"/>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69"/>
      <c r="AI63" s="664"/>
    </row>
    <row r="64" spans="2:35" hidden="1" x14ac:dyDescent="0.2">
      <c r="B64" s="566" t="s">
        <v>45</v>
      </c>
      <c r="C64" s="654"/>
      <c r="D64" s="660" t="str">
        <f t="shared" ref="D64:D69" si="20">IF($C64&lt;&gt;0,"Total","")</f>
        <v/>
      </c>
      <c r="E64" s="567"/>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69"/>
      <c r="AI64" s="664"/>
    </row>
    <row r="65" spans="2:35" hidden="1" x14ac:dyDescent="0.2">
      <c r="B65" s="613" t="str">
        <f>IFERROR(VLOOKUP(C65,'MEG Def'!$A$28:$B$33,2),"")</f>
        <v/>
      </c>
      <c r="C65" s="659"/>
      <c r="D65" s="660" t="str">
        <f t="shared" si="20"/>
        <v/>
      </c>
      <c r="E65" s="661">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62">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62">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62">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62">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62">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62">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62">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62">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62">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62">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62">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62">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62">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62">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62">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62">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62">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62">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62">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62">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62">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62">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62">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62">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62">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62">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62">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62">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63">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64"/>
    </row>
    <row r="66" spans="2:35" hidden="1" x14ac:dyDescent="0.2">
      <c r="B66" s="613" t="str">
        <f>IFERROR(VLOOKUP(C66,'MEG Def'!$A$28:$B$33,2),"")</f>
        <v/>
      </c>
      <c r="C66" s="659"/>
      <c r="D66" s="660" t="str">
        <f t="shared" si="20"/>
        <v/>
      </c>
      <c r="E66" s="661">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62">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62">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62">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62">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62">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62">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62">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62">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62">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62">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62">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62">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62">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62">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62">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62">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62">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62">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62">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62">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62">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62">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62">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62">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62">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62">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62">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62">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63">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64"/>
    </row>
    <row r="67" spans="2:35" hidden="1" x14ac:dyDescent="0.2">
      <c r="B67" s="613" t="str">
        <f>IFERROR(VLOOKUP(C67,'MEG Def'!$A$28:$B$33,2),"")</f>
        <v/>
      </c>
      <c r="C67" s="659"/>
      <c r="D67" s="660" t="str">
        <f t="shared" si="20"/>
        <v/>
      </c>
      <c r="E67" s="661">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62">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62">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62">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62">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62">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62">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62">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62">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62">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62">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62">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62">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62">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62">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62">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62">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62">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62">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62">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62">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62">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62">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62">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62">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62">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62">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62">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62">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63">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64"/>
    </row>
    <row r="68" spans="2:35" hidden="1" x14ac:dyDescent="0.2">
      <c r="B68" s="613" t="str">
        <f>IFERROR(VLOOKUP(C68,'MEG Def'!$A$28:$B$33,2),"")</f>
        <v/>
      </c>
      <c r="C68" s="659"/>
      <c r="D68" s="660" t="str">
        <f t="shared" si="20"/>
        <v/>
      </c>
      <c r="E68" s="661">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62">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62">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62">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62">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62">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62">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62">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62">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62">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62">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62">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62">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62">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62">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62">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62">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62">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62">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62">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62">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62">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62">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62">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62">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62">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62">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62">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62">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63">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64"/>
    </row>
    <row r="69" spans="2:35" hidden="1" x14ac:dyDescent="0.2">
      <c r="B69" s="613" t="str">
        <f>IFERROR(VLOOKUP(C69,'MEG Def'!$A$28:$B$33,2),"")</f>
        <v/>
      </c>
      <c r="C69" s="659"/>
      <c r="D69" s="660" t="str">
        <f t="shared" si="20"/>
        <v/>
      </c>
      <c r="E69" s="661">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62">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62">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62">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62">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62">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62">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62">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62">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62">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62">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62">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62">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62">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62">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62">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62">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62">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62">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62">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62">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62">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62">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62">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62">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62">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62">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62">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62">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63">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64"/>
    </row>
    <row r="70" spans="2:35" ht="13.5" hidden="1" thickBot="1" x14ac:dyDescent="0.25">
      <c r="B70" s="613"/>
      <c r="C70" s="659"/>
      <c r="D70" s="660"/>
      <c r="E70" s="573"/>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5"/>
      <c r="AI70" s="687"/>
    </row>
    <row r="71" spans="2:35" ht="13.5" hidden="1" thickBot="1" x14ac:dyDescent="0.25">
      <c r="B71" s="688" t="s">
        <v>4</v>
      </c>
      <c r="C71" s="689"/>
      <c r="D71" s="688"/>
      <c r="E71" s="690">
        <f>IF(AND(E$12&gt;='Summary TC'!$C4, E$12&lt;='Summary TC'!$C5), SUMIF($D15:$D70,"Total",E15:E70),0)</f>
        <v>0</v>
      </c>
      <c r="F71" s="690">
        <f>IF(AND(F$12&gt;='Summary TC'!$C4, F$12&lt;='Summary TC'!$C5), SUMIF($D15:$D70,"Total",F15:F70),0)</f>
        <v>0</v>
      </c>
      <c r="G71" s="690">
        <f>IF(AND(G$12&gt;='Summary TC'!$C4, G$12&lt;='Summary TC'!$C5), SUMIF($D15:$D70,"Total",G15:G70),0)</f>
        <v>0</v>
      </c>
      <c r="H71" s="690">
        <f>IF(AND(H$12&gt;='Summary TC'!$C4, H$12&lt;='Summary TC'!$C5), SUMIF($D15:$D70,"Total",H15:H70),0)</f>
        <v>0</v>
      </c>
      <c r="I71" s="690">
        <f>IF(AND(I$12&gt;='Summary TC'!$C4, I$12&lt;='Summary TC'!$C5), SUMIF($D15:$D70,"Total",I15:I70),0)</f>
        <v>0</v>
      </c>
      <c r="J71" s="690">
        <f>IF(AND(J$12&gt;='Summary TC'!$C4, J$12&lt;='Summary TC'!$C5), SUMIF($D15:$D70,"Total",J15:J70),0)</f>
        <v>0</v>
      </c>
      <c r="K71" s="690">
        <f>IF(AND(K$12&gt;='Summary TC'!$C4, K$12&lt;='Summary TC'!$C5), SUMIF($D15:$D70,"Total",K15:K70),0)</f>
        <v>0</v>
      </c>
      <c r="L71" s="690">
        <f>IF(AND(L$12&gt;='Summary TC'!$C4, L$12&lt;='Summary TC'!$C5), SUMIF($D15:$D70,"Total",L15:L70),0)</f>
        <v>0</v>
      </c>
      <c r="M71" s="690">
        <f>IF(AND(M$12&gt;='Summary TC'!$C4, M$12&lt;='Summary TC'!$C5), SUMIF($D15:$D70,"Total",M15:M70),0)</f>
        <v>0</v>
      </c>
      <c r="N71" s="690">
        <f>IF(AND(N$12&gt;='Summary TC'!$C4, N$12&lt;='Summary TC'!$C5), SUMIF($D15:$D70,"Total",N15:N70),0)</f>
        <v>0</v>
      </c>
      <c r="O71" s="690">
        <f>IF(AND(O$12&gt;='Summary TC'!$C4, O$12&lt;='Summary TC'!$C5), SUMIF($D15:$D70,"Total",O15:O70),0)</f>
        <v>0</v>
      </c>
      <c r="P71" s="690">
        <f>IF(AND(P$12&gt;='Summary TC'!$C4, P$12&lt;='Summary TC'!$C5), SUMIF($D15:$D70,"Total",P15:P70),0)</f>
        <v>0</v>
      </c>
      <c r="Q71" s="690">
        <f>IF(AND(Q$12&gt;='Summary TC'!$C4, Q$12&lt;='Summary TC'!$C5), SUMIF($D15:$D70,"Total",Q15:Q70),0)</f>
        <v>0</v>
      </c>
      <c r="R71" s="690">
        <f>IF(AND(R$12&gt;='Summary TC'!$C4, R$12&lt;='Summary TC'!$C5), SUMIF($D15:$D70,"Total",R15:R70),0)</f>
        <v>0</v>
      </c>
      <c r="S71" s="690">
        <f>IF(AND(S$12&gt;='Summary TC'!$C4, S$12&lt;='Summary TC'!$C5), SUMIF($D15:$D70,"Total",S15:S70),0)</f>
        <v>0</v>
      </c>
      <c r="T71" s="690">
        <f>IF(AND(T$12&gt;='Summary TC'!$C4, T$12&lt;='Summary TC'!$C5), SUMIF($D15:$D70,"Total",T15:T70),0)</f>
        <v>0</v>
      </c>
      <c r="U71" s="690">
        <f>IF(AND(U$12&gt;='Summary TC'!$C4, U$12&lt;='Summary TC'!$C5), SUMIF($D15:$D70,"Total",U15:U70),0)</f>
        <v>0</v>
      </c>
      <c r="V71" s="690">
        <f>IF(AND(V$12&gt;='Summary TC'!$C4, V$12&lt;='Summary TC'!$C5), SUMIF($D15:$D70,"Total",V15:V70),0)</f>
        <v>0</v>
      </c>
      <c r="W71" s="690">
        <f>IF(AND(W$12&gt;='Summary TC'!$C4, W$12&lt;='Summary TC'!$C5), SUMIF($D15:$D70,"Total",W15:W70),0)</f>
        <v>0</v>
      </c>
      <c r="X71" s="690">
        <f>IF(AND(X$12&gt;='Summary TC'!$C4, X$12&lt;='Summary TC'!$C5), SUMIF($D15:$D70,"Total",X15:X70),0)</f>
        <v>0</v>
      </c>
      <c r="Y71" s="690">
        <f>IF(AND(Y$12&gt;='Summary TC'!$C4, Y$12&lt;='Summary TC'!$C5), SUMIF($D15:$D70,"Total",Y15:Y70),0)</f>
        <v>0</v>
      </c>
      <c r="Z71" s="690">
        <f>IF(AND(Z$12&gt;='Summary TC'!$C4, Z$12&lt;='Summary TC'!$C5), SUMIF($D15:$D70,"Total",Z15:Z70),0)</f>
        <v>0</v>
      </c>
      <c r="AA71" s="690">
        <f>IF(AND(AA$12&gt;='Summary TC'!$C4, AA$12&lt;='Summary TC'!$C5), SUMIF($D15:$D70,"Total",AA15:AA70),0)</f>
        <v>0</v>
      </c>
      <c r="AB71" s="690">
        <f>IF(AND(AB$12&gt;='Summary TC'!$C4, AB$12&lt;='Summary TC'!$C5), SUMIF($D15:$D70,"Total",AB15:AB70),0)</f>
        <v>0</v>
      </c>
      <c r="AC71" s="690">
        <f>IF(AND(AC$12&gt;='Summary TC'!$C4, AC$12&lt;='Summary TC'!$C5), SUMIF($D15:$D70,"Total",AC15:AC70),0)</f>
        <v>0</v>
      </c>
      <c r="AD71" s="690">
        <f>IF(AND(AD$12&gt;='Summary TC'!$C4, AD$12&lt;='Summary TC'!$C5), SUMIF($D15:$D70,"Total",AD15:AD70),0)</f>
        <v>0</v>
      </c>
      <c r="AE71" s="690">
        <f>IF(AND(AE$12&gt;='Summary TC'!$C4, AE$12&lt;='Summary TC'!$C5), SUMIF($D15:$D70,"Total",AE15:AE70),0)</f>
        <v>0</v>
      </c>
      <c r="AF71" s="690">
        <f>IF(AND(AF$12&gt;='Summary TC'!$C4, AF$12&lt;='Summary TC'!$C5), SUMIF($D15:$D70,"Total",AF15:AF70),0)</f>
        <v>0</v>
      </c>
      <c r="AG71" s="690">
        <f>IF(AND(AG$12&gt;='Summary TC'!$C4, AG$12&lt;='Summary TC'!$C5), SUMIF($D15:$D70,"Total",AG15:AG70),0)</f>
        <v>0</v>
      </c>
      <c r="AH71" s="690">
        <f>IF(AND(AH$12&gt;='Summary TC'!$C4, AH$12&lt;='Summary TC'!$C5), SUMIF($D15:$D70,"Total",AH15:AH70),0)</f>
        <v>0</v>
      </c>
      <c r="AI71" s="691">
        <f>SUM(E71:AH71)</f>
        <v>0</v>
      </c>
    </row>
    <row r="72" spans="2:35" hidden="1" x14ac:dyDescent="0.2">
      <c r="B72" s="453"/>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row>
    <row r="73" spans="2:35" ht="13.5" hidden="1" thickBot="1" x14ac:dyDescent="0.25">
      <c r="B73" s="477" t="s">
        <v>5</v>
      </c>
      <c r="C73" s="644"/>
      <c r="D73" s="477"/>
    </row>
    <row r="74" spans="2:35" hidden="1" x14ac:dyDescent="0.2">
      <c r="B74" s="546"/>
      <c r="C74" s="582"/>
      <c r="D74" s="603"/>
      <c r="E74" s="548" t="s">
        <v>0</v>
      </c>
      <c r="F74" s="465"/>
      <c r="G74" s="521"/>
      <c r="H74" s="465"/>
      <c r="I74" s="465"/>
      <c r="J74" s="465"/>
      <c r="K74" s="465"/>
      <c r="L74" s="465"/>
      <c r="M74" s="465"/>
      <c r="N74" s="465"/>
      <c r="O74" s="465"/>
      <c r="P74" s="465"/>
      <c r="Q74" s="465"/>
      <c r="R74" s="465"/>
      <c r="S74" s="465"/>
      <c r="T74" s="465"/>
      <c r="U74" s="465"/>
      <c r="V74" s="465"/>
      <c r="W74" s="465"/>
      <c r="X74" s="465"/>
      <c r="Y74" s="465"/>
      <c r="Z74" s="465"/>
      <c r="AA74" s="465"/>
      <c r="AB74" s="465"/>
      <c r="AC74" s="465"/>
      <c r="AD74" s="465"/>
      <c r="AE74" s="465"/>
      <c r="AF74" s="465"/>
      <c r="AG74" s="465"/>
      <c r="AH74" s="465"/>
      <c r="AI74" s="645" t="s">
        <v>1</v>
      </c>
    </row>
    <row r="75" spans="2:35" ht="13.5" hidden="1" thickBot="1" x14ac:dyDescent="0.25">
      <c r="B75" s="646"/>
      <c r="C75" s="647"/>
      <c r="D75" s="646"/>
      <c r="E75" s="551">
        <f>'DY Def'!B$5</f>
        <v>1</v>
      </c>
      <c r="F75" s="524">
        <f>'DY Def'!C$5</f>
        <v>2</v>
      </c>
      <c r="G75" s="524">
        <f>'DY Def'!D$5</f>
        <v>3</v>
      </c>
      <c r="H75" s="524">
        <f>'DY Def'!E$5</f>
        <v>4</v>
      </c>
      <c r="I75" s="524">
        <f>'DY Def'!F$5</f>
        <v>5</v>
      </c>
      <c r="J75" s="524">
        <f>'DY Def'!G$5</f>
        <v>6</v>
      </c>
      <c r="K75" s="524">
        <f>'DY Def'!H$5</f>
        <v>7</v>
      </c>
      <c r="L75" s="524">
        <f>'DY Def'!I$5</f>
        <v>8</v>
      </c>
      <c r="M75" s="524">
        <f>'DY Def'!J$5</f>
        <v>9</v>
      </c>
      <c r="N75" s="524">
        <f>'DY Def'!K$5</f>
        <v>10</v>
      </c>
      <c r="O75" s="524">
        <f>'DY Def'!L$5</f>
        <v>11</v>
      </c>
      <c r="P75" s="524">
        <f>'DY Def'!M$5</f>
        <v>12</v>
      </c>
      <c r="Q75" s="524">
        <f>'DY Def'!N$5</f>
        <v>13</v>
      </c>
      <c r="R75" s="524">
        <f>'DY Def'!O$5</f>
        <v>14</v>
      </c>
      <c r="S75" s="524">
        <f>'DY Def'!P$5</f>
        <v>15</v>
      </c>
      <c r="T75" s="524">
        <f>'DY Def'!Q$5</f>
        <v>16</v>
      </c>
      <c r="U75" s="524">
        <f>'DY Def'!R$5</f>
        <v>17</v>
      </c>
      <c r="V75" s="524">
        <f>'DY Def'!S$5</f>
        <v>18</v>
      </c>
      <c r="W75" s="524">
        <f>'DY Def'!T$5</f>
        <v>19</v>
      </c>
      <c r="X75" s="524">
        <f>'DY Def'!U$5</f>
        <v>20</v>
      </c>
      <c r="Y75" s="524">
        <f>'DY Def'!V$5</f>
        <v>21</v>
      </c>
      <c r="Z75" s="524">
        <f>'DY Def'!W$5</f>
        <v>22</v>
      </c>
      <c r="AA75" s="524">
        <f>'DY Def'!X$5</f>
        <v>23</v>
      </c>
      <c r="AB75" s="524">
        <f>'DY Def'!Y$5</f>
        <v>24</v>
      </c>
      <c r="AC75" s="524">
        <f>'DY Def'!Z$5</f>
        <v>25</v>
      </c>
      <c r="AD75" s="524">
        <f>'DY Def'!AA$5</f>
        <v>26</v>
      </c>
      <c r="AE75" s="524">
        <f>'DY Def'!AB$5</f>
        <v>27</v>
      </c>
      <c r="AF75" s="524">
        <f>'DY Def'!AC$5</f>
        <v>28</v>
      </c>
      <c r="AG75" s="524">
        <f>'DY Def'!AD$5</f>
        <v>29</v>
      </c>
      <c r="AH75" s="524">
        <f>'DY Def'!AE$5</f>
        <v>30</v>
      </c>
      <c r="AI75" s="693"/>
    </row>
    <row r="76" spans="2:35" hidden="1" x14ac:dyDescent="0.2">
      <c r="B76" s="566" t="s">
        <v>84</v>
      </c>
      <c r="C76" s="654"/>
      <c r="D76" s="566"/>
      <c r="E76" s="661"/>
      <c r="F76" s="662"/>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94"/>
    </row>
    <row r="77" spans="2:35" hidden="1" x14ac:dyDescent="0.2">
      <c r="B77" s="613" t="str">
        <f>IFERROR(VLOOKUP(C77,'MEG Def'!$A$7:$B$12,2),"")</f>
        <v/>
      </c>
      <c r="C77" s="659"/>
      <c r="D77" s="658"/>
      <c r="E77" s="661">
        <f>IF($B$8="Actuals only",SUMIF('WW Spending Actual'!$B$10:$B$50,'Summary TC'!$B77,'WW Spending Actual'!D$10:D$50),0)+IF($B$8="Actuals + Projected",SUMIF('WW Spending Total'!$B$10:$B$50,'Summary TC'!$B77,'WW Spending Total'!D$10:D$50),0)</f>
        <v>0</v>
      </c>
      <c r="F77" s="662">
        <f>IF($B$8="Actuals only",SUMIF('WW Spending Actual'!$B$10:$B$50,'Summary TC'!$B77,'WW Spending Actual'!E$10:E$50),0)+IF($B$8="Actuals + Projected",SUMIF('WW Spending Total'!$B$10:$B$50,'Summary TC'!$B77,'WW Spending Total'!E$10:E$50),0)</f>
        <v>0</v>
      </c>
      <c r="G77" s="662">
        <f>IF($B$8="Actuals only",SUMIF('WW Spending Actual'!$B$10:$B$50,'Summary TC'!$B77,'WW Spending Actual'!F$10:F$50),0)+IF($B$8="Actuals + Projected",SUMIF('WW Spending Total'!$B$10:$B$50,'Summary TC'!$B77,'WW Spending Total'!F$10:F$50),0)</f>
        <v>0</v>
      </c>
      <c r="H77" s="662">
        <f>IF($B$8="Actuals only",SUMIF('WW Spending Actual'!$B$10:$B$50,'Summary TC'!$B77,'WW Spending Actual'!G$10:G$50),0)+IF($B$8="Actuals + Projected",SUMIF('WW Spending Total'!$B$10:$B$50,'Summary TC'!$B77,'WW Spending Total'!G$10:G$50),0)</f>
        <v>0</v>
      </c>
      <c r="I77" s="662">
        <f>IF($B$8="Actuals only",SUMIF('WW Spending Actual'!$B$10:$B$50,'Summary TC'!$B77,'WW Spending Actual'!H$10:H$50),0)+IF($B$8="Actuals + Projected",SUMIF('WW Spending Total'!$B$10:$B$50,'Summary TC'!$B77,'WW Spending Total'!H$10:H$50),0)</f>
        <v>0</v>
      </c>
      <c r="J77" s="662">
        <f>IF($B$8="Actuals only",SUMIF('WW Spending Actual'!$B$10:$B$50,'Summary TC'!$B77,'WW Spending Actual'!I$10:I$50),0)+IF($B$8="Actuals + Projected",SUMIF('WW Spending Total'!$B$10:$B$50,'Summary TC'!$B77,'WW Spending Total'!I$10:I$50),0)</f>
        <v>0</v>
      </c>
      <c r="K77" s="662">
        <f>IF($B$8="Actuals only",SUMIF('WW Spending Actual'!$B$10:$B$50,'Summary TC'!$B77,'WW Spending Actual'!J$10:J$50),0)+IF($B$8="Actuals + Projected",SUMIF('WW Spending Total'!$B$10:$B$50,'Summary TC'!$B77,'WW Spending Total'!J$10:J$50),0)</f>
        <v>0</v>
      </c>
      <c r="L77" s="662">
        <f>IF($B$8="Actuals only",SUMIF('WW Spending Actual'!$B$10:$B$50,'Summary TC'!$B77,'WW Spending Actual'!K$10:K$50),0)+IF($B$8="Actuals + Projected",SUMIF('WW Spending Total'!$B$10:$B$50,'Summary TC'!$B77,'WW Spending Total'!K$10:K$50),0)</f>
        <v>0</v>
      </c>
      <c r="M77" s="662">
        <f>IF($B$8="Actuals only",SUMIF('WW Spending Actual'!$B$10:$B$50,'Summary TC'!$B77,'WW Spending Actual'!L$10:L$50),0)+IF($B$8="Actuals + Projected",SUMIF('WW Spending Total'!$B$10:$B$50,'Summary TC'!$B77,'WW Spending Total'!L$10:L$50),0)</f>
        <v>0</v>
      </c>
      <c r="N77" s="662">
        <f>IF($B$8="Actuals only",SUMIF('WW Spending Actual'!$B$10:$B$50,'Summary TC'!$B77,'WW Spending Actual'!M$10:M$50),0)+IF($B$8="Actuals + Projected",SUMIF('WW Spending Total'!$B$10:$B$50,'Summary TC'!$B77,'WW Spending Total'!M$10:M$50),0)</f>
        <v>0</v>
      </c>
      <c r="O77" s="662">
        <f>IF($B$8="Actuals only",SUMIF('WW Spending Actual'!$B$10:$B$50,'Summary TC'!$B77,'WW Spending Actual'!N$10:N$50),0)+IF($B$8="Actuals + Projected",SUMIF('WW Spending Total'!$B$10:$B$50,'Summary TC'!$B77,'WW Spending Total'!N$10:N$50),0)</f>
        <v>0</v>
      </c>
      <c r="P77" s="662">
        <f>IF($B$8="Actuals only",SUMIF('WW Spending Actual'!$B$10:$B$50,'Summary TC'!$B77,'WW Spending Actual'!O$10:O$50),0)+IF($B$8="Actuals + Projected",SUMIF('WW Spending Total'!$B$10:$B$50,'Summary TC'!$B77,'WW Spending Total'!O$10:O$50),0)</f>
        <v>0</v>
      </c>
      <c r="Q77" s="662">
        <f>IF($B$8="Actuals only",SUMIF('WW Spending Actual'!$B$10:$B$50,'Summary TC'!$B77,'WW Spending Actual'!P$10:P$50),0)+IF($B$8="Actuals + Projected",SUMIF('WW Spending Total'!$B$10:$B$50,'Summary TC'!$B77,'WW Spending Total'!P$10:P$50),0)</f>
        <v>0</v>
      </c>
      <c r="R77" s="662">
        <f>IF($B$8="Actuals only",SUMIF('WW Spending Actual'!$B$10:$B$50,'Summary TC'!$B77,'WW Spending Actual'!Q$10:Q$50),0)+IF($B$8="Actuals + Projected",SUMIF('WW Spending Total'!$B$10:$B$50,'Summary TC'!$B77,'WW Spending Total'!Q$10:Q$50),0)</f>
        <v>0</v>
      </c>
      <c r="S77" s="662">
        <f>IF($B$8="Actuals only",SUMIF('WW Spending Actual'!$B$10:$B$50,'Summary TC'!$B77,'WW Spending Actual'!R$10:R$50),0)+IF($B$8="Actuals + Projected",SUMIF('WW Spending Total'!$B$10:$B$50,'Summary TC'!$B77,'WW Spending Total'!R$10:R$50),0)</f>
        <v>0</v>
      </c>
      <c r="T77" s="662">
        <f>IF($B$8="Actuals only",SUMIF('WW Spending Actual'!$B$10:$B$50,'Summary TC'!$B77,'WW Spending Actual'!S$10:S$50),0)+IF($B$8="Actuals + Projected",SUMIF('WW Spending Total'!$B$10:$B$50,'Summary TC'!$B77,'WW Spending Total'!S$10:S$50),0)</f>
        <v>0</v>
      </c>
      <c r="U77" s="662">
        <f>IF($B$8="Actuals only",SUMIF('WW Spending Actual'!$B$10:$B$50,'Summary TC'!$B77,'WW Spending Actual'!T$10:T$50),0)+IF($B$8="Actuals + Projected",SUMIF('WW Spending Total'!$B$10:$B$50,'Summary TC'!$B77,'WW Spending Total'!T$10:T$50),0)</f>
        <v>0</v>
      </c>
      <c r="V77" s="662">
        <f>IF($B$8="Actuals only",SUMIF('WW Spending Actual'!$B$10:$B$50,'Summary TC'!$B77,'WW Spending Actual'!U$10:U$50),0)+IF($B$8="Actuals + Projected",SUMIF('WW Spending Total'!$B$10:$B$50,'Summary TC'!$B77,'WW Spending Total'!U$10:U$50),0)</f>
        <v>0</v>
      </c>
      <c r="W77" s="662">
        <f>IF($B$8="Actuals only",SUMIF('WW Spending Actual'!$B$10:$B$50,'Summary TC'!$B77,'WW Spending Actual'!V$10:V$50),0)+IF($B$8="Actuals + Projected",SUMIF('WW Spending Total'!$B$10:$B$50,'Summary TC'!$B77,'WW Spending Total'!V$10:V$50),0)</f>
        <v>0</v>
      </c>
      <c r="X77" s="662">
        <f>IF($B$8="Actuals only",SUMIF('WW Spending Actual'!$B$10:$B$50,'Summary TC'!$B77,'WW Spending Actual'!W$10:W$50),0)+IF($B$8="Actuals + Projected",SUMIF('WW Spending Total'!$B$10:$B$50,'Summary TC'!$B77,'WW Spending Total'!W$10:W$50),0)</f>
        <v>0</v>
      </c>
      <c r="Y77" s="662">
        <f>IF($B$8="Actuals only",SUMIF('WW Spending Actual'!$B$10:$B$50,'Summary TC'!$B77,'WW Spending Actual'!X$10:X$50),0)+IF($B$8="Actuals + Projected",SUMIF('WW Spending Total'!$B$10:$B$50,'Summary TC'!$B77,'WW Spending Total'!X$10:X$50),0)</f>
        <v>0</v>
      </c>
      <c r="Z77" s="662">
        <f>IF($B$8="Actuals only",SUMIF('WW Spending Actual'!$B$10:$B$50,'Summary TC'!$B77,'WW Spending Actual'!Y$10:Y$50),0)+IF($B$8="Actuals + Projected",SUMIF('WW Spending Total'!$B$10:$B$50,'Summary TC'!$B77,'WW Spending Total'!Y$10:Y$50),0)</f>
        <v>0</v>
      </c>
      <c r="AA77" s="662">
        <f>IF($B$8="Actuals only",SUMIF('WW Spending Actual'!$B$10:$B$50,'Summary TC'!$B77,'WW Spending Actual'!Z$10:Z$50),0)+IF($B$8="Actuals + Projected",SUMIF('WW Spending Total'!$B$10:$B$50,'Summary TC'!$B77,'WW Spending Total'!Z$10:Z$50),0)</f>
        <v>0</v>
      </c>
      <c r="AB77" s="662">
        <f>IF($B$8="Actuals only",SUMIF('WW Spending Actual'!$B$10:$B$50,'Summary TC'!$B77,'WW Spending Actual'!AA$10:AA$50),0)+IF($B$8="Actuals + Projected",SUMIF('WW Spending Total'!$B$10:$B$50,'Summary TC'!$B77,'WW Spending Total'!AA$10:AA$50),0)</f>
        <v>0</v>
      </c>
      <c r="AC77" s="662">
        <f>IF($B$8="Actuals only",SUMIF('WW Spending Actual'!$B$10:$B$50,'Summary TC'!$B77,'WW Spending Actual'!AB$10:AB$50),0)+IF($B$8="Actuals + Projected",SUMIF('WW Spending Total'!$B$10:$B$50,'Summary TC'!$B77,'WW Spending Total'!AB$10:AB$50),0)</f>
        <v>0</v>
      </c>
      <c r="AD77" s="662">
        <f>IF($B$8="Actuals only",SUMIF('WW Spending Actual'!$B$10:$B$50,'Summary TC'!$B77,'WW Spending Actual'!AC$10:AC$50),0)+IF($B$8="Actuals + Projected",SUMIF('WW Spending Total'!$B$10:$B$50,'Summary TC'!$B77,'WW Spending Total'!AC$10:AC$50),0)</f>
        <v>0</v>
      </c>
      <c r="AE77" s="662">
        <f>IF($B$8="Actuals only",SUMIF('WW Spending Actual'!$B$10:$B$50,'Summary TC'!$B77,'WW Spending Actual'!AD$10:AD$50),0)+IF($B$8="Actuals + Projected",SUMIF('WW Spending Total'!$B$10:$B$50,'Summary TC'!$B77,'WW Spending Total'!AD$10:AD$50),0)</f>
        <v>0</v>
      </c>
      <c r="AF77" s="662">
        <f>IF($B$8="Actuals only",SUMIF('WW Spending Actual'!$B$10:$B$50,'Summary TC'!$B77,'WW Spending Actual'!AE$10:AE$50),0)+IF($B$8="Actuals + Projected",SUMIF('WW Spending Total'!$B$10:$B$50,'Summary TC'!$B77,'WW Spending Total'!AE$10:AE$50),0)</f>
        <v>0</v>
      </c>
      <c r="AG77" s="662">
        <f>IF($B$8="Actuals only",SUMIF('WW Spending Actual'!$B$10:$B$50,'Summary TC'!$B77,'WW Spending Actual'!AF$10:AF$50),0)+IF($B$8="Actuals + Projected",SUMIF('WW Spending Total'!$B$10:$B$50,'Summary TC'!$B77,'WW Spending Total'!AF$10:AF$50),0)</f>
        <v>0</v>
      </c>
      <c r="AH77" s="662">
        <f>IF($B$8="Actuals only",SUMIF('WW Spending Actual'!$B$10:$B$50,'Summary TC'!$B77,'WW Spending Actual'!AG$10:AG$50),0)+IF($B$8="Actuals + Projected",SUMIF('WW Spending Total'!$B$10:$B$50,'Summary TC'!$B77,'WW Spending Total'!AG$10:AG$50),0)</f>
        <v>0</v>
      </c>
      <c r="AI77" s="695">
        <f>SUM(E77:AC77)</f>
        <v>0</v>
      </c>
    </row>
    <row r="78" spans="2:35" hidden="1" x14ac:dyDescent="0.2">
      <c r="B78" s="613" t="str">
        <f>IFERROR(VLOOKUP(C78,'MEG Def'!$A$7:$B$12,2),"")</f>
        <v/>
      </c>
      <c r="C78" s="659"/>
      <c r="D78" s="658"/>
      <c r="E78" s="661">
        <f>IF($B$8="Actuals only",SUMIF('WW Spending Actual'!$B$10:$B$50,'Summary TC'!$B78,'WW Spending Actual'!D$10:D$50),0)+IF($B$8="Actuals + Projected",SUMIF('WW Spending Total'!$B$10:$B$50,'Summary TC'!$B78,'WW Spending Total'!D$10:D$50),0)</f>
        <v>0</v>
      </c>
      <c r="F78" s="662">
        <f>IF($B$8="Actuals only",SUMIF('WW Spending Actual'!$B$10:$B$50,'Summary TC'!$B78,'WW Spending Actual'!E$10:E$50),0)+IF($B$8="Actuals + Projected",SUMIF('WW Spending Total'!$B$10:$B$50,'Summary TC'!$B78,'WW Spending Total'!E$10:E$50),0)</f>
        <v>0</v>
      </c>
      <c r="G78" s="662">
        <f>IF($B$8="Actuals only",SUMIF('WW Spending Actual'!$B$10:$B$50,'Summary TC'!$B78,'WW Spending Actual'!F$10:F$50),0)+IF($B$8="Actuals + Projected",SUMIF('WW Spending Total'!$B$10:$B$50,'Summary TC'!$B78,'WW Spending Total'!F$10:F$50),0)</f>
        <v>0</v>
      </c>
      <c r="H78" s="662">
        <f>IF($B$8="Actuals only",SUMIF('WW Spending Actual'!$B$10:$B$50,'Summary TC'!$B78,'WW Spending Actual'!G$10:G$50),0)+IF($B$8="Actuals + Projected",SUMIF('WW Spending Total'!$B$10:$B$50,'Summary TC'!$B78,'WW Spending Total'!G$10:G$50),0)</f>
        <v>0</v>
      </c>
      <c r="I78" s="662">
        <f>IF($B$8="Actuals only",SUMIF('WW Spending Actual'!$B$10:$B$50,'Summary TC'!$B78,'WW Spending Actual'!H$10:H$50),0)+IF($B$8="Actuals + Projected",SUMIF('WW Spending Total'!$B$10:$B$50,'Summary TC'!$B78,'WW Spending Total'!H$10:H$50),0)</f>
        <v>0</v>
      </c>
      <c r="J78" s="662">
        <f>IF($B$8="Actuals only",SUMIF('WW Spending Actual'!$B$10:$B$50,'Summary TC'!$B78,'WW Spending Actual'!I$10:I$50),0)+IF($B$8="Actuals + Projected",SUMIF('WW Spending Total'!$B$10:$B$50,'Summary TC'!$B78,'WW Spending Total'!I$10:I$50),0)</f>
        <v>0</v>
      </c>
      <c r="K78" s="662">
        <f>IF($B$8="Actuals only",SUMIF('WW Spending Actual'!$B$10:$B$50,'Summary TC'!$B78,'WW Spending Actual'!J$10:J$50),0)+IF($B$8="Actuals + Projected",SUMIF('WW Spending Total'!$B$10:$B$50,'Summary TC'!$B78,'WW Spending Total'!J$10:J$50),0)</f>
        <v>0</v>
      </c>
      <c r="L78" s="662">
        <f>IF($B$8="Actuals only",SUMIF('WW Spending Actual'!$B$10:$B$50,'Summary TC'!$B78,'WW Spending Actual'!K$10:K$50),0)+IF($B$8="Actuals + Projected",SUMIF('WW Spending Total'!$B$10:$B$50,'Summary TC'!$B78,'WW Spending Total'!K$10:K$50),0)</f>
        <v>0</v>
      </c>
      <c r="M78" s="662">
        <f>IF($B$8="Actuals only",SUMIF('WW Spending Actual'!$B$10:$B$50,'Summary TC'!$B78,'WW Spending Actual'!L$10:L$50),0)+IF($B$8="Actuals + Projected",SUMIF('WW Spending Total'!$B$10:$B$50,'Summary TC'!$B78,'WW Spending Total'!L$10:L$50),0)</f>
        <v>0</v>
      </c>
      <c r="N78" s="662">
        <f>IF($B$8="Actuals only",SUMIF('WW Spending Actual'!$B$10:$B$50,'Summary TC'!$B78,'WW Spending Actual'!M$10:M$50),0)+IF($B$8="Actuals + Projected",SUMIF('WW Spending Total'!$B$10:$B$50,'Summary TC'!$B78,'WW Spending Total'!M$10:M$50),0)</f>
        <v>0</v>
      </c>
      <c r="O78" s="662">
        <f>IF($B$8="Actuals only",SUMIF('WW Spending Actual'!$B$10:$B$50,'Summary TC'!$B78,'WW Spending Actual'!N$10:N$50),0)+IF($B$8="Actuals + Projected",SUMIF('WW Spending Total'!$B$10:$B$50,'Summary TC'!$B78,'WW Spending Total'!N$10:N$50),0)</f>
        <v>0</v>
      </c>
      <c r="P78" s="662">
        <f>IF($B$8="Actuals only",SUMIF('WW Spending Actual'!$B$10:$B$50,'Summary TC'!$B78,'WW Spending Actual'!O$10:O$50),0)+IF($B$8="Actuals + Projected",SUMIF('WW Spending Total'!$B$10:$B$50,'Summary TC'!$B78,'WW Spending Total'!O$10:O$50),0)</f>
        <v>0</v>
      </c>
      <c r="Q78" s="662">
        <f>IF($B$8="Actuals only",SUMIF('WW Spending Actual'!$B$10:$B$50,'Summary TC'!$B78,'WW Spending Actual'!P$10:P$50),0)+IF($B$8="Actuals + Projected",SUMIF('WW Spending Total'!$B$10:$B$50,'Summary TC'!$B78,'WW Spending Total'!P$10:P$50),0)</f>
        <v>0</v>
      </c>
      <c r="R78" s="662">
        <f>IF($B$8="Actuals only",SUMIF('WW Spending Actual'!$B$10:$B$50,'Summary TC'!$B78,'WW Spending Actual'!Q$10:Q$50),0)+IF($B$8="Actuals + Projected",SUMIF('WW Spending Total'!$B$10:$B$50,'Summary TC'!$B78,'WW Spending Total'!Q$10:Q$50),0)</f>
        <v>0</v>
      </c>
      <c r="S78" s="662">
        <f>IF($B$8="Actuals only",SUMIF('WW Spending Actual'!$B$10:$B$50,'Summary TC'!$B78,'WW Spending Actual'!R$10:R$50),0)+IF($B$8="Actuals + Projected",SUMIF('WW Spending Total'!$B$10:$B$50,'Summary TC'!$B78,'WW Spending Total'!R$10:R$50),0)</f>
        <v>0</v>
      </c>
      <c r="T78" s="662">
        <f>IF($B$8="Actuals only",SUMIF('WW Spending Actual'!$B$10:$B$50,'Summary TC'!$B78,'WW Spending Actual'!S$10:S$50),0)+IF($B$8="Actuals + Projected",SUMIF('WW Spending Total'!$B$10:$B$50,'Summary TC'!$B78,'WW Spending Total'!S$10:S$50),0)</f>
        <v>0</v>
      </c>
      <c r="U78" s="662">
        <f>IF($B$8="Actuals only",SUMIF('WW Spending Actual'!$B$10:$B$50,'Summary TC'!$B78,'WW Spending Actual'!T$10:T$50),0)+IF($B$8="Actuals + Projected",SUMIF('WW Spending Total'!$B$10:$B$50,'Summary TC'!$B78,'WW Spending Total'!T$10:T$50),0)</f>
        <v>0</v>
      </c>
      <c r="V78" s="662">
        <f>IF($B$8="Actuals only",SUMIF('WW Spending Actual'!$B$10:$B$50,'Summary TC'!$B78,'WW Spending Actual'!U$10:U$50),0)+IF($B$8="Actuals + Projected",SUMIF('WW Spending Total'!$B$10:$B$50,'Summary TC'!$B78,'WW Spending Total'!U$10:U$50),0)</f>
        <v>0</v>
      </c>
      <c r="W78" s="662">
        <f>IF($B$8="Actuals only",SUMIF('WW Spending Actual'!$B$10:$B$50,'Summary TC'!$B78,'WW Spending Actual'!V$10:V$50),0)+IF($B$8="Actuals + Projected",SUMIF('WW Spending Total'!$B$10:$B$50,'Summary TC'!$B78,'WW Spending Total'!V$10:V$50),0)</f>
        <v>0</v>
      </c>
      <c r="X78" s="662">
        <f>IF($B$8="Actuals only",SUMIF('WW Spending Actual'!$B$10:$B$50,'Summary TC'!$B78,'WW Spending Actual'!W$10:W$50),0)+IF($B$8="Actuals + Projected",SUMIF('WW Spending Total'!$B$10:$B$50,'Summary TC'!$B78,'WW Spending Total'!W$10:W$50),0)</f>
        <v>0</v>
      </c>
      <c r="Y78" s="662">
        <f>IF($B$8="Actuals only",SUMIF('WW Spending Actual'!$B$10:$B$50,'Summary TC'!$B78,'WW Spending Actual'!X$10:X$50),0)+IF($B$8="Actuals + Projected",SUMIF('WW Spending Total'!$B$10:$B$50,'Summary TC'!$B78,'WW Spending Total'!X$10:X$50),0)</f>
        <v>0</v>
      </c>
      <c r="Z78" s="662">
        <f>IF($B$8="Actuals only",SUMIF('WW Spending Actual'!$B$10:$B$50,'Summary TC'!$B78,'WW Spending Actual'!Y$10:Y$50),0)+IF($B$8="Actuals + Projected",SUMIF('WW Spending Total'!$B$10:$B$50,'Summary TC'!$B78,'WW Spending Total'!Y$10:Y$50),0)</f>
        <v>0</v>
      </c>
      <c r="AA78" s="662">
        <f>IF($B$8="Actuals only",SUMIF('WW Spending Actual'!$B$10:$B$50,'Summary TC'!$B78,'WW Spending Actual'!Z$10:Z$50),0)+IF($B$8="Actuals + Projected",SUMIF('WW Spending Total'!$B$10:$B$50,'Summary TC'!$B78,'WW Spending Total'!Z$10:Z$50),0)</f>
        <v>0</v>
      </c>
      <c r="AB78" s="662">
        <f>IF($B$8="Actuals only",SUMIF('WW Spending Actual'!$B$10:$B$50,'Summary TC'!$B78,'WW Spending Actual'!AA$10:AA$50),0)+IF($B$8="Actuals + Projected",SUMIF('WW Spending Total'!$B$10:$B$50,'Summary TC'!$B78,'WW Spending Total'!AA$10:AA$50),0)</f>
        <v>0</v>
      </c>
      <c r="AC78" s="662">
        <f>IF($B$8="Actuals only",SUMIF('WW Spending Actual'!$B$10:$B$50,'Summary TC'!$B78,'WW Spending Actual'!AB$10:AB$50),0)+IF($B$8="Actuals + Projected",SUMIF('WW Spending Total'!$B$10:$B$50,'Summary TC'!$B78,'WW Spending Total'!AB$10:AB$50),0)</f>
        <v>0</v>
      </c>
      <c r="AD78" s="662">
        <f>IF($B$8="Actuals only",SUMIF('WW Spending Actual'!$B$10:$B$50,'Summary TC'!$B78,'WW Spending Actual'!AC$10:AC$50),0)+IF($B$8="Actuals + Projected",SUMIF('WW Spending Total'!$B$10:$B$50,'Summary TC'!$B78,'WW Spending Total'!AC$10:AC$50),0)</f>
        <v>0</v>
      </c>
      <c r="AE78" s="662">
        <f>IF($B$8="Actuals only",SUMIF('WW Spending Actual'!$B$10:$B$50,'Summary TC'!$B78,'WW Spending Actual'!AD$10:AD$50),0)+IF($B$8="Actuals + Projected",SUMIF('WW Spending Total'!$B$10:$B$50,'Summary TC'!$B78,'WW Spending Total'!AD$10:AD$50),0)</f>
        <v>0</v>
      </c>
      <c r="AF78" s="662">
        <f>IF($B$8="Actuals only",SUMIF('WW Spending Actual'!$B$10:$B$50,'Summary TC'!$B78,'WW Spending Actual'!AE$10:AE$50),0)+IF($B$8="Actuals + Projected",SUMIF('WW Spending Total'!$B$10:$B$50,'Summary TC'!$B78,'WW Spending Total'!AE$10:AE$50),0)</f>
        <v>0</v>
      </c>
      <c r="AG78" s="662">
        <f>IF($B$8="Actuals only",SUMIF('WW Spending Actual'!$B$10:$B$50,'Summary TC'!$B78,'WW Spending Actual'!AF$10:AF$50),0)+IF($B$8="Actuals + Projected",SUMIF('WW Spending Total'!$B$10:$B$50,'Summary TC'!$B78,'WW Spending Total'!AF$10:AF$50),0)</f>
        <v>0</v>
      </c>
      <c r="AH78" s="662">
        <f>IF($B$8="Actuals only",SUMIF('WW Spending Actual'!$B$10:$B$50,'Summary TC'!$B78,'WW Spending Actual'!AG$10:AG$50),0)+IF($B$8="Actuals + Projected",SUMIF('WW Spending Total'!$B$10:$B$50,'Summary TC'!$B78,'WW Spending Total'!AG$10:AG$50),0)</f>
        <v>0</v>
      </c>
      <c r="AI78" s="695">
        <f>SUM(E78:AC78)</f>
        <v>0</v>
      </c>
    </row>
    <row r="79" spans="2:35" hidden="1" x14ac:dyDescent="0.2">
      <c r="B79" s="613" t="str">
        <f>IFERROR(VLOOKUP(C79,'MEG Def'!$A$7:$B$12,2),"")</f>
        <v/>
      </c>
      <c r="C79" s="659"/>
      <c r="D79" s="658"/>
      <c r="E79" s="661">
        <f>IF($B$8="Actuals only",SUMIF('WW Spending Actual'!$B$10:$B$50,'Summary TC'!$B79,'WW Spending Actual'!D$10:D$50),0)+IF($B$8="Actuals + Projected",SUMIF('WW Spending Total'!$B$10:$B$50,'Summary TC'!$B79,'WW Spending Total'!D$10:D$50),0)</f>
        <v>0</v>
      </c>
      <c r="F79" s="662">
        <f>IF($B$8="Actuals only",SUMIF('WW Spending Actual'!$B$10:$B$50,'Summary TC'!$B79,'WW Spending Actual'!E$10:E$50),0)+IF($B$8="Actuals + Projected",SUMIF('WW Spending Total'!$B$10:$B$50,'Summary TC'!$B79,'WW Spending Total'!E$10:E$50),0)</f>
        <v>0</v>
      </c>
      <c r="G79" s="662">
        <f>IF($B$8="Actuals only",SUMIF('WW Spending Actual'!$B$10:$B$50,'Summary TC'!$B79,'WW Spending Actual'!F$10:F$50),0)+IF($B$8="Actuals + Projected",SUMIF('WW Spending Total'!$B$10:$B$50,'Summary TC'!$B79,'WW Spending Total'!F$10:F$50),0)</f>
        <v>0</v>
      </c>
      <c r="H79" s="662">
        <f>IF($B$8="Actuals only",SUMIF('WW Spending Actual'!$B$10:$B$50,'Summary TC'!$B79,'WW Spending Actual'!G$10:G$50),0)+IF($B$8="Actuals + Projected",SUMIF('WW Spending Total'!$B$10:$B$50,'Summary TC'!$B79,'WW Spending Total'!G$10:G$50),0)</f>
        <v>0</v>
      </c>
      <c r="I79" s="662">
        <f>IF($B$8="Actuals only",SUMIF('WW Spending Actual'!$B$10:$B$50,'Summary TC'!$B79,'WW Spending Actual'!H$10:H$50),0)+IF($B$8="Actuals + Projected",SUMIF('WW Spending Total'!$B$10:$B$50,'Summary TC'!$B79,'WW Spending Total'!H$10:H$50),0)</f>
        <v>0</v>
      </c>
      <c r="J79" s="662">
        <f>IF($B$8="Actuals only",SUMIF('WW Spending Actual'!$B$10:$B$50,'Summary TC'!$B79,'WW Spending Actual'!I$10:I$50),0)+IF($B$8="Actuals + Projected",SUMIF('WW Spending Total'!$B$10:$B$50,'Summary TC'!$B79,'WW Spending Total'!I$10:I$50),0)</f>
        <v>0</v>
      </c>
      <c r="K79" s="662">
        <f>IF($B$8="Actuals only",SUMIF('WW Spending Actual'!$B$10:$B$50,'Summary TC'!$B79,'WW Spending Actual'!J$10:J$50),0)+IF($B$8="Actuals + Projected",SUMIF('WW Spending Total'!$B$10:$B$50,'Summary TC'!$B79,'WW Spending Total'!J$10:J$50),0)</f>
        <v>0</v>
      </c>
      <c r="L79" s="662">
        <f>IF($B$8="Actuals only",SUMIF('WW Spending Actual'!$B$10:$B$50,'Summary TC'!$B79,'WW Spending Actual'!K$10:K$50),0)+IF($B$8="Actuals + Projected",SUMIF('WW Spending Total'!$B$10:$B$50,'Summary TC'!$B79,'WW Spending Total'!K$10:K$50),0)</f>
        <v>0</v>
      </c>
      <c r="M79" s="662">
        <f>IF($B$8="Actuals only",SUMIF('WW Spending Actual'!$B$10:$B$50,'Summary TC'!$B79,'WW Spending Actual'!L$10:L$50),0)+IF($B$8="Actuals + Projected",SUMIF('WW Spending Total'!$B$10:$B$50,'Summary TC'!$B79,'WW Spending Total'!L$10:L$50),0)</f>
        <v>0</v>
      </c>
      <c r="N79" s="662">
        <f>IF($B$8="Actuals only",SUMIF('WW Spending Actual'!$B$10:$B$50,'Summary TC'!$B79,'WW Spending Actual'!M$10:M$50),0)+IF($B$8="Actuals + Projected",SUMIF('WW Spending Total'!$B$10:$B$50,'Summary TC'!$B79,'WW Spending Total'!M$10:M$50),0)</f>
        <v>0</v>
      </c>
      <c r="O79" s="662">
        <f>IF($B$8="Actuals only",SUMIF('WW Spending Actual'!$B$10:$B$50,'Summary TC'!$B79,'WW Spending Actual'!N$10:N$50),0)+IF($B$8="Actuals + Projected",SUMIF('WW Spending Total'!$B$10:$B$50,'Summary TC'!$B79,'WW Spending Total'!N$10:N$50),0)</f>
        <v>0</v>
      </c>
      <c r="P79" s="662">
        <f>IF($B$8="Actuals only",SUMIF('WW Spending Actual'!$B$10:$B$50,'Summary TC'!$B79,'WW Spending Actual'!O$10:O$50),0)+IF($B$8="Actuals + Projected",SUMIF('WW Spending Total'!$B$10:$B$50,'Summary TC'!$B79,'WW Spending Total'!O$10:O$50),0)</f>
        <v>0</v>
      </c>
      <c r="Q79" s="662">
        <f>IF($B$8="Actuals only",SUMIF('WW Spending Actual'!$B$10:$B$50,'Summary TC'!$B79,'WW Spending Actual'!P$10:P$50),0)+IF($B$8="Actuals + Projected",SUMIF('WW Spending Total'!$B$10:$B$50,'Summary TC'!$B79,'WW Spending Total'!P$10:P$50),0)</f>
        <v>0</v>
      </c>
      <c r="R79" s="662">
        <f>IF($B$8="Actuals only",SUMIF('WW Spending Actual'!$B$10:$B$50,'Summary TC'!$B79,'WW Spending Actual'!Q$10:Q$50),0)+IF($B$8="Actuals + Projected",SUMIF('WW Spending Total'!$B$10:$B$50,'Summary TC'!$B79,'WW Spending Total'!Q$10:Q$50),0)</f>
        <v>0</v>
      </c>
      <c r="S79" s="662">
        <f>IF($B$8="Actuals only",SUMIF('WW Spending Actual'!$B$10:$B$50,'Summary TC'!$B79,'WW Spending Actual'!R$10:R$50),0)+IF($B$8="Actuals + Projected",SUMIF('WW Spending Total'!$B$10:$B$50,'Summary TC'!$B79,'WW Spending Total'!R$10:R$50),0)</f>
        <v>0</v>
      </c>
      <c r="T79" s="662">
        <f>IF($B$8="Actuals only",SUMIF('WW Spending Actual'!$B$10:$B$50,'Summary TC'!$B79,'WW Spending Actual'!S$10:S$50),0)+IF($B$8="Actuals + Projected",SUMIF('WW Spending Total'!$B$10:$B$50,'Summary TC'!$B79,'WW Spending Total'!S$10:S$50),0)</f>
        <v>0</v>
      </c>
      <c r="U79" s="662">
        <f>IF($B$8="Actuals only",SUMIF('WW Spending Actual'!$B$10:$B$50,'Summary TC'!$B79,'WW Spending Actual'!T$10:T$50),0)+IF($B$8="Actuals + Projected",SUMIF('WW Spending Total'!$B$10:$B$50,'Summary TC'!$B79,'WW Spending Total'!T$10:T$50),0)</f>
        <v>0</v>
      </c>
      <c r="V79" s="662">
        <f>IF($B$8="Actuals only",SUMIF('WW Spending Actual'!$B$10:$B$50,'Summary TC'!$B79,'WW Spending Actual'!U$10:U$50),0)+IF($B$8="Actuals + Projected",SUMIF('WW Spending Total'!$B$10:$B$50,'Summary TC'!$B79,'WW Spending Total'!U$10:U$50),0)</f>
        <v>0</v>
      </c>
      <c r="W79" s="662">
        <f>IF($B$8="Actuals only",SUMIF('WW Spending Actual'!$B$10:$B$50,'Summary TC'!$B79,'WW Spending Actual'!V$10:V$50),0)+IF($B$8="Actuals + Projected",SUMIF('WW Spending Total'!$B$10:$B$50,'Summary TC'!$B79,'WW Spending Total'!V$10:V$50),0)</f>
        <v>0</v>
      </c>
      <c r="X79" s="662">
        <f>IF($B$8="Actuals only",SUMIF('WW Spending Actual'!$B$10:$B$50,'Summary TC'!$B79,'WW Spending Actual'!W$10:W$50),0)+IF($B$8="Actuals + Projected",SUMIF('WW Spending Total'!$B$10:$B$50,'Summary TC'!$B79,'WW Spending Total'!W$10:W$50),0)</f>
        <v>0</v>
      </c>
      <c r="Y79" s="662">
        <f>IF($B$8="Actuals only",SUMIF('WW Spending Actual'!$B$10:$B$50,'Summary TC'!$B79,'WW Spending Actual'!X$10:X$50),0)+IF($B$8="Actuals + Projected",SUMIF('WW Spending Total'!$B$10:$B$50,'Summary TC'!$B79,'WW Spending Total'!X$10:X$50),0)</f>
        <v>0</v>
      </c>
      <c r="Z79" s="662">
        <f>IF($B$8="Actuals only",SUMIF('WW Spending Actual'!$B$10:$B$50,'Summary TC'!$B79,'WW Spending Actual'!Y$10:Y$50),0)+IF($B$8="Actuals + Projected",SUMIF('WW Spending Total'!$B$10:$B$50,'Summary TC'!$B79,'WW Spending Total'!Y$10:Y$50),0)</f>
        <v>0</v>
      </c>
      <c r="AA79" s="662">
        <f>IF($B$8="Actuals only",SUMIF('WW Spending Actual'!$B$10:$B$50,'Summary TC'!$B79,'WW Spending Actual'!Z$10:Z$50),0)+IF($B$8="Actuals + Projected",SUMIF('WW Spending Total'!$B$10:$B$50,'Summary TC'!$B79,'WW Spending Total'!Z$10:Z$50),0)</f>
        <v>0</v>
      </c>
      <c r="AB79" s="662">
        <f>IF($B$8="Actuals only",SUMIF('WW Spending Actual'!$B$10:$B$50,'Summary TC'!$B79,'WW Spending Actual'!AA$10:AA$50),0)+IF($B$8="Actuals + Projected",SUMIF('WW Spending Total'!$B$10:$B$50,'Summary TC'!$B79,'WW Spending Total'!AA$10:AA$50),0)</f>
        <v>0</v>
      </c>
      <c r="AC79" s="662">
        <f>IF($B$8="Actuals only",SUMIF('WW Spending Actual'!$B$10:$B$50,'Summary TC'!$B79,'WW Spending Actual'!AB$10:AB$50),0)+IF($B$8="Actuals + Projected",SUMIF('WW Spending Total'!$B$10:$B$50,'Summary TC'!$B79,'WW Spending Total'!AB$10:AB$50),0)</f>
        <v>0</v>
      </c>
      <c r="AD79" s="662">
        <f>IF($B$8="Actuals only",SUMIF('WW Spending Actual'!$B$10:$B$50,'Summary TC'!$B79,'WW Spending Actual'!AC$10:AC$50),0)+IF($B$8="Actuals + Projected",SUMIF('WW Spending Total'!$B$10:$B$50,'Summary TC'!$B79,'WW Spending Total'!AC$10:AC$50),0)</f>
        <v>0</v>
      </c>
      <c r="AE79" s="662">
        <f>IF($B$8="Actuals only",SUMIF('WW Spending Actual'!$B$10:$B$50,'Summary TC'!$B79,'WW Spending Actual'!AD$10:AD$50),0)+IF($B$8="Actuals + Projected",SUMIF('WW Spending Total'!$B$10:$B$50,'Summary TC'!$B79,'WW Spending Total'!AD$10:AD$50),0)</f>
        <v>0</v>
      </c>
      <c r="AF79" s="662">
        <f>IF($B$8="Actuals only",SUMIF('WW Spending Actual'!$B$10:$B$50,'Summary TC'!$B79,'WW Spending Actual'!AE$10:AE$50),0)+IF($B$8="Actuals + Projected",SUMIF('WW Spending Total'!$B$10:$B$50,'Summary TC'!$B79,'WW Spending Total'!AE$10:AE$50),0)</f>
        <v>0</v>
      </c>
      <c r="AG79" s="662">
        <f>IF($B$8="Actuals only",SUMIF('WW Spending Actual'!$B$10:$B$50,'Summary TC'!$B79,'WW Spending Actual'!AF$10:AF$50),0)+IF($B$8="Actuals + Projected",SUMIF('WW Spending Total'!$B$10:$B$50,'Summary TC'!$B79,'WW Spending Total'!AF$10:AF$50),0)</f>
        <v>0</v>
      </c>
      <c r="AH79" s="662">
        <f>IF($B$8="Actuals only",SUMIF('WW Spending Actual'!$B$10:$B$50,'Summary TC'!$B79,'WW Spending Actual'!AG$10:AG$50),0)+IF($B$8="Actuals + Projected",SUMIF('WW Spending Total'!$B$10:$B$50,'Summary TC'!$B79,'WW Spending Total'!AG$10:AG$50),0)</f>
        <v>0</v>
      </c>
      <c r="AI79" s="695">
        <f>SUM(E79:AC79)</f>
        <v>0</v>
      </c>
    </row>
    <row r="80" spans="2:35" hidden="1" x14ac:dyDescent="0.2">
      <c r="B80" s="613" t="str">
        <f>IFERROR(VLOOKUP(C80,'MEG Def'!$A$7:$B$12,2),"")</f>
        <v/>
      </c>
      <c r="C80" s="659"/>
      <c r="D80" s="658"/>
      <c r="E80" s="661">
        <f>IF($B$8="Actuals only",SUMIF('WW Spending Actual'!$B$10:$B$50,'Summary TC'!$B80,'WW Spending Actual'!D$10:D$50),0)+IF($B$8="Actuals + Projected",SUMIF('WW Spending Total'!$B$10:$B$50,'Summary TC'!$B80,'WW Spending Total'!D$10:D$50),0)</f>
        <v>0</v>
      </c>
      <c r="F80" s="662">
        <f>IF($B$8="Actuals only",SUMIF('WW Spending Actual'!$B$10:$B$50,'Summary TC'!$B80,'WW Spending Actual'!E$10:E$50),0)+IF($B$8="Actuals + Projected",SUMIF('WW Spending Total'!$B$10:$B$50,'Summary TC'!$B80,'WW Spending Total'!E$10:E$50),0)</f>
        <v>0</v>
      </c>
      <c r="G80" s="662">
        <f>IF($B$8="Actuals only",SUMIF('WW Spending Actual'!$B$10:$B$50,'Summary TC'!$B80,'WW Spending Actual'!F$10:F$50),0)+IF($B$8="Actuals + Projected",SUMIF('WW Spending Total'!$B$10:$B$50,'Summary TC'!$B80,'WW Spending Total'!F$10:F$50),0)</f>
        <v>0</v>
      </c>
      <c r="H80" s="662">
        <f>IF($B$8="Actuals only",SUMIF('WW Spending Actual'!$B$10:$B$50,'Summary TC'!$B80,'WW Spending Actual'!G$10:G$50),0)+IF($B$8="Actuals + Projected",SUMIF('WW Spending Total'!$B$10:$B$50,'Summary TC'!$B80,'WW Spending Total'!G$10:G$50),0)</f>
        <v>0</v>
      </c>
      <c r="I80" s="662">
        <f>IF($B$8="Actuals only",SUMIF('WW Spending Actual'!$B$10:$B$50,'Summary TC'!$B80,'WW Spending Actual'!H$10:H$50),0)+IF($B$8="Actuals + Projected",SUMIF('WW Spending Total'!$B$10:$B$50,'Summary TC'!$B80,'WW Spending Total'!H$10:H$50),0)</f>
        <v>0</v>
      </c>
      <c r="J80" s="662">
        <f>IF($B$8="Actuals only",SUMIF('WW Spending Actual'!$B$10:$B$50,'Summary TC'!$B80,'WW Spending Actual'!I$10:I$50),0)+IF($B$8="Actuals + Projected",SUMIF('WW Spending Total'!$B$10:$B$50,'Summary TC'!$B80,'WW Spending Total'!I$10:I$50),0)</f>
        <v>0</v>
      </c>
      <c r="K80" s="662">
        <f>IF($B$8="Actuals only",SUMIF('WW Spending Actual'!$B$10:$B$50,'Summary TC'!$B80,'WW Spending Actual'!J$10:J$50),0)+IF($B$8="Actuals + Projected",SUMIF('WW Spending Total'!$B$10:$B$50,'Summary TC'!$B80,'WW Spending Total'!J$10:J$50),0)</f>
        <v>0</v>
      </c>
      <c r="L80" s="662">
        <f>IF($B$8="Actuals only",SUMIF('WW Spending Actual'!$B$10:$B$50,'Summary TC'!$B80,'WW Spending Actual'!K$10:K$50),0)+IF($B$8="Actuals + Projected",SUMIF('WW Spending Total'!$B$10:$B$50,'Summary TC'!$B80,'WW Spending Total'!K$10:K$50),0)</f>
        <v>0</v>
      </c>
      <c r="M80" s="662">
        <f>IF($B$8="Actuals only",SUMIF('WW Spending Actual'!$B$10:$B$50,'Summary TC'!$B80,'WW Spending Actual'!L$10:L$50),0)+IF($B$8="Actuals + Projected",SUMIF('WW Spending Total'!$B$10:$B$50,'Summary TC'!$B80,'WW Spending Total'!L$10:L$50),0)</f>
        <v>0</v>
      </c>
      <c r="N80" s="662">
        <f>IF($B$8="Actuals only",SUMIF('WW Spending Actual'!$B$10:$B$50,'Summary TC'!$B80,'WW Spending Actual'!M$10:M$50),0)+IF($B$8="Actuals + Projected",SUMIF('WW Spending Total'!$B$10:$B$50,'Summary TC'!$B80,'WW Spending Total'!M$10:M$50),0)</f>
        <v>0</v>
      </c>
      <c r="O80" s="662">
        <f>IF($B$8="Actuals only",SUMIF('WW Spending Actual'!$B$10:$B$50,'Summary TC'!$B80,'WW Spending Actual'!N$10:N$50),0)+IF($B$8="Actuals + Projected",SUMIF('WW Spending Total'!$B$10:$B$50,'Summary TC'!$B80,'WW Spending Total'!N$10:N$50),0)</f>
        <v>0</v>
      </c>
      <c r="P80" s="662">
        <f>IF($B$8="Actuals only",SUMIF('WW Spending Actual'!$B$10:$B$50,'Summary TC'!$B80,'WW Spending Actual'!O$10:O$50),0)+IF($B$8="Actuals + Projected",SUMIF('WW Spending Total'!$B$10:$B$50,'Summary TC'!$B80,'WW Spending Total'!O$10:O$50),0)</f>
        <v>0</v>
      </c>
      <c r="Q80" s="662">
        <f>IF($B$8="Actuals only",SUMIF('WW Spending Actual'!$B$10:$B$50,'Summary TC'!$B80,'WW Spending Actual'!P$10:P$50),0)+IF($B$8="Actuals + Projected",SUMIF('WW Spending Total'!$B$10:$B$50,'Summary TC'!$B80,'WW Spending Total'!P$10:P$50),0)</f>
        <v>0</v>
      </c>
      <c r="R80" s="662">
        <f>IF($B$8="Actuals only",SUMIF('WW Spending Actual'!$B$10:$B$50,'Summary TC'!$B80,'WW Spending Actual'!Q$10:Q$50),0)+IF($B$8="Actuals + Projected",SUMIF('WW Spending Total'!$B$10:$B$50,'Summary TC'!$B80,'WW Spending Total'!Q$10:Q$50),0)</f>
        <v>0</v>
      </c>
      <c r="S80" s="662">
        <f>IF($B$8="Actuals only",SUMIF('WW Spending Actual'!$B$10:$B$50,'Summary TC'!$B80,'WW Spending Actual'!R$10:R$50),0)+IF($B$8="Actuals + Projected",SUMIF('WW Spending Total'!$B$10:$B$50,'Summary TC'!$B80,'WW Spending Total'!R$10:R$50),0)</f>
        <v>0</v>
      </c>
      <c r="T80" s="662">
        <f>IF($B$8="Actuals only",SUMIF('WW Spending Actual'!$B$10:$B$50,'Summary TC'!$B80,'WW Spending Actual'!S$10:S$50),0)+IF($B$8="Actuals + Projected",SUMIF('WW Spending Total'!$B$10:$B$50,'Summary TC'!$B80,'WW Spending Total'!S$10:S$50),0)</f>
        <v>0</v>
      </c>
      <c r="U80" s="662">
        <f>IF($B$8="Actuals only",SUMIF('WW Spending Actual'!$B$10:$B$50,'Summary TC'!$B80,'WW Spending Actual'!T$10:T$50),0)+IF($B$8="Actuals + Projected",SUMIF('WW Spending Total'!$B$10:$B$50,'Summary TC'!$B80,'WW Spending Total'!T$10:T$50),0)</f>
        <v>0</v>
      </c>
      <c r="V80" s="662">
        <f>IF($B$8="Actuals only",SUMIF('WW Spending Actual'!$B$10:$B$50,'Summary TC'!$B80,'WW Spending Actual'!U$10:U$50),0)+IF($B$8="Actuals + Projected",SUMIF('WW Spending Total'!$B$10:$B$50,'Summary TC'!$B80,'WW Spending Total'!U$10:U$50),0)</f>
        <v>0</v>
      </c>
      <c r="W80" s="662">
        <f>IF($B$8="Actuals only",SUMIF('WW Spending Actual'!$B$10:$B$50,'Summary TC'!$B80,'WW Spending Actual'!V$10:V$50),0)+IF($B$8="Actuals + Projected",SUMIF('WW Spending Total'!$B$10:$B$50,'Summary TC'!$B80,'WW Spending Total'!V$10:V$50),0)</f>
        <v>0</v>
      </c>
      <c r="X80" s="662">
        <f>IF($B$8="Actuals only",SUMIF('WW Spending Actual'!$B$10:$B$50,'Summary TC'!$B80,'WW Spending Actual'!W$10:W$50),0)+IF($B$8="Actuals + Projected",SUMIF('WW Spending Total'!$B$10:$B$50,'Summary TC'!$B80,'WW Spending Total'!W$10:W$50),0)</f>
        <v>0</v>
      </c>
      <c r="Y80" s="662">
        <f>IF($B$8="Actuals only",SUMIF('WW Spending Actual'!$B$10:$B$50,'Summary TC'!$B80,'WW Spending Actual'!X$10:X$50),0)+IF($B$8="Actuals + Projected",SUMIF('WW Spending Total'!$B$10:$B$50,'Summary TC'!$B80,'WW Spending Total'!X$10:X$50),0)</f>
        <v>0</v>
      </c>
      <c r="Z80" s="662">
        <f>IF($B$8="Actuals only",SUMIF('WW Spending Actual'!$B$10:$B$50,'Summary TC'!$B80,'WW Spending Actual'!Y$10:Y$50),0)+IF($B$8="Actuals + Projected",SUMIF('WW Spending Total'!$B$10:$B$50,'Summary TC'!$B80,'WW Spending Total'!Y$10:Y$50),0)</f>
        <v>0</v>
      </c>
      <c r="AA80" s="662">
        <f>IF($B$8="Actuals only",SUMIF('WW Spending Actual'!$B$10:$B$50,'Summary TC'!$B80,'WW Spending Actual'!Z$10:Z$50),0)+IF($B$8="Actuals + Projected",SUMIF('WW Spending Total'!$B$10:$B$50,'Summary TC'!$B80,'WW Spending Total'!Z$10:Z$50),0)</f>
        <v>0</v>
      </c>
      <c r="AB80" s="662">
        <f>IF($B$8="Actuals only",SUMIF('WW Spending Actual'!$B$10:$B$50,'Summary TC'!$B80,'WW Spending Actual'!AA$10:AA$50),0)+IF($B$8="Actuals + Projected",SUMIF('WW Spending Total'!$B$10:$B$50,'Summary TC'!$B80,'WW Spending Total'!AA$10:AA$50),0)</f>
        <v>0</v>
      </c>
      <c r="AC80" s="662">
        <f>IF($B$8="Actuals only",SUMIF('WW Spending Actual'!$B$10:$B$50,'Summary TC'!$B80,'WW Spending Actual'!AB$10:AB$50),0)+IF($B$8="Actuals + Projected",SUMIF('WW Spending Total'!$B$10:$B$50,'Summary TC'!$B80,'WW Spending Total'!AB$10:AB$50),0)</f>
        <v>0</v>
      </c>
      <c r="AD80" s="662">
        <f>IF($B$8="Actuals only",SUMIF('WW Spending Actual'!$B$10:$B$50,'Summary TC'!$B80,'WW Spending Actual'!AC$10:AC$50),0)+IF($B$8="Actuals + Projected",SUMIF('WW Spending Total'!$B$10:$B$50,'Summary TC'!$B80,'WW Spending Total'!AC$10:AC$50),0)</f>
        <v>0</v>
      </c>
      <c r="AE80" s="662">
        <f>IF($B$8="Actuals only",SUMIF('WW Spending Actual'!$B$10:$B$50,'Summary TC'!$B80,'WW Spending Actual'!AD$10:AD$50),0)+IF($B$8="Actuals + Projected",SUMIF('WW Spending Total'!$B$10:$B$50,'Summary TC'!$B80,'WW Spending Total'!AD$10:AD$50),0)</f>
        <v>0</v>
      </c>
      <c r="AF80" s="662">
        <f>IF($B$8="Actuals only",SUMIF('WW Spending Actual'!$B$10:$B$50,'Summary TC'!$B80,'WW Spending Actual'!AE$10:AE$50),0)+IF($B$8="Actuals + Projected",SUMIF('WW Spending Total'!$B$10:$B$50,'Summary TC'!$B80,'WW Spending Total'!AE$10:AE$50),0)</f>
        <v>0</v>
      </c>
      <c r="AG80" s="662">
        <f>IF($B$8="Actuals only",SUMIF('WW Spending Actual'!$B$10:$B$50,'Summary TC'!$B80,'WW Spending Actual'!AF$10:AF$50),0)+IF($B$8="Actuals + Projected",SUMIF('WW Spending Total'!$B$10:$B$50,'Summary TC'!$B80,'WW Spending Total'!AF$10:AF$50),0)</f>
        <v>0</v>
      </c>
      <c r="AH80" s="662">
        <f>IF($B$8="Actuals only",SUMIF('WW Spending Actual'!$B$10:$B$50,'Summary TC'!$B80,'WW Spending Actual'!AG$10:AG$50),0)+IF($B$8="Actuals + Projected",SUMIF('WW Spending Total'!$B$10:$B$50,'Summary TC'!$B80,'WW Spending Total'!AG$10:AG$50),0)</f>
        <v>0</v>
      </c>
      <c r="AI80" s="695">
        <f>SUM(E80:AC80)</f>
        <v>0</v>
      </c>
    </row>
    <row r="81" spans="2:35" hidden="1" x14ac:dyDescent="0.2">
      <c r="B81" s="613" t="str">
        <f>IFERROR(VLOOKUP(C81,'MEG Def'!$A$7:$B$12,2),"")</f>
        <v/>
      </c>
      <c r="C81" s="659"/>
      <c r="D81" s="658"/>
      <c r="E81" s="661">
        <f>IF($B$8="Actuals only",SUMIF('WW Spending Actual'!$B$10:$B$50,'Summary TC'!$B81,'WW Spending Actual'!D$10:D$50),0)+IF($B$8="Actuals + Projected",SUMIF('WW Spending Total'!$B$10:$B$50,'Summary TC'!$B81,'WW Spending Total'!D$10:D$50),0)</f>
        <v>0</v>
      </c>
      <c r="F81" s="662">
        <f>IF($B$8="Actuals only",SUMIF('WW Spending Actual'!$B$10:$B$50,'Summary TC'!$B81,'WW Spending Actual'!E$10:E$50),0)+IF($B$8="Actuals + Projected",SUMIF('WW Spending Total'!$B$10:$B$50,'Summary TC'!$B81,'WW Spending Total'!E$10:E$50),0)</f>
        <v>0</v>
      </c>
      <c r="G81" s="662">
        <f>IF($B$8="Actuals only",SUMIF('WW Spending Actual'!$B$10:$B$50,'Summary TC'!$B81,'WW Spending Actual'!F$10:F$50),0)+IF($B$8="Actuals + Projected",SUMIF('WW Spending Total'!$B$10:$B$50,'Summary TC'!$B81,'WW Spending Total'!F$10:F$50),0)</f>
        <v>0</v>
      </c>
      <c r="H81" s="662">
        <f>IF($B$8="Actuals only",SUMIF('WW Spending Actual'!$B$10:$B$50,'Summary TC'!$B81,'WW Spending Actual'!G$10:G$50),0)+IF($B$8="Actuals + Projected",SUMIF('WW Spending Total'!$B$10:$B$50,'Summary TC'!$B81,'WW Spending Total'!G$10:G$50),0)</f>
        <v>0</v>
      </c>
      <c r="I81" s="662">
        <f>IF($B$8="Actuals only",SUMIF('WW Spending Actual'!$B$10:$B$50,'Summary TC'!$B81,'WW Spending Actual'!H$10:H$50),0)+IF($B$8="Actuals + Projected",SUMIF('WW Spending Total'!$B$10:$B$50,'Summary TC'!$B81,'WW Spending Total'!H$10:H$50),0)</f>
        <v>0</v>
      </c>
      <c r="J81" s="662">
        <f>IF($B$8="Actuals only",SUMIF('WW Spending Actual'!$B$10:$B$50,'Summary TC'!$B81,'WW Spending Actual'!I$10:I$50),0)+IF($B$8="Actuals + Projected",SUMIF('WW Spending Total'!$B$10:$B$50,'Summary TC'!$B81,'WW Spending Total'!I$10:I$50),0)</f>
        <v>0</v>
      </c>
      <c r="K81" s="662">
        <f>IF($B$8="Actuals only",SUMIF('WW Spending Actual'!$B$10:$B$50,'Summary TC'!$B81,'WW Spending Actual'!J$10:J$50),0)+IF($B$8="Actuals + Projected",SUMIF('WW Spending Total'!$B$10:$B$50,'Summary TC'!$B81,'WW Spending Total'!J$10:J$50),0)</f>
        <v>0</v>
      </c>
      <c r="L81" s="662">
        <f>IF($B$8="Actuals only",SUMIF('WW Spending Actual'!$B$10:$B$50,'Summary TC'!$B81,'WW Spending Actual'!K$10:K$50),0)+IF($B$8="Actuals + Projected",SUMIF('WW Spending Total'!$B$10:$B$50,'Summary TC'!$B81,'WW Spending Total'!K$10:K$50),0)</f>
        <v>0</v>
      </c>
      <c r="M81" s="662">
        <f>IF($B$8="Actuals only",SUMIF('WW Spending Actual'!$B$10:$B$50,'Summary TC'!$B81,'WW Spending Actual'!L$10:L$50),0)+IF($B$8="Actuals + Projected",SUMIF('WW Spending Total'!$B$10:$B$50,'Summary TC'!$B81,'WW Spending Total'!L$10:L$50),0)</f>
        <v>0</v>
      </c>
      <c r="N81" s="662">
        <f>IF($B$8="Actuals only",SUMIF('WW Spending Actual'!$B$10:$B$50,'Summary TC'!$B81,'WW Spending Actual'!M$10:M$50),0)+IF($B$8="Actuals + Projected",SUMIF('WW Spending Total'!$B$10:$B$50,'Summary TC'!$B81,'WW Spending Total'!M$10:M$50),0)</f>
        <v>0</v>
      </c>
      <c r="O81" s="662">
        <f>IF($B$8="Actuals only",SUMIF('WW Spending Actual'!$B$10:$B$50,'Summary TC'!$B81,'WW Spending Actual'!N$10:N$50),0)+IF($B$8="Actuals + Projected",SUMIF('WW Spending Total'!$B$10:$B$50,'Summary TC'!$B81,'WW Spending Total'!N$10:N$50),0)</f>
        <v>0</v>
      </c>
      <c r="P81" s="662">
        <f>IF($B$8="Actuals only",SUMIF('WW Spending Actual'!$B$10:$B$50,'Summary TC'!$B81,'WW Spending Actual'!O$10:O$50),0)+IF($B$8="Actuals + Projected",SUMIF('WW Spending Total'!$B$10:$B$50,'Summary TC'!$B81,'WW Spending Total'!O$10:O$50),0)</f>
        <v>0</v>
      </c>
      <c r="Q81" s="662">
        <f>IF($B$8="Actuals only",SUMIF('WW Spending Actual'!$B$10:$B$50,'Summary TC'!$B81,'WW Spending Actual'!P$10:P$50),0)+IF($B$8="Actuals + Projected",SUMIF('WW Spending Total'!$B$10:$B$50,'Summary TC'!$B81,'WW Spending Total'!P$10:P$50),0)</f>
        <v>0</v>
      </c>
      <c r="R81" s="662">
        <f>IF($B$8="Actuals only",SUMIF('WW Spending Actual'!$B$10:$B$50,'Summary TC'!$B81,'WW Spending Actual'!Q$10:Q$50),0)+IF($B$8="Actuals + Projected",SUMIF('WW Spending Total'!$B$10:$B$50,'Summary TC'!$B81,'WW Spending Total'!Q$10:Q$50),0)</f>
        <v>0</v>
      </c>
      <c r="S81" s="662">
        <f>IF($B$8="Actuals only",SUMIF('WW Spending Actual'!$B$10:$B$50,'Summary TC'!$B81,'WW Spending Actual'!R$10:R$50),0)+IF($B$8="Actuals + Projected",SUMIF('WW Spending Total'!$B$10:$B$50,'Summary TC'!$B81,'WW Spending Total'!R$10:R$50),0)</f>
        <v>0</v>
      </c>
      <c r="T81" s="662">
        <f>IF($B$8="Actuals only",SUMIF('WW Spending Actual'!$B$10:$B$50,'Summary TC'!$B81,'WW Spending Actual'!S$10:S$50),0)+IF($B$8="Actuals + Projected",SUMIF('WW Spending Total'!$B$10:$B$50,'Summary TC'!$B81,'WW Spending Total'!S$10:S$50),0)</f>
        <v>0</v>
      </c>
      <c r="U81" s="662">
        <f>IF($B$8="Actuals only",SUMIF('WW Spending Actual'!$B$10:$B$50,'Summary TC'!$B81,'WW Spending Actual'!T$10:T$50),0)+IF($B$8="Actuals + Projected",SUMIF('WW Spending Total'!$B$10:$B$50,'Summary TC'!$B81,'WW Spending Total'!T$10:T$50),0)</f>
        <v>0</v>
      </c>
      <c r="V81" s="662">
        <f>IF($B$8="Actuals only",SUMIF('WW Spending Actual'!$B$10:$B$50,'Summary TC'!$B81,'WW Spending Actual'!U$10:U$50),0)+IF($B$8="Actuals + Projected",SUMIF('WW Spending Total'!$B$10:$B$50,'Summary TC'!$B81,'WW Spending Total'!U$10:U$50),0)</f>
        <v>0</v>
      </c>
      <c r="W81" s="662">
        <f>IF($B$8="Actuals only",SUMIF('WW Spending Actual'!$B$10:$B$50,'Summary TC'!$B81,'WW Spending Actual'!V$10:V$50),0)+IF($B$8="Actuals + Projected",SUMIF('WW Spending Total'!$B$10:$B$50,'Summary TC'!$B81,'WW Spending Total'!V$10:V$50),0)</f>
        <v>0</v>
      </c>
      <c r="X81" s="662">
        <f>IF($B$8="Actuals only",SUMIF('WW Spending Actual'!$B$10:$B$50,'Summary TC'!$B81,'WW Spending Actual'!W$10:W$50),0)+IF($B$8="Actuals + Projected",SUMIF('WW Spending Total'!$B$10:$B$50,'Summary TC'!$B81,'WW Spending Total'!W$10:W$50),0)</f>
        <v>0</v>
      </c>
      <c r="Y81" s="662">
        <f>IF($B$8="Actuals only",SUMIF('WW Spending Actual'!$B$10:$B$50,'Summary TC'!$B81,'WW Spending Actual'!X$10:X$50),0)+IF($B$8="Actuals + Projected",SUMIF('WW Spending Total'!$B$10:$B$50,'Summary TC'!$B81,'WW Spending Total'!X$10:X$50),0)</f>
        <v>0</v>
      </c>
      <c r="Z81" s="662">
        <f>IF($B$8="Actuals only",SUMIF('WW Spending Actual'!$B$10:$B$50,'Summary TC'!$B81,'WW Spending Actual'!Y$10:Y$50),0)+IF($B$8="Actuals + Projected",SUMIF('WW Spending Total'!$B$10:$B$50,'Summary TC'!$B81,'WW Spending Total'!Y$10:Y$50),0)</f>
        <v>0</v>
      </c>
      <c r="AA81" s="662">
        <f>IF($B$8="Actuals only",SUMIF('WW Spending Actual'!$B$10:$B$50,'Summary TC'!$B81,'WW Spending Actual'!Z$10:Z$50),0)+IF($B$8="Actuals + Projected",SUMIF('WW Spending Total'!$B$10:$B$50,'Summary TC'!$B81,'WW Spending Total'!Z$10:Z$50),0)</f>
        <v>0</v>
      </c>
      <c r="AB81" s="662">
        <f>IF($B$8="Actuals only",SUMIF('WW Spending Actual'!$B$10:$B$50,'Summary TC'!$B81,'WW Spending Actual'!AA$10:AA$50),0)+IF($B$8="Actuals + Projected",SUMIF('WW Spending Total'!$B$10:$B$50,'Summary TC'!$B81,'WW Spending Total'!AA$10:AA$50),0)</f>
        <v>0</v>
      </c>
      <c r="AC81" s="662">
        <f>IF($B$8="Actuals only",SUMIF('WW Spending Actual'!$B$10:$B$50,'Summary TC'!$B81,'WW Spending Actual'!AB$10:AB$50),0)+IF($B$8="Actuals + Projected",SUMIF('WW Spending Total'!$B$10:$B$50,'Summary TC'!$B81,'WW Spending Total'!AB$10:AB$50),0)</f>
        <v>0</v>
      </c>
      <c r="AD81" s="662">
        <f>IF($B$8="Actuals only",SUMIF('WW Spending Actual'!$B$10:$B$50,'Summary TC'!$B81,'WW Spending Actual'!AC$10:AC$50),0)+IF($B$8="Actuals + Projected",SUMIF('WW Spending Total'!$B$10:$B$50,'Summary TC'!$B81,'WW Spending Total'!AC$10:AC$50),0)</f>
        <v>0</v>
      </c>
      <c r="AE81" s="662">
        <f>IF($B$8="Actuals only",SUMIF('WW Spending Actual'!$B$10:$B$50,'Summary TC'!$B81,'WW Spending Actual'!AD$10:AD$50),0)+IF($B$8="Actuals + Projected",SUMIF('WW Spending Total'!$B$10:$B$50,'Summary TC'!$B81,'WW Spending Total'!AD$10:AD$50),0)</f>
        <v>0</v>
      </c>
      <c r="AF81" s="662">
        <f>IF($B$8="Actuals only",SUMIF('WW Spending Actual'!$B$10:$B$50,'Summary TC'!$B81,'WW Spending Actual'!AE$10:AE$50),0)+IF($B$8="Actuals + Projected",SUMIF('WW Spending Total'!$B$10:$B$50,'Summary TC'!$B81,'WW Spending Total'!AE$10:AE$50),0)</f>
        <v>0</v>
      </c>
      <c r="AG81" s="662">
        <f>IF($B$8="Actuals only",SUMIF('WW Spending Actual'!$B$10:$B$50,'Summary TC'!$B81,'WW Spending Actual'!AF$10:AF$50),0)+IF($B$8="Actuals + Projected",SUMIF('WW Spending Total'!$B$10:$B$50,'Summary TC'!$B81,'WW Spending Total'!AF$10:AF$50),0)</f>
        <v>0</v>
      </c>
      <c r="AH81" s="662">
        <f>IF($B$8="Actuals only",SUMIF('WW Spending Actual'!$B$10:$B$50,'Summary TC'!$B81,'WW Spending Actual'!AG$10:AG$50),0)+IF($B$8="Actuals + Projected",SUMIF('WW Spending Total'!$B$10:$B$50,'Summary TC'!$B81,'WW Spending Total'!AG$10:AG$50),0)</f>
        <v>0</v>
      </c>
      <c r="AI81" s="695">
        <f>SUM(E81:AC81)</f>
        <v>0</v>
      </c>
    </row>
    <row r="82" spans="2:35" hidden="1" x14ac:dyDescent="0.2">
      <c r="B82" s="613"/>
      <c r="C82" s="659"/>
      <c r="D82" s="696"/>
      <c r="E82" s="533">
        <f>IF($B$8="Actuals only",SUMIF('WW Spending Actual'!$B$10:$B$50,'Summary TC'!$B82,'WW Spending Actual'!D$10:D$50),0)+IF($B$8="Actuals + Projected",SUMIF('WW Spending Total'!$B$10:$B$50,'Summary TC'!$B82,'WW Spending Total'!D$10:D$50),0)</f>
        <v>0</v>
      </c>
      <c r="F82" s="533">
        <f>IF($B$8="Actuals only",SUMIF('WW Spending Actual'!$B$10:$B$50,'Summary TC'!$B82,'WW Spending Actual'!E$10:E$50),0)+IF($B$8="Actuals + Projected",SUMIF('WW Spending Total'!$B$10:$B$50,'Summary TC'!$B82,'WW Spending Total'!E$10:E$50),0)</f>
        <v>0</v>
      </c>
      <c r="G82" s="533">
        <f>IF($B$8="Actuals only",SUMIF('WW Spending Actual'!$B$10:$B$50,'Summary TC'!$B82,'WW Spending Actual'!F$10:F$50),0)+IF($B$8="Actuals + Projected",SUMIF('WW Spending Total'!$B$10:$B$50,'Summary TC'!$B82,'WW Spending Total'!F$10:F$50),0)</f>
        <v>0</v>
      </c>
      <c r="H82" s="533">
        <f>IF($B$8="Actuals only",SUMIF('WW Spending Actual'!$B$10:$B$50,'Summary TC'!$B82,'WW Spending Actual'!G$10:G$50),0)+IF($B$8="Actuals + Projected",SUMIF('WW Spending Total'!$B$10:$B$50,'Summary TC'!$B82,'WW Spending Total'!G$10:G$50),0)</f>
        <v>0</v>
      </c>
      <c r="I82" s="533">
        <f>IF($B$8="Actuals only",SUMIF('WW Spending Actual'!$B$10:$B$50,'Summary TC'!$B82,'WW Spending Actual'!H$10:H$50),0)+IF($B$8="Actuals + Projected",SUMIF('WW Spending Total'!$B$10:$B$50,'Summary TC'!$B82,'WW Spending Total'!H$10:H$50),0)</f>
        <v>0</v>
      </c>
      <c r="J82" s="533">
        <f>IF($B$8="Actuals only",SUMIF('WW Spending Actual'!$B$10:$B$50,'Summary TC'!$B82,'WW Spending Actual'!I$10:I$50),0)+IF($B$8="Actuals + Projected",SUMIF('WW Spending Total'!$B$10:$B$50,'Summary TC'!$B82,'WW Spending Total'!I$10:I$50),0)</f>
        <v>0</v>
      </c>
      <c r="K82" s="533">
        <f>IF($B$8="Actuals only",SUMIF('WW Spending Actual'!$B$10:$B$50,'Summary TC'!$B82,'WW Spending Actual'!J$10:J$50),0)+IF($B$8="Actuals + Projected",SUMIF('WW Spending Total'!$B$10:$B$50,'Summary TC'!$B82,'WW Spending Total'!J$10:J$50),0)</f>
        <v>0</v>
      </c>
      <c r="L82" s="533">
        <f>IF($B$8="Actuals only",SUMIF('WW Spending Actual'!$B$10:$B$50,'Summary TC'!$B82,'WW Spending Actual'!K$10:K$50),0)+IF($B$8="Actuals + Projected",SUMIF('WW Spending Total'!$B$10:$B$50,'Summary TC'!$B82,'WW Spending Total'!K$10:K$50),0)</f>
        <v>0</v>
      </c>
      <c r="M82" s="533">
        <f>IF($B$8="Actuals only",SUMIF('WW Spending Actual'!$B$10:$B$50,'Summary TC'!$B82,'WW Spending Actual'!L$10:L$50),0)+IF($B$8="Actuals + Projected",SUMIF('WW Spending Total'!$B$10:$B$50,'Summary TC'!$B82,'WW Spending Total'!L$10:L$50),0)</f>
        <v>0</v>
      </c>
      <c r="N82" s="533">
        <f>IF($B$8="Actuals only",SUMIF('WW Spending Actual'!$B$10:$B$50,'Summary TC'!$B82,'WW Spending Actual'!M$10:M$50),0)+IF($B$8="Actuals + Projected",SUMIF('WW Spending Total'!$B$10:$B$50,'Summary TC'!$B82,'WW Spending Total'!M$10:M$50),0)</f>
        <v>0</v>
      </c>
      <c r="O82" s="533">
        <f>IF($B$8="Actuals only",SUMIF('WW Spending Actual'!$B$10:$B$50,'Summary TC'!$B82,'WW Spending Actual'!N$10:N$50),0)+IF($B$8="Actuals + Projected",SUMIF('WW Spending Total'!$B$10:$B$50,'Summary TC'!$B82,'WW Spending Total'!N$10:N$50),0)</f>
        <v>0</v>
      </c>
      <c r="P82" s="533">
        <f>IF($B$8="Actuals only",SUMIF('WW Spending Actual'!$B$10:$B$50,'Summary TC'!$B82,'WW Spending Actual'!O$10:O$50),0)+IF($B$8="Actuals + Projected",SUMIF('WW Spending Total'!$B$10:$B$50,'Summary TC'!$B82,'WW Spending Total'!O$10:O$50),0)</f>
        <v>0</v>
      </c>
      <c r="Q82" s="533">
        <f>IF($B$8="Actuals only",SUMIF('WW Spending Actual'!$B$10:$B$50,'Summary TC'!$B82,'WW Spending Actual'!P$10:P$50),0)+IF($B$8="Actuals + Projected",SUMIF('WW Spending Total'!$B$10:$B$50,'Summary TC'!$B82,'WW Spending Total'!P$10:P$50),0)</f>
        <v>0</v>
      </c>
      <c r="R82" s="533">
        <f>IF($B$8="Actuals only",SUMIF('WW Spending Actual'!$B$10:$B$50,'Summary TC'!$B82,'WW Spending Actual'!Q$10:Q$50),0)+IF($B$8="Actuals + Projected",SUMIF('WW Spending Total'!$B$10:$B$50,'Summary TC'!$B82,'WW Spending Total'!Q$10:Q$50),0)</f>
        <v>0</v>
      </c>
      <c r="S82" s="533">
        <f>IF($B$8="Actuals only",SUMIF('WW Spending Actual'!$B$10:$B$50,'Summary TC'!$B82,'WW Spending Actual'!R$10:R$50),0)+IF($B$8="Actuals + Projected",SUMIF('WW Spending Total'!$B$10:$B$50,'Summary TC'!$B82,'WW Spending Total'!R$10:R$50),0)</f>
        <v>0</v>
      </c>
      <c r="T82" s="533">
        <f>IF($B$8="Actuals only",SUMIF('WW Spending Actual'!$B$10:$B$50,'Summary TC'!$B82,'WW Spending Actual'!S$10:S$50),0)+IF($B$8="Actuals + Projected",SUMIF('WW Spending Total'!$B$10:$B$50,'Summary TC'!$B82,'WW Spending Total'!S$10:S$50),0)</f>
        <v>0</v>
      </c>
      <c r="U82" s="533">
        <f>IF($B$8="Actuals only",SUMIF('WW Spending Actual'!$B$10:$B$50,'Summary TC'!$B82,'WW Spending Actual'!T$10:T$50),0)+IF($B$8="Actuals + Projected",SUMIF('WW Spending Total'!$B$10:$B$50,'Summary TC'!$B82,'WW Spending Total'!T$10:T$50),0)</f>
        <v>0</v>
      </c>
      <c r="V82" s="533">
        <f>IF($B$8="Actuals only",SUMIF('WW Spending Actual'!$B$10:$B$50,'Summary TC'!$B82,'WW Spending Actual'!U$10:U$50),0)+IF($B$8="Actuals + Projected",SUMIF('WW Spending Total'!$B$10:$B$50,'Summary TC'!$B82,'WW Spending Total'!U$10:U$50),0)</f>
        <v>0</v>
      </c>
      <c r="W82" s="533">
        <f>IF($B$8="Actuals only",SUMIF('WW Spending Actual'!$B$10:$B$50,'Summary TC'!$B82,'WW Spending Actual'!V$10:V$50),0)+IF($B$8="Actuals + Projected",SUMIF('WW Spending Total'!$B$10:$B$50,'Summary TC'!$B82,'WW Spending Total'!V$10:V$50),0)</f>
        <v>0</v>
      </c>
      <c r="X82" s="533">
        <f>IF($B$8="Actuals only",SUMIF('WW Spending Actual'!$B$10:$B$50,'Summary TC'!$B82,'WW Spending Actual'!W$10:W$50),0)+IF($B$8="Actuals + Projected",SUMIF('WW Spending Total'!$B$10:$B$50,'Summary TC'!$B82,'WW Spending Total'!W$10:W$50),0)</f>
        <v>0</v>
      </c>
      <c r="Y82" s="533">
        <f>IF($B$8="Actuals only",SUMIF('WW Spending Actual'!$B$10:$B$50,'Summary TC'!$B82,'WW Spending Actual'!X$10:X$50),0)+IF($B$8="Actuals + Projected",SUMIF('WW Spending Total'!$B$10:$B$50,'Summary TC'!$B82,'WW Spending Total'!X$10:X$50),0)</f>
        <v>0</v>
      </c>
      <c r="Z82" s="533">
        <f>IF($B$8="Actuals only",SUMIF('WW Spending Actual'!$B$10:$B$50,'Summary TC'!$B82,'WW Spending Actual'!Y$10:Y$50),0)+IF($B$8="Actuals + Projected",SUMIF('WW Spending Total'!$B$10:$B$50,'Summary TC'!$B82,'WW Spending Total'!Y$10:Y$50),0)</f>
        <v>0</v>
      </c>
      <c r="AA82" s="533">
        <f>IF($B$8="Actuals only",SUMIF('WW Spending Actual'!$B$10:$B$50,'Summary TC'!$B82,'WW Spending Actual'!Z$10:Z$50),0)+IF($B$8="Actuals + Projected",SUMIF('WW Spending Total'!$B$10:$B$50,'Summary TC'!$B82,'WW Spending Total'!Z$10:Z$50),0)</f>
        <v>0</v>
      </c>
      <c r="AB82" s="533">
        <f>IF($B$8="Actuals only",SUMIF('WW Spending Actual'!$B$10:$B$50,'Summary TC'!$B82,'WW Spending Actual'!AA$10:AA$50),0)+IF($B$8="Actuals + Projected",SUMIF('WW Spending Total'!$B$10:$B$50,'Summary TC'!$B82,'WW Spending Total'!AA$10:AA$50),0)</f>
        <v>0</v>
      </c>
      <c r="AC82" s="533">
        <f>IF($B$8="Actuals only",SUMIF('WW Spending Actual'!$B$10:$B$50,'Summary TC'!$B82,'WW Spending Actual'!AB$10:AB$50),0)+IF($B$8="Actuals + Projected",SUMIF('WW Spending Total'!$B$10:$B$50,'Summary TC'!$B82,'WW Spending Total'!AB$10:AB$50),0)</f>
        <v>0</v>
      </c>
      <c r="AD82" s="533">
        <f>IF($B$8="Actuals only",SUMIF('WW Spending Actual'!$B$10:$B$50,'Summary TC'!$B82,'WW Spending Actual'!AC$10:AC$50),0)+IF($B$8="Actuals + Projected",SUMIF('WW Spending Total'!$B$10:$B$50,'Summary TC'!$B82,'WW Spending Total'!AC$10:AC$50),0)</f>
        <v>0</v>
      </c>
      <c r="AE82" s="533">
        <f>IF($B$8="Actuals only",SUMIF('WW Spending Actual'!$B$10:$B$50,'Summary TC'!$B82,'WW Spending Actual'!AD$10:AD$50),0)+IF($B$8="Actuals + Projected",SUMIF('WW Spending Total'!$B$10:$B$50,'Summary TC'!$B82,'WW Spending Total'!AD$10:AD$50),0)</f>
        <v>0</v>
      </c>
      <c r="AF82" s="533">
        <f>IF($B$8="Actuals only",SUMIF('WW Spending Actual'!$B$10:$B$50,'Summary TC'!$B82,'WW Spending Actual'!AE$10:AE$50),0)+IF($B$8="Actuals + Projected",SUMIF('WW Spending Total'!$B$10:$B$50,'Summary TC'!$B82,'WW Spending Total'!AE$10:AE$50),0)</f>
        <v>0</v>
      </c>
      <c r="AG82" s="533">
        <f>IF($B$8="Actuals only",SUMIF('WW Spending Actual'!$B$10:$B$50,'Summary TC'!$B82,'WW Spending Actual'!AF$10:AF$50),0)+IF($B$8="Actuals + Projected",SUMIF('WW Spending Total'!$B$10:$B$50,'Summary TC'!$B82,'WW Spending Total'!AF$10:AF$50),0)</f>
        <v>0</v>
      </c>
      <c r="AH82" s="533">
        <f>IF($B$8="Actuals only",SUMIF('WW Spending Actual'!$B$10:$B$50,'Summary TC'!$B82,'WW Spending Actual'!AG$10:AG$50),0)+IF($B$8="Actuals + Projected",SUMIF('WW Spending Total'!$B$10:$B$50,'Summary TC'!$B82,'WW Spending Total'!AG$10:AG$50),0)</f>
        <v>0</v>
      </c>
      <c r="AI82" s="695"/>
    </row>
    <row r="83" spans="2:35" hidden="1" x14ac:dyDescent="0.2">
      <c r="B83" s="566" t="s">
        <v>86</v>
      </c>
      <c r="C83" s="650"/>
      <c r="D83" s="566"/>
      <c r="E83" s="533">
        <f>IF($B$8="Actuals only",SUMIF('WW Spending Actual'!$B$10:$B$50,'Summary TC'!$B83,'WW Spending Actual'!D$10:D$50),0)+IF($B$8="Actuals + Projected",SUMIF('WW Spending Total'!$B$10:$B$50,'Summary TC'!$B83,'WW Spending Total'!D$10:D$50),0)</f>
        <v>0</v>
      </c>
      <c r="F83" s="533">
        <f>IF($B$8="Actuals only",SUMIF('WW Spending Actual'!$B$10:$B$50,'Summary TC'!$B83,'WW Spending Actual'!E$10:E$50),0)+IF($B$8="Actuals + Projected",SUMIF('WW Spending Total'!$B$10:$B$50,'Summary TC'!$B83,'WW Spending Total'!E$10:E$50),0)</f>
        <v>0</v>
      </c>
      <c r="G83" s="533">
        <f>IF($B$8="Actuals only",SUMIF('WW Spending Actual'!$B$10:$B$50,'Summary TC'!$B83,'WW Spending Actual'!F$10:F$50),0)+IF($B$8="Actuals + Projected",SUMIF('WW Spending Total'!$B$10:$B$50,'Summary TC'!$B83,'WW Spending Total'!F$10:F$50),0)</f>
        <v>0</v>
      </c>
      <c r="H83" s="533">
        <f>IF($B$8="Actuals only",SUMIF('WW Spending Actual'!$B$10:$B$50,'Summary TC'!$B83,'WW Spending Actual'!G$10:G$50),0)+IF($B$8="Actuals + Projected",SUMIF('WW Spending Total'!$B$10:$B$50,'Summary TC'!$B83,'WW Spending Total'!G$10:G$50),0)</f>
        <v>0</v>
      </c>
      <c r="I83" s="533">
        <f>IF($B$8="Actuals only",SUMIF('WW Spending Actual'!$B$10:$B$50,'Summary TC'!$B83,'WW Spending Actual'!H$10:H$50),0)+IF($B$8="Actuals + Projected",SUMIF('WW Spending Total'!$B$10:$B$50,'Summary TC'!$B83,'WW Spending Total'!H$10:H$50),0)</f>
        <v>0</v>
      </c>
      <c r="J83" s="533">
        <f>IF($B$8="Actuals only",SUMIF('WW Spending Actual'!$B$10:$B$50,'Summary TC'!$B83,'WW Spending Actual'!I$10:I$50),0)+IF($B$8="Actuals + Projected",SUMIF('WW Spending Total'!$B$10:$B$50,'Summary TC'!$B83,'WW Spending Total'!I$10:I$50),0)</f>
        <v>0</v>
      </c>
      <c r="K83" s="533">
        <f>IF($B$8="Actuals only",SUMIF('WW Spending Actual'!$B$10:$B$50,'Summary TC'!$B83,'WW Spending Actual'!J$10:J$50),0)+IF($B$8="Actuals + Projected",SUMIF('WW Spending Total'!$B$10:$B$50,'Summary TC'!$B83,'WW Spending Total'!J$10:J$50),0)</f>
        <v>0</v>
      </c>
      <c r="L83" s="533">
        <f>IF($B$8="Actuals only",SUMIF('WW Spending Actual'!$B$10:$B$50,'Summary TC'!$B83,'WW Spending Actual'!K$10:K$50),0)+IF($B$8="Actuals + Projected",SUMIF('WW Spending Total'!$B$10:$B$50,'Summary TC'!$B83,'WW Spending Total'!K$10:K$50),0)</f>
        <v>0</v>
      </c>
      <c r="M83" s="533">
        <f>IF($B$8="Actuals only",SUMIF('WW Spending Actual'!$B$10:$B$50,'Summary TC'!$B83,'WW Spending Actual'!L$10:L$50),0)+IF($B$8="Actuals + Projected",SUMIF('WW Spending Total'!$B$10:$B$50,'Summary TC'!$B83,'WW Spending Total'!L$10:L$50),0)</f>
        <v>0</v>
      </c>
      <c r="N83" s="533">
        <f>IF($B$8="Actuals only",SUMIF('WW Spending Actual'!$B$10:$B$50,'Summary TC'!$B83,'WW Spending Actual'!M$10:M$50),0)+IF($B$8="Actuals + Projected",SUMIF('WW Spending Total'!$B$10:$B$50,'Summary TC'!$B83,'WW Spending Total'!M$10:M$50),0)</f>
        <v>0</v>
      </c>
      <c r="O83" s="533">
        <f>IF($B$8="Actuals only",SUMIF('WW Spending Actual'!$B$10:$B$50,'Summary TC'!$B83,'WW Spending Actual'!N$10:N$50),0)+IF($B$8="Actuals + Projected",SUMIF('WW Spending Total'!$B$10:$B$50,'Summary TC'!$B83,'WW Spending Total'!N$10:N$50),0)</f>
        <v>0</v>
      </c>
      <c r="P83" s="533">
        <f>IF($B$8="Actuals only",SUMIF('WW Spending Actual'!$B$10:$B$50,'Summary TC'!$B83,'WW Spending Actual'!O$10:O$50),0)+IF($B$8="Actuals + Projected",SUMIF('WW Spending Total'!$B$10:$B$50,'Summary TC'!$B83,'WW Spending Total'!O$10:O$50),0)</f>
        <v>0</v>
      </c>
      <c r="Q83" s="533">
        <f>IF($B$8="Actuals only",SUMIF('WW Spending Actual'!$B$10:$B$50,'Summary TC'!$B83,'WW Spending Actual'!P$10:P$50),0)+IF($B$8="Actuals + Projected",SUMIF('WW Spending Total'!$B$10:$B$50,'Summary TC'!$B83,'WW Spending Total'!P$10:P$50),0)</f>
        <v>0</v>
      </c>
      <c r="R83" s="533">
        <f>IF($B$8="Actuals only",SUMIF('WW Spending Actual'!$B$10:$B$50,'Summary TC'!$B83,'WW Spending Actual'!Q$10:Q$50),0)+IF($B$8="Actuals + Projected",SUMIF('WW Spending Total'!$B$10:$B$50,'Summary TC'!$B83,'WW Spending Total'!Q$10:Q$50),0)</f>
        <v>0</v>
      </c>
      <c r="S83" s="533">
        <f>IF($B$8="Actuals only",SUMIF('WW Spending Actual'!$B$10:$B$50,'Summary TC'!$B83,'WW Spending Actual'!R$10:R$50),0)+IF($B$8="Actuals + Projected",SUMIF('WW Spending Total'!$B$10:$B$50,'Summary TC'!$B83,'WW Spending Total'!R$10:R$50),0)</f>
        <v>0</v>
      </c>
      <c r="T83" s="533">
        <f>IF($B$8="Actuals only",SUMIF('WW Spending Actual'!$B$10:$B$50,'Summary TC'!$B83,'WW Spending Actual'!S$10:S$50),0)+IF($B$8="Actuals + Projected",SUMIF('WW Spending Total'!$B$10:$B$50,'Summary TC'!$B83,'WW Spending Total'!S$10:S$50),0)</f>
        <v>0</v>
      </c>
      <c r="U83" s="533">
        <f>IF($B$8="Actuals only",SUMIF('WW Spending Actual'!$B$10:$B$50,'Summary TC'!$B83,'WW Spending Actual'!T$10:T$50),0)+IF($B$8="Actuals + Projected",SUMIF('WW Spending Total'!$B$10:$B$50,'Summary TC'!$B83,'WW Spending Total'!T$10:T$50),0)</f>
        <v>0</v>
      </c>
      <c r="V83" s="533">
        <f>IF($B$8="Actuals only",SUMIF('WW Spending Actual'!$B$10:$B$50,'Summary TC'!$B83,'WW Spending Actual'!U$10:U$50),0)+IF($B$8="Actuals + Projected",SUMIF('WW Spending Total'!$B$10:$B$50,'Summary TC'!$B83,'WW Spending Total'!U$10:U$50),0)</f>
        <v>0</v>
      </c>
      <c r="W83" s="533">
        <f>IF($B$8="Actuals only",SUMIF('WW Spending Actual'!$B$10:$B$50,'Summary TC'!$B83,'WW Spending Actual'!V$10:V$50),0)+IF($B$8="Actuals + Projected",SUMIF('WW Spending Total'!$B$10:$B$50,'Summary TC'!$B83,'WW Spending Total'!V$10:V$50),0)</f>
        <v>0</v>
      </c>
      <c r="X83" s="533">
        <f>IF($B$8="Actuals only",SUMIF('WW Spending Actual'!$B$10:$B$50,'Summary TC'!$B83,'WW Spending Actual'!W$10:W$50),0)+IF($B$8="Actuals + Projected",SUMIF('WW Spending Total'!$B$10:$B$50,'Summary TC'!$B83,'WW Spending Total'!W$10:W$50),0)</f>
        <v>0</v>
      </c>
      <c r="Y83" s="533">
        <f>IF($B$8="Actuals only",SUMIF('WW Spending Actual'!$B$10:$B$50,'Summary TC'!$B83,'WW Spending Actual'!X$10:X$50),0)+IF($B$8="Actuals + Projected",SUMIF('WW Spending Total'!$B$10:$B$50,'Summary TC'!$B83,'WW Spending Total'!X$10:X$50),0)</f>
        <v>0</v>
      </c>
      <c r="Z83" s="533">
        <f>IF($B$8="Actuals only",SUMIF('WW Spending Actual'!$B$10:$B$50,'Summary TC'!$B83,'WW Spending Actual'!Y$10:Y$50),0)+IF($B$8="Actuals + Projected",SUMIF('WW Spending Total'!$B$10:$B$50,'Summary TC'!$B83,'WW Spending Total'!Y$10:Y$50),0)</f>
        <v>0</v>
      </c>
      <c r="AA83" s="533">
        <f>IF($B$8="Actuals only",SUMIF('WW Spending Actual'!$B$10:$B$50,'Summary TC'!$B83,'WW Spending Actual'!Z$10:Z$50),0)+IF($B$8="Actuals + Projected",SUMIF('WW Spending Total'!$B$10:$B$50,'Summary TC'!$B83,'WW Spending Total'!Z$10:Z$50),0)</f>
        <v>0</v>
      </c>
      <c r="AB83" s="533">
        <f>IF($B$8="Actuals only",SUMIF('WW Spending Actual'!$B$10:$B$50,'Summary TC'!$B83,'WW Spending Actual'!AA$10:AA$50),0)+IF($B$8="Actuals + Projected",SUMIF('WW Spending Total'!$B$10:$B$50,'Summary TC'!$B83,'WW Spending Total'!AA$10:AA$50),0)</f>
        <v>0</v>
      </c>
      <c r="AC83" s="533">
        <f>IF($B$8="Actuals only",SUMIF('WW Spending Actual'!$B$10:$B$50,'Summary TC'!$B83,'WW Spending Actual'!AB$10:AB$50),0)+IF($B$8="Actuals + Projected",SUMIF('WW Spending Total'!$B$10:$B$50,'Summary TC'!$B83,'WW Spending Total'!AB$10:AB$50),0)</f>
        <v>0</v>
      </c>
      <c r="AD83" s="533">
        <f>IF($B$8="Actuals only",SUMIF('WW Spending Actual'!$B$10:$B$50,'Summary TC'!$B83,'WW Spending Actual'!AC$10:AC$50),0)+IF($B$8="Actuals + Projected",SUMIF('WW Spending Total'!$B$10:$B$50,'Summary TC'!$B83,'WW Spending Total'!AC$10:AC$50),0)</f>
        <v>0</v>
      </c>
      <c r="AE83" s="533">
        <f>IF($B$8="Actuals only",SUMIF('WW Spending Actual'!$B$10:$B$50,'Summary TC'!$B83,'WW Spending Actual'!AD$10:AD$50),0)+IF($B$8="Actuals + Projected",SUMIF('WW Spending Total'!$B$10:$B$50,'Summary TC'!$B83,'WW Spending Total'!AD$10:AD$50),0)</f>
        <v>0</v>
      </c>
      <c r="AF83" s="533">
        <f>IF($B$8="Actuals only",SUMIF('WW Spending Actual'!$B$10:$B$50,'Summary TC'!$B83,'WW Spending Actual'!AE$10:AE$50),0)+IF($B$8="Actuals + Projected",SUMIF('WW Spending Total'!$B$10:$B$50,'Summary TC'!$B83,'WW Spending Total'!AE$10:AE$50),0)</f>
        <v>0</v>
      </c>
      <c r="AG83" s="533">
        <f>IF($B$8="Actuals only",SUMIF('WW Spending Actual'!$B$10:$B$50,'Summary TC'!$B83,'WW Spending Actual'!AF$10:AF$50),0)+IF($B$8="Actuals + Projected",SUMIF('WW Spending Total'!$B$10:$B$50,'Summary TC'!$B83,'WW Spending Total'!AF$10:AF$50),0)</f>
        <v>0</v>
      </c>
      <c r="AH83" s="533">
        <f>IF($B$8="Actuals only",SUMIF('WW Spending Actual'!$B$10:$B$50,'Summary TC'!$B83,'WW Spending Actual'!AG$10:AG$50),0)+IF($B$8="Actuals + Projected",SUMIF('WW Spending Total'!$B$10:$B$50,'Summary TC'!$B83,'WW Spending Total'!AG$10:AG$50),0)</f>
        <v>0</v>
      </c>
      <c r="AI83" s="695"/>
    </row>
    <row r="84" spans="2:35" hidden="1" x14ac:dyDescent="0.2">
      <c r="B84" s="613" t="str">
        <f>IFERROR(VLOOKUP(C84,'MEG Def'!$A$21:$B$26,2),"")</f>
        <v/>
      </c>
      <c r="C84" s="659"/>
      <c r="D84" s="658"/>
      <c r="E84" s="661">
        <f>IF($B$8="Actuals only",SUMIF('WW Spending Actual'!$B$10:$B$50,'Summary TC'!$B84,'WW Spending Actual'!D$10:D$50),0)+IF($B$8="Actuals + Projected",SUMIF('WW Spending Total'!$B$10:$B$50,'Summary TC'!$B84,'WW Spending Total'!D$10:D$50),0)</f>
        <v>0</v>
      </c>
      <c r="F84" s="662">
        <f>IF($B$8="Actuals only",SUMIF('WW Spending Actual'!$B$10:$B$50,'Summary TC'!$B84,'WW Spending Actual'!E$10:E$50),0)+IF($B$8="Actuals + Projected",SUMIF('WW Spending Total'!$B$10:$B$50,'Summary TC'!$B84,'WW Spending Total'!E$10:E$50),0)</f>
        <v>0</v>
      </c>
      <c r="G84" s="662">
        <f>IF($B$8="Actuals only",SUMIF('WW Spending Actual'!$B$10:$B$50,'Summary TC'!$B84,'WW Spending Actual'!F$10:F$50),0)+IF($B$8="Actuals + Projected",SUMIF('WW Spending Total'!$B$10:$B$50,'Summary TC'!$B84,'WW Spending Total'!F$10:F$50),0)</f>
        <v>0</v>
      </c>
      <c r="H84" s="662">
        <f>IF($B$8="Actuals only",SUMIF('WW Spending Actual'!$B$10:$B$50,'Summary TC'!$B84,'WW Spending Actual'!G$10:G$50),0)+IF($B$8="Actuals + Projected",SUMIF('WW Spending Total'!$B$10:$B$50,'Summary TC'!$B84,'WW Spending Total'!G$10:G$50),0)</f>
        <v>0</v>
      </c>
      <c r="I84" s="662">
        <f>IF($B$8="Actuals only",SUMIF('WW Spending Actual'!$B$10:$B$50,'Summary TC'!$B84,'WW Spending Actual'!H$10:H$50),0)+IF($B$8="Actuals + Projected",SUMIF('WW Spending Total'!$B$10:$B$50,'Summary TC'!$B84,'WW Spending Total'!H$10:H$50),0)</f>
        <v>0</v>
      </c>
      <c r="J84" s="662">
        <f>IF($B$8="Actuals only",SUMIF('WW Spending Actual'!$B$10:$B$50,'Summary TC'!$B84,'WW Spending Actual'!I$10:I$50),0)+IF($B$8="Actuals + Projected",SUMIF('WW Spending Total'!$B$10:$B$50,'Summary TC'!$B84,'WW Spending Total'!I$10:I$50),0)</f>
        <v>0</v>
      </c>
      <c r="K84" s="662">
        <f>IF($B$8="Actuals only",SUMIF('WW Spending Actual'!$B$10:$B$50,'Summary TC'!$B84,'WW Spending Actual'!J$10:J$50),0)+IF($B$8="Actuals + Projected",SUMIF('WW Spending Total'!$B$10:$B$50,'Summary TC'!$B84,'WW Spending Total'!J$10:J$50),0)</f>
        <v>0</v>
      </c>
      <c r="L84" s="662">
        <f>IF($B$8="Actuals only",SUMIF('WW Spending Actual'!$B$10:$B$50,'Summary TC'!$B84,'WW Spending Actual'!K$10:K$50),0)+IF($B$8="Actuals + Projected",SUMIF('WW Spending Total'!$B$10:$B$50,'Summary TC'!$B84,'WW Spending Total'!K$10:K$50),0)</f>
        <v>0</v>
      </c>
      <c r="M84" s="662">
        <f>IF($B$8="Actuals only",SUMIF('WW Spending Actual'!$B$10:$B$50,'Summary TC'!$B84,'WW Spending Actual'!L$10:L$50),0)+IF($B$8="Actuals + Projected",SUMIF('WW Spending Total'!$B$10:$B$50,'Summary TC'!$B84,'WW Spending Total'!L$10:L$50),0)</f>
        <v>0</v>
      </c>
      <c r="N84" s="662">
        <f>IF($B$8="Actuals only",SUMIF('WW Spending Actual'!$B$10:$B$50,'Summary TC'!$B84,'WW Spending Actual'!M$10:M$50),0)+IF($B$8="Actuals + Projected",SUMIF('WW Spending Total'!$B$10:$B$50,'Summary TC'!$B84,'WW Spending Total'!M$10:M$50),0)</f>
        <v>0</v>
      </c>
      <c r="O84" s="662">
        <f>IF($B$8="Actuals only",SUMIF('WW Spending Actual'!$B$10:$B$50,'Summary TC'!$B84,'WW Spending Actual'!N$10:N$50),0)+IF($B$8="Actuals + Projected",SUMIF('WW Spending Total'!$B$10:$B$50,'Summary TC'!$B84,'WW Spending Total'!N$10:N$50),0)</f>
        <v>0</v>
      </c>
      <c r="P84" s="662">
        <f>IF($B$8="Actuals only",SUMIF('WW Spending Actual'!$B$10:$B$50,'Summary TC'!$B84,'WW Spending Actual'!O$10:O$50),0)+IF($B$8="Actuals + Projected",SUMIF('WW Spending Total'!$B$10:$B$50,'Summary TC'!$B84,'WW Spending Total'!O$10:O$50),0)</f>
        <v>0</v>
      </c>
      <c r="Q84" s="662">
        <f>IF($B$8="Actuals only",SUMIF('WW Spending Actual'!$B$10:$B$50,'Summary TC'!$B84,'WW Spending Actual'!P$10:P$50),0)+IF($B$8="Actuals + Projected",SUMIF('WW Spending Total'!$B$10:$B$50,'Summary TC'!$B84,'WW Spending Total'!P$10:P$50),0)</f>
        <v>0</v>
      </c>
      <c r="R84" s="662">
        <f>IF($B$8="Actuals only",SUMIF('WW Spending Actual'!$B$10:$B$50,'Summary TC'!$B84,'WW Spending Actual'!Q$10:Q$50),0)+IF($B$8="Actuals + Projected",SUMIF('WW Spending Total'!$B$10:$B$50,'Summary TC'!$B84,'WW Spending Total'!Q$10:Q$50),0)</f>
        <v>0</v>
      </c>
      <c r="S84" s="662">
        <f>IF($B$8="Actuals only",SUMIF('WW Spending Actual'!$B$10:$B$50,'Summary TC'!$B84,'WW Spending Actual'!R$10:R$50),0)+IF($B$8="Actuals + Projected",SUMIF('WW Spending Total'!$B$10:$B$50,'Summary TC'!$B84,'WW Spending Total'!R$10:R$50),0)</f>
        <v>0</v>
      </c>
      <c r="T84" s="662">
        <f>IF($B$8="Actuals only",SUMIF('WW Spending Actual'!$B$10:$B$50,'Summary TC'!$B84,'WW Spending Actual'!S$10:S$50),0)+IF($B$8="Actuals + Projected",SUMIF('WW Spending Total'!$B$10:$B$50,'Summary TC'!$B84,'WW Spending Total'!S$10:S$50),0)</f>
        <v>0</v>
      </c>
      <c r="U84" s="662">
        <f>IF($B$8="Actuals only",SUMIF('WW Spending Actual'!$B$10:$B$50,'Summary TC'!$B84,'WW Spending Actual'!T$10:T$50),0)+IF($B$8="Actuals + Projected",SUMIF('WW Spending Total'!$B$10:$B$50,'Summary TC'!$B84,'WW Spending Total'!T$10:T$50),0)</f>
        <v>0</v>
      </c>
      <c r="V84" s="662">
        <f>IF($B$8="Actuals only",SUMIF('WW Spending Actual'!$B$10:$B$50,'Summary TC'!$B84,'WW Spending Actual'!U$10:U$50),0)+IF($B$8="Actuals + Projected",SUMIF('WW Spending Total'!$B$10:$B$50,'Summary TC'!$B84,'WW Spending Total'!U$10:U$50),0)</f>
        <v>0</v>
      </c>
      <c r="W84" s="662">
        <f>IF($B$8="Actuals only",SUMIF('WW Spending Actual'!$B$10:$B$50,'Summary TC'!$B84,'WW Spending Actual'!V$10:V$50),0)+IF($B$8="Actuals + Projected",SUMIF('WW Spending Total'!$B$10:$B$50,'Summary TC'!$B84,'WW Spending Total'!V$10:V$50),0)</f>
        <v>0</v>
      </c>
      <c r="X84" s="662">
        <f>IF($B$8="Actuals only",SUMIF('WW Spending Actual'!$B$10:$B$50,'Summary TC'!$B84,'WW Spending Actual'!W$10:W$50),0)+IF($B$8="Actuals + Projected",SUMIF('WW Spending Total'!$B$10:$B$50,'Summary TC'!$B84,'WW Spending Total'!W$10:W$50),0)</f>
        <v>0</v>
      </c>
      <c r="Y84" s="662">
        <f>IF($B$8="Actuals only",SUMIF('WW Spending Actual'!$B$10:$B$50,'Summary TC'!$B84,'WW Spending Actual'!X$10:X$50),0)+IF($B$8="Actuals + Projected",SUMIF('WW Spending Total'!$B$10:$B$50,'Summary TC'!$B84,'WW Spending Total'!X$10:X$50),0)</f>
        <v>0</v>
      </c>
      <c r="Z84" s="662">
        <f>IF($B$8="Actuals only",SUMIF('WW Spending Actual'!$B$10:$B$50,'Summary TC'!$B84,'WW Spending Actual'!Y$10:Y$50),0)+IF($B$8="Actuals + Projected",SUMIF('WW Spending Total'!$B$10:$B$50,'Summary TC'!$B84,'WW Spending Total'!Y$10:Y$50),0)</f>
        <v>0</v>
      </c>
      <c r="AA84" s="662">
        <f>IF($B$8="Actuals only",SUMIF('WW Spending Actual'!$B$10:$B$50,'Summary TC'!$B84,'WW Spending Actual'!Z$10:Z$50),0)+IF($B$8="Actuals + Projected",SUMIF('WW Spending Total'!$B$10:$B$50,'Summary TC'!$B84,'WW Spending Total'!Z$10:Z$50),0)</f>
        <v>0</v>
      </c>
      <c r="AB84" s="662">
        <f>IF($B$8="Actuals only",SUMIF('WW Spending Actual'!$B$10:$B$50,'Summary TC'!$B84,'WW Spending Actual'!AA$10:AA$50),0)+IF($B$8="Actuals + Projected",SUMIF('WW Spending Total'!$B$10:$B$50,'Summary TC'!$B84,'WW Spending Total'!AA$10:AA$50),0)</f>
        <v>0</v>
      </c>
      <c r="AC84" s="662">
        <f>IF($B$8="Actuals only",SUMIF('WW Spending Actual'!$B$10:$B$50,'Summary TC'!$B84,'WW Spending Actual'!AB$10:AB$50),0)+IF($B$8="Actuals + Projected",SUMIF('WW Spending Total'!$B$10:$B$50,'Summary TC'!$B84,'WW Spending Total'!AB$10:AB$50),0)</f>
        <v>0</v>
      </c>
      <c r="AD84" s="662">
        <f>IF($B$8="Actuals only",SUMIF('WW Spending Actual'!$B$10:$B$50,'Summary TC'!$B84,'WW Spending Actual'!AC$10:AC$50),0)+IF($B$8="Actuals + Projected",SUMIF('WW Spending Total'!$B$10:$B$50,'Summary TC'!$B84,'WW Spending Total'!AC$10:AC$50),0)</f>
        <v>0</v>
      </c>
      <c r="AE84" s="662">
        <f>IF($B$8="Actuals only",SUMIF('WW Spending Actual'!$B$10:$B$50,'Summary TC'!$B84,'WW Spending Actual'!AD$10:AD$50),0)+IF($B$8="Actuals + Projected",SUMIF('WW Spending Total'!$B$10:$B$50,'Summary TC'!$B84,'WW Spending Total'!AD$10:AD$50),0)</f>
        <v>0</v>
      </c>
      <c r="AF84" s="662">
        <f>IF($B$8="Actuals only",SUMIF('WW Spending Actual'!$B$10:$B$50,'Summary TC'!$B84,'WW Spending Actual'!AE$10:AE$50),0)+IF($B$8="Actuals + Projected",SUMIF('WW Spending Total'!$B$10:$B$50,'Summary TC'!$B84,'WW Spending Total'!AE$10:AE$50),0)</f>
        <v>0</v>
      </c>
      <c r="AG84" s="662">
        <f>IF($B$8="Actuals only",SUMIF('WW Spending Actual'!$B$10:$B$50,'Summary TC'!$B84,'WW Spending Actual'!AF$10:AF$50),0)+IF($B$8="Actuals + Projected",SUMIF('WW Spending Total'!$B$10:$B$50,'Summary TC'!$B84,'WW Spending Total'!AF$10:AF$50),0)</f>
        <v>0</v>
      </c>
      <c r="AH84" s="662">
        <f>IF($B$8="Actuals only",SUMIF('WW Spending Actual'!$B$10:$B$50,'Summary TC'!$B84,'WW Spending Actual'!AG$10:AG$50),0)+IF($B$8="Actuals + Projected",SUMIF('WW Spending Total'!$B$10:$B$50,'Summary TC'!$B84,'WW Spending Total'!AG$10:AG$50),0)</f>
        <v>0</v>
      </c>
      <c r="AI84" s="695">
        <f>SUM(E84:AC84)</f>
        <v>0</v>
      </c>
    </row>
    <row r="85" spans="2:35" hidden="1" x14ac:dyDescent="0.2">
      <c r="B85" s="613" t="str">
        <f>IFERROR(VLOOKUP(C85,'MEG Def'!$A$21:$B$26,2),"")</f>
        <v/>
      </c>
      <c r="C85" s="659"/>
      <c r="D85" s="658"/>
      <c r="E85" s="661">
        <f>IF($B$8="Actuals only",SUMIF('WW Spending Actual'!$B$10:$B$50,'Summary TC'!$B85,'WW Spending Actual'!D$10:D$50),0)+IF($B$8="Actuals + Projected",SUMIF('WW Spending Total'!$B$10:$B$50,'Summary TC'!$B85,'WW Spending Total'!D$10:D$50),0)</f>
        <v>0</v>
      </c>
      <c r="F85" s="662">
        <f>IF($B$8="Actuals only",SUMIF('WW Spending Actual'!$B$10:$B$50,'Summary TC'!$B85,'WW Spending Actual'!E$10:E$50),0)+IF($B$8="Actuals + Projected",SUMIF('WW Spending Total'!$B$10:$B$50,'Summary TC'!$B85,'WW Spending Total'!E$10:E$50),0)</f>
        <v>0</v>
      </c>
      <c r="G85" s="662">
        <f>IF($B$8="Actuals only",SUMIF('WW Spending Actual'!$B$10:$B$50,'Summary TC'!$B85,'WW Spending Actual'!F$10:F$50),0)+IF($B$8="Actuals + Projected",SUMIF('WW Spending Total'!$B$10:$B$50,'Summary TC'!$B85,'WW Spending Total'!F$10:F$50),0)</f>
        <v>0</v>
      </c>
      <c r="H85" s="662">
        <f>IF($B$8="Actuals only",SUMIF('WW Spending Actual'!$B$10:$B$50,'Summary TC'!$B85,'WW Spending Actual'!G$10:G$50),0)+IF($B$8="Actuals + Projected",SUMIF('WW Spending Total'!$B$10:$B$50,'Summary TC'!$B85,'WW Spending Total'!G$10:G$50),0)</f>
        <v>0</v>
      </c>
      <c r="I85" s="662">
        <f>IF($B$8="Actuals only",SUMIF('WW Spending Actual'!$B$10:$B$50,'Summary TC'!$B85,'WW Spending Actual'!H$10:H$50),0)+IF($B$8="Actuals + Projected",SUMIF('WW Spending Total'!$B$10:$B$50,'Summary TC'!$B85,'WW Spending Total'!H$10:H$50),0)</f>
        <v>0</v>
      </c>
      <c r="J85" s="662">
        <f>IF($B$8="Actuals only",SUMIF('WW Spending Actual'!$B$10:$B$50,'Summary TC'!$B85,'WW Spending Actual'!I$10:I$50),0)+IF($B$8="Actuals + Projected",SUMIF('WW Spending Total'!$B$10:$B$50,'Summary TC'!$B85,'WW Spending Total'!I$10:I$50),0)</f>
        <v>0</v>
      </c>
      <c r="K85" s="662">
        <f>IF($B$8="Actuals only",SUMIF('WW Spending Actual'!$B$10:$B$50,'Summary TC'!$B85,'WW Spending Actual'!J$10:J$50),0)+IF($B$8="Actuals + Projected",SUMIF('WW Spending Total'!$B$10:$B$50,'Summary TC'!$B85,'WW Spending Total'!J$10:J$50),0)</f>
        <v>0</v>
      </c>
      <c r="L85" s="662">
        <f>IF($B$8="Actuals only",SUMIF('WW Spending Actual'!$B$10:$B$50,'Summary TC'!$B85,'WW Spending Actual'!K$10:K$50),0)+IF($B$8="Actuals + Projected",SUMIF('WW Spending Total'!$B$10:$B$50,'Summary TC'!$B85,'WW Spending Total'!K$10:K$50),0)</f>
        <v>0</v>
      </c>
      <c r="M85" s="662">
        <f>IF($B$8="Actuals only",SUMIF('WW Spending Actual'!$B$10:$B$50,'Summary TC'!$B85,'WW Spending Actual'!L$10:L$50),0)+IF($B$8="Actuals + Projected",SUMIF('WW Spending Total'!$B$10:$B$50,'Summary TC'!$B85,'WW Spending Total'!L$10:L$50),0)</f>
        <v>0</v>
      </c>
      <c r="N85" s="662">
        <f>IF($B$8="Actuals only",SUMIF('WW Spending Actual'!$B$10:$B$50,'Summary TC'!$B85,'WW Spending Actual'!M$10:M$50),0)+IF($B$8="Actuals + Projected",SUMIF('WW Spending Total'!$B$10:$B$50,'Summary TC'!$B85,'WW Spending Total'!M$10:M$50),0)</f>
        <v>0</v>
      </c>
      <c r="O85" s="662">
        <f>IF($B$8="Actuals only",SUMIF('WW Spending Actual'!$B$10:$B$50,'Summary TC'!$B85,'WW Spending Actual'!N$10:N$50),0)+IF($B$8="Actuals + Projected",SUMIF('WW Spending Total'!$B$10:$B$50,'Summary TC'!$B85,'WW Spending Total'!N$10:N$50),0)</f>
        <v>0</v>
      </c>
      <c r="P85" s="662">
        <f>IF($B$8="Actuals only",SUMIF('WW Spending Actual'!$B$10:$B$50,'Summary TC'!$B85,'WW Spending Actual'!O$10:O$50),0)+IF($B$8="Actuals + Projected",SUMIF('WW Spending Total'!$B$10:$B$50,'Summary TC'!$B85,'WW Spending Total'!O$10:O$50),0)</f>
        <v>0</v>
      </c>
      <c r="Q85" s="662">
        <f>IF($B$8="Actuals only",SUMIF('WW Spending Actual'!$B$10:$B$50,'Summary TC'!$B85,'WW Spending Actual'!P$10:P$50),0)+IF($B$8="Actuals + Projected",SUMIF('WW Spending Total'!$B$10:$B$50,'Summary TC'!$B85,'WW Spending Total'!P$10:P$50),0)</f>
        <v>0</v>
      </c>
      <c r="R85" s="662">
        <f>IF($B$8="Actuals only",SUMIF('WW Spending Actual'!$B$10:$B$50,'Summary TC'!$B85,'WW Spending Actual'!Q$10:Q$50),0)+IF($B$8="Actuals + Projected",SUMIF('WW Spending Total'!$B$10:$B$50,'Summary TC'!$B85,'WW Spending Total'!Q$10:Q$50),0)</f>
        <v>0</v>
      </c>
      <c r="S85" s="662">
        <f>IF($B$8="Actuals only",SUMIF('WW Spending Actual'!$B$10:$B$50,'Summary TC'!$B85,'WW Spending Actual'!R$10:R$50),0)+IF($B$8="Actuals + Projected",SUMIF('WW Spending Total'!$B$10:$B$50,'Summary TC'!$B85,'WW Spending Total'!R$10:R$50),0)</f>
        <v>0</v>
      </c>
      <c r="T85" s="662">
        <f>IF($B$8="Actuals only",SUMIF('WW Spending Actual'!$B$10:$B$50,'Summary TC'!$B85,'WW Spending Actual'!S$10:S$50),0)+IF($B$8="Actuals + Projected",SUMIF('WW Spending Total'!$B$10:$B$50,'Summary TC'!$B85,'WW Spending Total'!S$10:S$50),0)</f>
        <v>0</v>
      </c>
      <c r="U85" s="662">
        <f>IF($B$8="Actuals only",SUMIF('WW Spending Actual'!$B$10:$B$50,'Summary TC'!$B85,'WW Spending Actual'!T$10:T$50),0)+IF($B$8="Actuals + Projected",SUMIF('WW Spending Total'!$B$10:$B$50,'Summary TC'!$B85,'WW Spending Total'!T$10:T$50),0)</f>
        <v>0</v>
      </c>
      <c r="V85" s="662">
        <f>IF($B$8="Actuals only",SUMIF('WW Spending Actual'!$B$10:$B$50,'Summary TC'!$B85,'WW Spending Actual'!U$10:U$50),0)+IF($B$8="Actuals + Projected",SUMIF('WW Spending Total'!$B$10:$B$50,'Summary TC'!$B85,'WW Spending Total'!U$10:U$50),0)</f>
        <v>0</v>
      </c>
      <c r="W85" s="662">
        <f>IF($B$8="Actuals only",SUMIF('WW Spending Actual'!$B$10:$B$50,'Summary TC'!$B85,'WW Spending Actual'!V$10:V$50),0)+IF($B$8="Actuals + Projected",SUMIF('WW Spending Total'!$B$10:$B$50,'Summary TC'!$B85,'WW Spending Total'!V$10:V$50),0)</f>
        <v>0</v>
      </c>
      <c r="X85" s="662">
        <f>IF($B$8="Actuals only",SUMIF('WW Spending Actual'!$B$10:$B$50,'Summary TC'!$B85,'WW Spending Actual'!W$10:W$50),0)+IF($B$8="Actuals + Projected",SUMIF('WW Spending Total'!$B$10:$B$50,'Summary TC'!$B85,'WW Spending Total'!W$10:W$50),0)</f>
        <v>0</v>
      </c>
      <c r="Y85" s="662">
        <f>IF($B$8="Actuals only",SUMIF('WW Spending Actual'!$B$10:$B$50,'Summary TC'!$B85,'WW Spending Actual'!X$10:X$50),0)+IF($B$8="Actuals + Projected",SUMIF('WW Spending Total'!$B$10:$B$50,'Summary TC'!$B85,'WW Spending Total'!X$10:X$50),0)</f>
        <v>0</v>
      </c>
      <c r="Z85" s="662">
        <f>IF($B$8="Actuals only",SUMIF('WW Spending Actual'!$B$10:$B$50,'Summary TC'!$B85,'WW Spending Actual'!Y$10:Y$50),0)+IF($B$8="Actuals + Projected",SUMIF('WW Spending Total'!$B$10:$B$50,'Summary TC'!$B85,'WW Spending Total'!Y$10:Y$50),0)</f>
        <v>0</v>
      </c>
      <c r="AA85" s="662">
        <f>IF($B$8="Actuals only",SUMIF('WW Spending Actual'!$B$10:$B$50,'Summary TC'!$B85,'WW Spending Actual'!Z$10:Z$50),0)+IF($B$8="Actuals + Projected",SUMIF('WW Spending Total'!$B$10:$B$50,'Summary TC'!$B85,'WW Spending Total'!Z$10:Z$50),0)</f>
        <v>0</v>
      </c>
      <c r="AB85" s="662">
        <f>IF($B$8="Actuals only",SUMIF('WW Spending Actual'!$B$10:$B$50,'Summary TC'!$B85,'WW Spending Actual'!AA$10:AA$50),0)+IF($B$8="Actuals + Projected",SUMIF('WW Spending Total'!$B$10:$B$50,'Summary TC'!$B85,'WW Spending Total'!AA$10:AA$50),0)</f>
        <v>0</v>
      </c>
      <c r="AC85" s="662">
        <f>IF($B$8="Actuals only",SUMIF('WW Spending Actual'!$B$10:$B$50,'Summary TC'!$B85,'WW Spending Actual'!AB$10:AB$50),0)+IF($B$8="Actuals + Projected",SUMIF('WW Spending Total'!$B$10:$B$50,'Summary TC'!$B85,'WW Spending Total'!AB$10:AB$50),0)</f>
        <v>0</v>
      </c>
      <c r="AD85" s="662">
        <f>IF($B$8="Actuals only",SUMIF('WW Spending Actual'!$B$10:$B$50,'Summary TC'!$B85,'WW Spending Actual'!AC$10:AC$50),0)+IF($B$8="Actuals + Projected",SUMIF('WW Spending Total'!$B$10:$B$50,'Summary TC'!$B85,'WW Spending Total'!AC$10:AC$50),0)</f>
        <v>0</v>
      </c>
      <c r="AE85" s="662">
        <f>IF($B$8="Actuals only",SUMIF('WW Spending Actual'!$B$10:$B$50,'Summary TC'!$B85,'WW Spending Actual'!AD$10:AD$50),0)+IF($B$8="Actuals + Projected",SUMIF('WW Spending Total'!$B$10:$B$50,'Summary TC'!$B85,'WW Spending Total'!AD$10:AD$50),0)</f>
        <v>0</v>
      </c>
      <c r="AF85" s="662">
        <f>IF($B$8="Actuals only",SUMIF('WW Spending Actual'!$B$10:$B$50,'Summary TC'!$B85,'WW Spending Actual'!AE$10:AE$50),0)+IF($B$8="Actuals + Projected",SUMIF('WW Spending Total'!$B$10:$B$50,'Summary TC'!$B85,'WW Spending Total'!AE$10:AE$50),0)</f>
        <v>0</v>
      </c>
      <c r="AG85" s="662">
        <f>IF($B$8="Actuals only",SUMIF('WW Spending Actual'!$B$10:$B$50,'Summary TC'!$B85,'WW Spending Actual'!AF$10:AF$50),0)+IF($B$8="Actuals + Projected",SUMIF('WW Spending Total'!$B$10:$B$50,'Summary TC'!$B85,'WW Spending Total'!AF$10:AF$50),0)</f>
        <v>0</v>
      </c>
      <c r="AH85" s="662">
        <f>IF($B$8="Actuals only",SUMIF('WW Spending Actual'!$B$10:$B$50,'Summary TC'!$B85,'WW Spending Actual'!AG$10:AG$50),0)+IF($B$8="Actuals + Projected",SUMIF('WW Spending Total'!$B$10:$B$50,'Summary TC'!$B85,'WW Spending Total'!AG$10:AG$50),0)</f>
        <v>0</v>
      </c>
      <c r="AI85" s="695">
        <f>SUM(E85:AC85)</f>
        <v>0</v>
      </c>
    </row>
    <row r="86" spans="2:35" hidden="1" x14ac:dyDescent="0.2">
      <c r="B86" s="613" t="str">
        <f>IFERROR(VLOOKUP(C86,'MEG Def'!$A$21:$B$26,2),"")</f>
        <v/>
      </c>
      <c r="C86" s="659"/>
      <c r="D86" s="658"/>
      <c r="E86" s="661">
        <f>IF($B$8="Actuals only",SUMIF('WW Spending Actual'!$B$10:$B$50,'Summary TC'!$B86,'WW Spending Actual'!D$10:D$50),0)+IF($B$8="Actuals + Projected",SUMIF('WW Spending Total'!$B$10:$B$50,'Summary TC'!$B86,'WW Spending Total'!D$10:D$50),0)</f>
        <v>0</v>
      </c>
      <c r="F86" s="662">
        <f>IF($B$8="Actuals only",SUMIF('WW Spending Actual'!$B$10:$B$50,'Summary TC'!$B86,'WW Spending Actual'!E$10:E$50),0)+IF($B$8="Actuals + Projected",SUMIF('WW Spending Total'!$B$10:$B$50,'Summary TC'!$B86,'WW Spending Total'!E$10:E$50),0)</f>
        <v>0</v>
      </c>
      <c r="G86" s="662">
        <f>IF($B$8="Actuals only",SUMIF('WW Spending Actual'!$B$10:$B$50,'Summary TC'!$B86,'WW Spending Actual'!F$10:F$50),0)+IF($B$8="Actuals + Projected",SUMIF('WW Spending Total'!$B$10:$B$50,'Summary TC'!$B86,'WW Spending Total'!F$10:F$50),0)</f>
        <v>0</v>
      </c>
      <c r="H86" s="662">
        <f>IF($B$8="Actuals only",SUMIF('WW Spending Actual'!$B$10:$B$50,'Summary TC'!$B86,'WW Spending Actual'!G$10:G$50),0)+IF($B$8="Actuals + Projected",SUMIF('WW Spending Total'!$B$10:$B$50,'Summary TC'!$B86,'WW Spending Total'!G$10:G$50),0)</f>
        <v>0</v>
      </c>
      <c r="I86" s="662">
        <f>IF($B$8="Actuals only",SUMIF('WW Spending Actual'!$B$10:$B$50,'Summary TC'!$B86,'WW Spending Actual'!H$10:H$50),0)+IF($B$8="Actuals + Projected",SUMIF('WW Spending Total'!$B$10:$B$50,'Summary TC'!$B86,'WW Spending Total'!H$10:H$50),0)</f>
        <v>0</v>
      </c>
      <c r="J86" s="662">
        <f>IF($B$8="Actuals only",SUMIF('WW Spending Actual'!$B$10:$B$50,'Summary TC'!$B86,'WW Spending Actual'!I$10:I$50),0)+IF($B$8="Actuals + Projected",SUMIF('WW Spending Total'!$B$10:$B$50,'Summary TC'!$B86,'WW Spending Total'!I$10:I$50),0)</f>
        <v>0</v>
      </c>
      <c r="K86" s="662">
        <f>IF($B$8="Actuals only",SUMIF('WW Spending Actual'!$B$10:$B$50,'Summary TC'!$B86,'WW Spending Actual'!J$10:J$50),0)+IF($B$8="Actuals + Projected",SUMIF('WW Spending Total'!$B$10:$B$50,'Summary TC'!$B86,'WW Spending Total'!J$10:J$50),0)</f>
        <v>0</v>
      </c>
      <c r="L86" s="662">
        <f>IF($B$8="Actuals only",SUMIF('WW Spending Actual'!$B$10:$B$50,'Summary TC'!$B86,'WW Spending Actual'!K$10:K$50),0)+IF($B$8="Actuals + Projected",SUMIF('WW Spending Total'!$B$10:$B$50,'Summary TC'!$B86,'WW Spending Total'!K$10:K$50),0)</f>
        <v>0</v>
      </c>
      <c r="M86" s="662">
        <f>IF($B$8="Actuals only",SUMIF('WW Spending Actual'!$B$10:$B$50,'Summary TC'!$B86,'WW Spending Actual'!L$10:L$50),0)+IF($B$8="Actuals + Projected",SUMIF('WW Spending Total'!$B$10:$B$50,'Summary TC'!$B86,'WW Spending Total'!L$10:L$50),0)</f>
        <v>0</v>
      </c>
      <c r="N86" s="662">
        <f>IF($B$8="Actuals only",SUMIF('WW Spending Actual'!$B$10:$B$50,'Summary TC'!$B86,'WW Spending Actual'!M$10:M$50),0)+IF($B$8="Actuals + Projected",SUMIF('WW Spending Total'!$B$10:$B$50,'Summary TC'!$B86,'WW Spending Total'!M$10:M$50),0)</f>
        <v>0</v>
      </c>
      <c r="O86" s="662">
        <f>IF($B$8="Actuals only",SUMIF('WW Spending Actual'!$B$10:$B$50,'Summary TC'!$B86,'WW Spending Actual'!N$10:N$50),0)+IF($B$8="Actuals + Projected",SUMIF('WW Spending Total'!$B$10:$B$50,'Summary TC'!$B86,'WW Spending Total'!N$10:N$50),0)</f>
        <v>0</v>
      </c>
      <c r="P86" s="662">
        <f>IF($B$8="Actuals only",SUMIF('WW Spending Actual'!$B$10:$B$50,'Summary TC'!$B86,'WW Spending Actual'!O$10:O$50),0)+IF($B$8="Actuals + Projected",SUMIF('WW Spending Total'!$B$10:$B$50,'Summary TC'!$B86,'WW Spending Total'!O$10:O$50),0)</f>
        <v>0</v>
      </c>
      <c r="Q86" s="662">
        <f>IF($B$8="Actuals only",SUMIF('WW Spending Actual'!$B$10:$B$50,'Summary TC'!$B86,'WW Spending Actual'!P$10:P$50),0)+IF($B$8="Actuals + Projected",SUMIF('WW Spending Total'!$B$10:$B$50,'Summary TC'!$B86,'WW Spending Total'!P$10:P$50),0)</f>
        <v>0</v>
      </c>
      <c r="R86" s="662">
        <f>IF($B$8="Actuals only",SUMIF('WW Spending Actual'!$B$10:$B$50,'Summary TC'!$B86,'WW Spending Actual'!Q$10:Q$50),0)+IF($B$8="Actuals + Projected",SUMIF('WW Spending Total'!$B$10:$B$50,'Summary TC'!$B86,'WW Spending Total'!Q$10:Q$50),0)</f>
        <v>0</v>
      </c>
      <c r="S86" s="662">
        <f>IF($B$8="Actuals only",SUMIF('WW Spending Actual'!$B$10:$B$50,'Summary TC'!$B86,'WW Spending Actual'!R$10:R$50),0)+IF($B$8="Actuals + Projected",SUMIF('WW Spending Total'!$B$10:$B$50,'Summary TC'!$B86,'WW Spending Total'!R$10:R$50),0)</f>
        <v>0</v>
      </c>
      <c r="T86" s="662">
        <f>IF($B$8="Actuals only",SUMIF('WW Spending Actual'!$B$10:$B$50,'Summary TC'!$B86,'WW Spending Actual'!S$10:S$50),0)+IF($B$8="Actuals + Projected",SUMIF('WW Spending Total'!$B$10:$B$50,'Summary TC'!$B86,'WW Spending Total'!S$10:S$50),0)</f>
        <v>0</v>
      </c>
      <c r="U86" s="662">
        <f>IF($B$8="Actuals only",SUMIF('WW Spending Actual'!$B$10:$B$50,'Summary TC'!$B86,'WW Spending Actual'!T$10:T$50),0)+IF($B$8="Actuals + Projected",SUMIF('WW Spending Total'!$B$10:$B$50,'Summary TC'!$B86,'WW Spending Total'!T$10:T$50),0)</f>
        <v>0</v>
      </c>
      <c r="V86" s="662">
        <f>IF($B$8="Actuals only",SUMIF('WW Spending Actual'!$B$10:$B$50,'Summary TC'!$B86,'WW Spending Actual'!U$10:U$50),0)+IF($B$8="Actuals + Projected",SUMIF('WW Spending Total'!$B$10:$B$50,'Summary TC'!$B86,'WW Spending Total'!U$10:U$50),0)</f>
        <v>0</v>
      </c>
      <c r="W86" s="662">
        <f>IF($B$8="Actuals only",SUMIF('WW Spending Actual'!$B$10:$B$50,'Summary TC'!$B86,'WW Spending Actual'!V$10:V$50),0)+IF($B$8="Actuals + Projected",SUMIF('WW Spending Total'!$B$10:$B$50,'Summary TC'!$B86,'WW Spending Total'!V$10:V$50),0)</f>
        <v>0</v>
      </c>
      <c r="X86" s="662">
        <f>IF($B$8="Actuals only",SUMIF('WW Spending Actual'!$B$10:$B$50,'Summary TC'!$B86,'WW Spending Actual'!W$10:W$50),0)+IF($B$8="Actuals + Projected",SUMIF('WW Spending Total'!$B$10:$B$50,'Summary TC'!$B86,'WW Spending Total'!W$10:W$50),0)</f>
        <v>0</v>
      </c>
      <c r="Y86" s="662">
        <f>IF($B$8="Actuals only",SUMIF('WW Spending Actual'!$B$10:$B$50,'Summary TC'!$B86,'WW Spending Actual'!X$10:X$50),0)+IF($B$8="Actuals + Projected",SUMIF('WW Spending Total'!$B$10:$B$50,'Summary TC'!$B86,'WW Spending Total'!X$10:X$50),0)</f>
        <v>0</v>
      </c>
      <c r="Z86" s="662">
        <f>IF($B$8="Actuals only",SUMIF('WW Spending Actual'!$B$10:$B$50,'Summary TC'!$B86,'WW Spending Actual'!Y$10:Y$50),0)+IF($B$8="Actuals + Projected",SUMIF('WW Spending Total'!$B$10:$B$50,'Summary TC'!$B86,'WW Spending Total'!Y$10:Y$50),0)</f>
        <v>0</v>
      </c>
      <c r="AA86" s="662">
        <f>IF($B$8="Actuals only",SUMIF('WW Spending Actual'!$B$10:$B$50,'Summary TC'!$B86,'WW Spending Actual'!Z$10:Z$50),0)+IF($B$8="Actuals + Projected",SUMIF('WW Spending Total'!$B$10:$B$50,'Summary TC'!$B86,'WW Spending Total'!Z$10:Z$50),0)</f>
        <v>0</v>
      </c>
      <c r="AB86" s="662">
        <f>IF($B$8="Actuals only",SUMIF('WW Spending Actual'!$B$10:$B$50,'Summary TC'!$B86,'WW Spending Actual'!AA$10:AA$50),0)+IF($B$8="Actuals + Projected",SUMIF('WW Spending Total'!$B$10:$B$50,'Summary TC'!$B86,'WW Spending Total'!AA$10:AA$50),0)</f>
        <v>0</v>
      </c>
      <c r="AC86" s="662">
        <f>IF($B$8="Actuals only",SUMIF('WW Spending Actual'!$B$10:$B$50,'Summary TC'!$B86,'WW Spending Actual'!AB$10:AB$50),0)+IF($B$8="Actuals + Projected",SUMIF('WW Spending Total'!$B$10:$B$50,'Summary TC'!$B86,'WW Spending Total'!AB$10:AB$50),0)</f>
        <v>0</v>
      </c>
      <c r="AD86" s="662">
        <f>IF($B$8="Actuals only",SUMIF('WW Spending Actual'!$B$10:$B$50,'Summary TC'!$B86,'WW Spending Actual'!AC$10:AC$50),0)+IF($B$8="Actuals + Projected",SUMIF('WW Spending Total'!$B$10:$B$50,'Summary TC'!$B86,'WW Spending Total'!AC$10:AC$50),0)</f>
        <v>0</v>
      </c>
      <c r="AE86" s="662">
        <f>IF($B$8="Actuals only",SUMIF('WW Spending Actual'!$B$10:$B$50,'Summary TC'!$B86,'WW Spending Actual'!AD$10:AD$50),0)+IF($B$8="Actuals + Projected",SUMIF('WW Spending Total'!$B$10:$B$50,'Summary TC'!$B86,'WW Spending Total'!AD$10:AD$50),0)</f>
        <v>0</v>
      </c>
      <c r="AF86" s="662">
        <f>IF($B$8="Actuals only",SUMIF('WW Spending Actual'!$B$10:$B$50,'Summary TC'!$B86,'WW Spending Actual'!AE$10:AE$50),0)+IF($B$8="Actuals + Projected",SUMIF('WW Spending Total'!$B$10:$B$50,'Summary TC'!$B86,'WW Spending Total'!AE$10:AE$50),0)</f>
        <v>0</v>
      </c>
      <c r="AG86" s="662">
        <f>IF($B$8="Actuals only",SUMIF('WW Spending Actual'!$B$10:$B$50,'Summary TC'!$B86,'WW Spending Actual'!AF$10:AF$50),0)+IF($B$8="Actuals + Projected",SUMIF('WW Spending Total'!$B$10:$B$50,'Summary TC'!$B86,'WW Spending Total'!AF$10:AF$50),0)</f>
        <v>0</v>
      </c>
      <c r="AH86" s="662">
        <f>IF($B$8="Actuals only",SUMIF('WW Spending Actual'!$B$10:$B$50,'Summary TC'!$B86,'WW Spending Actual'!AG$10:AG$50),0)+IF($B$8="Actuals + Projected",SUMIF('WW Spending Total'!$B$10:$B$50,'Summary TC'!$B86,'WW Spending Total'!AG$10:AG$50),0)</f>
        <v>0</v>
      </c>
      <c r="AI86" s="695">
        <f>SUM(E86:AC86)</f>
        <v>0</v>
      </c>
    </row>
    <row r="87" spans="2:35" hidden="1" x14ac:dyDescent="0.2">
      <c r="B87" s="613" t="str">
        <f>IFERROR(VLOOKUP(C87,'MEG Def'!$A$21:$B$26,2),"")</f>
        <v/>
      </c>
      <c r="C87" s="659"/>
      <c r="D87" s="658"/>
      <c r="E87" s="661">
        <f>IF($B$8="Actuals only",SUMIF('WW Spending Actual'!$B$10:$B$50,'Summary TC'!$B87,'WW Spending Actual'!D$10:D$50),0)+IF($B$8="Actuals + Projected",SUMIF('WW Spending Total'!$B$10:$B$50,'Summary TC'!$B87,'WW Spending Total'!D$10:D$50),0)</f>
        <v>0</v>
      </c>
      <c r="F87" s="662">
        <f>IF($B$8="Actuals only",SUMIF('WW Spending Actual'!$B$10:$B$50,'Summary TC'!$B87,'WW Spending Actual'!E$10:E$50),0)+IF($B$8="Actuals + Projected",SUMIF('WW Spending Total'!$B$10:$B$50,'Summary TC'!$B87,'WW Spending Total'!E$10:E$50),0)</f>
        <v>0</v>
      </c>
      <c r="G87" s="662">
        <f>IF($B$8="Actuals only",SUMIF('WW Spending Actual'!$B$10:$B$50,'Summary TC'!$B87,'WW Spending Actual'!F$10:F$50),0)+IF($B$8="Actuals + Projected",SUMIF('WW Spending Total'!$B$10:$B$50,'Summary TC'!$B87,'WW Spending Total'!F$10:F$50),0)</f>
        <v>0</v>
      </c>
      <c r="H87" s="662">
        <f>IF($B$8="Actuals only",SUMIF('WW Spending Actual'!$B$10:$B$50,'Summary TC'!$B87,'WW Spending Actual'!G$10:G$50),0)+IF($B$8="Actuals + Projected",SUMIF('WW Spending Total'!$B$10:$B$50,'Summary TC'!$B87,'WW Spending Total'!G$10:G$50),0)</f>
        <v>0</v>
      </c>
      <c r="I87" s="662">
        <f>IF($B$8="Actuals only",SUMIF('WW Spending Actual'!$B$10:$B$50,'Summary TC'!$B87,'WW Spending Actual'!H$10:H$50),0)+IF($B$8="Actuals + Projected",SUMIF('WW Spending Total'!$B$10:$B$50,'Summary TC'!$B87,'WW Spending Total'!H$10:H$50),0)</f>
        <v>0</v>
      </c>
      <c r="J87" s="662">
        <f>IF($B$8="Actuals only",SUMIF('WW Spending Actual'!$B$10:$B$50,'Summary TC'!$B87,'WW Spending Actual'!I$10:I$50),0)+IF($B$8="Actuals + Projected",SUMIF('WW Spending Total'!$B$10:$B$50,'Summary TC'!$B87,'WW Spending Total'!I$10:I$50),0)</f>
        <v>0</v>
      </c>
      <c r="K87" s="662">
        <f>IF($B$8="Actuals only",SUMIF('WW Spending Actual'!$B$10:$B$50,'Summary TC'!$B87,'WW Spending Actual'!J$10:J$50),0)+IF($B$8="Actuals + Projected",SUMIF('WW Spending Total'!$B$10:$B$50,'Summary TC'!$B87,'WW Spending Total'!J$10:J$50),0)</f>
        <v>0</v>
      </c>
      <c r="L87" s="662">
        <f>IF($B$8="Actuals only",SUMIF('WW Spending Actual'!$B$10:$B$50,'Summary TC'!$B87,'WW Spending Actual'!K$10:K$50),0)+IF($B$8="Actuals + Projected",SUMIF('WW Spending Total'!$B$10:$B$50,'Summary TC'!$B87,'WW Spending Total'!K$10:K$50),0)</f>
        <v>0</v>
      </c>
      <c r="M87" s="662">
        <f>IF($B$8="Actuals only",SUMIF('WW Spending Actual'!$B$10:$B$50,'Summary TC'!$B87,'WW Spending Actual'!L$10:L$50),0)+IF($B$8="Actuals + Projected",SUMIF('WW Spending Total'!$B$10:$B$50,'Summary TC'!$B87,'WW Spending Total'!L$10:L$50),0)</f>
        <v>0</v>
      </c>
      <c r="N87" s="662">
        <f>IF($B$8="Actuals only",SUMIF('WW Spending Actual'!$B$10:$B$50,'Summary TC'!$B87,'WW Spending Actual'!M$10:M$50),0)+IF($B$8="Actuals + Projected",SUMIF('WW Spending Total'!$B$10:$B$50,'Summary TC'!$B87,'WW Spending Total'!M$10:M$50),0)</f>
        <v>0</v>
      </c>
      <c r="O87" s="662">
        <f>IF($B$8="Actuals only",SUMIF('WW Spending Actual'!$B$10:$B$50,'Summary TC'!$B87,'WW Spending Actual'!N$10:N$50),0)+IF($B$8="Actuals + Projected",SUMIF('WW Spending Total'!$B$10:$B$50,'Summary TC'!$B87,'WW Spending Total'!N$10:N$50),0)</f>
        <v>0</v>
      </c>
      <c r="P87" s="662">
        <f>IF($B$8="Actuals only",SUMIF('WW Spending Actual'!$B$10:$B$50,'Summary TC'!$B87,'WW Spending Actual'!O$10:O$50),0)+IF($B$8="Actuals + Projected",SUMIF('WW Spending Total'!$B$10:$B$50,'Summary TC'!$B87,'WW Spending Total'!O$10:O$50),0)</f>
        <v>0</v>
      </c>
      <c r="Q87" s="662">
        <f>IF($B$8="Actuals only",SUMIF('WW Spending Actual'!$B$10:$B$50,'Summary TC'!$B87,'WW Spending Actual'!P$10:P$50),0)+IF($B$8="Actuals + Projected",SUMIF('WW Spending Total'!$B$10:$B$50,'Summary TC'!$B87,'WW Spending Total'!P$10:P$50),0)</f>
        <v>0</v>
      </c>
      <c r="R87" s="662">
        <f>IF($B$8="Actuals only",SUMIF('WW Spending Actual'!$B$10:$B$50,'Summary TC'!$B87,'WW Spending Actual'!Q$10:Q$50),0)+IF($B$8="Actuals + Projected",SUMIF('WW Spending Total'!$B$10:$B$50,'Summary TC'!$B87,'WW Spending Total'!Q$10:Q$50),0)</f>
        <v>0</v>
      </c>
      <c r="S87" s="662">
        <f>IF($B$8="Actuals only",SUMIF('WW Spending Actual'!$B$10:$B$50,'Summary TC'!$B87,'WW Spending Actual'!R$10:R$50),0)+IF($B$8="Actuals + Projected",SUMIF('WW Spending Total'!$B$10:$B$50,'Summary TC'!$B87,'WW Spending Total'!R$10:R$50),0)</f>
        <v>0</v>
      </c>
      <c r="T87" s="662">
        <f>IF($B$8="Actuals only",SUMIF('WW Spending Actual'!$B$10:$B$50,'Summary TC'!$B87,'WW Spending Actual'!S$10:S$50),0)+IF($B$8="Actuals + Projected",SUMIF('WW Spending Total'!$B$10:$B$50,'Summary TC'!$B87,'WW Spending Total'!S$10:S$50),0)</f>
        <v>0</v>
      </c>
      <c r="U87" s="662">
        <f>IF($B$8="Actuals only",SUMIF('WW Spending Actual'!$B$10:$B$50,'Summary TC'!$B87,'WW Spending Actual'!T$10:T$50),0)+IF($B$8="Actuals + Projected",SUMIF('WW Spending Total'!$B$10:$B$50,'Summary TC'!$B87,'WW Spending Total'!T$10:T$50),0)</f>
        <v>0</v>
      </c>
      <c r="V87" s="662">
        <f>IF($B$8="Actuals only",SUMIF('WW Spending Actual'!$B$10:$B$50,'Summary TC'!$B87,'WW Spending Actual'!U$10:U$50),0)+IF($B$8="Actuals + Projected",SUMIF('WW Spending Total'!$B$10:$B$50,'Summary TC'!$B87,'WW Spending Total'!U$10:U$50),0)</f>
        <v>0</v>
      </c>
      <c r="W87" s="662">
        <f>IF($B$8="Actuals only",SUMIF('WW Spending Actual'!$B$10:$B$50,'Summary TC'!$B87,'WW Spending Actual'!V$10:V$50),0)+IF($B$8="Actuals + Projected",SUMIF('WW Spending Total'!$B$10:$B$50,'Summary TC'!$B87,'WW Spending Total'!V$10:V$50),0)</f>
        <v>0</v>
      </c>
      <c r="X87" s="662">
        <f>IF($B$8="Actuals only",SUMIF('WW Spending Actual'!$B$10:$B$50,'Summary TC'!$B87,'WW Spending Actual'!W$10:W$50),0)+IF($B$8="Actuals + Projected",SUMIF('WW Spending Total'!$B$10:$B$50,'Summary TC'!$B87,'WW Spending Total'!W$10:W$50),0)</f>
        <v>0</v>
      </c>
      <c r="Y87" s="662">
        <f>IF($B$8="Actuals only",SUMIF('WW Spending Actual'!$B$10:$B$50,'Summary TC'!$B87,'WW Spending Actual'!X$10:X$50),0)+IF($B$8="Actuals + Projected",SUMIF('WW Spending Total'!$B$10:$B$50,'Summary TC'!$B87,'WW Spending Total'!X$10:X$50),0)</f>
        <v>0</v>
      </c>
      <c r="Z87" s="662">
        <f>IF($B$8="Actuals only",SUMIF('WW Spending Actual'!$B$10:$B$50,'Summary TC'!$B87,'WW Spending Actual'!Y$10:Y$50),0)+IF($B$8="Actuals + Projected",SUMIF('WW Spending Total'!$B$10:$B$50,'Summary TC'!$B87,'WW Spending Total'!Y$10:Y$50),0)</f>
        <v>0</v>
      </c>
      <c r="AA87" s="662">
        <f>IF($B$8="Actuals only",SUMIF('WW Spending Actual'!$B$10:$B$50,'Summary TC'!$B87,'WW Spending Actual'!Z$10:Z$50),0)+IF($B$8="Actuals + Projected",SUMIF('WW Spending Total'!$B$10:$B$50,'Summary TC'!$B87,'WW Spending Total'!Z$10:Z$50),0)</f>
        <v>0</v>
      </c>
      <c r="AB87" s="662">
        <f>IF($B$8="Actuals only",SUMIF('WW Spending Actual'!$B$10:$B$50,'Summary TC'!$B87,'WW Spending Actual'!AA$10:AA$50),0)+IF($B$8="Actuals + Projected",SUMIF('WW Spending Total'!$B$10:$B$50,'Summary TC'!$B87,'WW Spending Total'!AA$10:AA$50),0)</f>
        <v>0</v>
      </c>
      <c r="AC87" s="662">
        <f>IF($B$8="Actuals only",SUMIF('WW Spending Actual'!$B$10:$B$50,'Summary TC'!$B87,'WW Spending Actual'!AB$10:AB$50),0)+IF($B$8="Actuals + Projected",SUMIF('WW Spending Total'!$B$10:$B$50,'Summary TC'!$B87,'WW Spending Total'!AB$10:AB$50),0)</f>
        <v>0</v>
      </c>
      <c r="AD87" s="662">
        <f>IF($B$8="Actuals only",SUMIF('WW Spending Actual'!$B$10:$B$50,'Summary TC'!$B87,'WW Spending Actual'!AC$10:AC$50),0)+IF($B$8="Actuals + Projected",SUMIF('WW Spending Total'!$B$10:$B$50,'Summary TC'!$B87,'WW Spending Total'!AC$10:AC$50),0)</f>
        <v>0</v>
      </c>
      <c r="AE87" s="662">
        <f>IF($B$8="Actuals only",SUMIF('WW Spending Actual'!$B$10:$B$50,'Summary TC'!$B87,'WW Spending Actual'!AD$10:AD$50),0)+IF($B$8="Actuals + Projected",SUMIF('WW Spending Total'!$B$10:$B$50,'Summary TC'!$B87,'WW Spending Total'!AD$10:AD$50),0)</f>
        <v>0</v>
      </c>
      <c r="AF87" s="662">
        <f>IF($B$8="Actuals only",SUMIF('WW Spending Actual'!$B$10:$B$50,'Summary TC'!$B87,'WW Spending Actual'!AE$10:AE$50),0)+IF($B$8="Actuals + Projected",SUMIF('WW Spending Total'!$B$10:$B$50,'Summary TC'!$B87,'WW Spending Total'!AE$10:AE$50),0)</f>
        <v>0</v>
      </c>
      <c r="AG87" s="662">
        <f>IF($B$8="Actuals only",SUMIF('WW Spending Actual'!$B$10:$B$50,'Summary TC'!$B87,'WW Spending Actual'!AF$10:AF$50),0)+IF($B$8="Actuals + Projected",SUMIF('WW Spending Total'!$B$10:$B$50,'Summary TC'!$B87,'WW Spending Total'!AF$10:AF$50),0)</f>
        <v>0</v>
      </c>
      <c r="AH87" s="662">
        <f>IF($B$8="Actuals only",SUMIF('WW Spending Actual'!$B$10:$B$50,'Summary TC'!$B87,'WW Spending Actual'!AG$10:AG$50),0)+IF($B$8="Actuals + Projected",SUMIF('WW Spending Total'!$B$10:$B$50,'Summary TC'!$B87,'WW Spending Total'!AG$10:AG$50),0)</f>
        <v>0</v>
      </c>
      <c r="AI87" s="695">
        <f>SUM(E87:AC87)</f>
        <v>0</v>
      </c>
    </row>
    <row r="88" spans="2:35" hidden="1" x14ac:dyDescent="0.2">
      <c r="B88" s="613" t="str">
        <f>IFERROR(VLOOKUP(C88,'MEG Def'!$A$21:$B$26,2),"")</f>
        <v/>
      </c>
      <c r="C88" s="659"/>
      <c r="D88" s="658"/>
      <c r="E88" s="661">
        <f>IF($B$8="Actuals only",SUMIF('WW Spending Actual'!$B$10:$B$50,'Summary TC'!$B88,'WW Spending Actual'!D$10:D$50),0)+IF($B$8="Actuals + Projected",SUMIF('WW Spending Total'!$B$10:$B$50,'Summary TC'!$B88,'WW Spending Total'!D$10:D$50),0)</f>
        <v>0</v>
      </c>
      <c r="F88" s="662">
        <f>IF($B$8="Actuals only",SUMIF('WW Spending Actual'!$B$10:$B$50,'Summary TC'!$B88,'WW Spending Actual'!E$10:E$50),0)+IF($B$8="Actuals + Projected",SUMIF('WW Spending Total'!$B$10:$B$50,'Summary TC'!$B88,'WW Spending Total'!E$10:E$50),0)</f>
        <v>0</v>
      </c>
      <c r="G88" s="662">
        <f>IF($B$8="Actuals only",SUMIF('WW Spending Actual'!$B$10:$B$50,'Summary TC'!$B88,'WW Spending Actual'!F$10:F$50),0)+IF($B$8="Actuals + Projected",SUMIF('WW Spending Total'!$B$10:$B$50,'Summary TC'!$B88,'WW Spending Total'!F$10:F$50),0)</f>
        <v>0</v>
      </c>
      <c r="H88" s="662">
        <f>IF($B$8="Actuals only",SUMIF('WW Spending Actual'!$B$10:$B$50,'Summary TC'!$B88,'WW Spending Actual'!G$10:G$50),0)+IF($B$8="Actuals + Projected",SUMIF('WW Spending Total'!$B$10:$B$50,'Summary TC'!$B88,'WW Spending Total'!G$10:G$50),0)</f>
        <v>0</v>
      </c>
      <c r="I88" s="662">
        <f>IF($B$8="Actuals only",SUMIF('WW Spending Actual'!$B$10:$B$50,'Summary TC'!$B88,'WW Spending Actual'!H$10:H$50),0)+IF($B$8="Actuals + Projected",SUMIF('WW Spending Total'!$B$10:$B$50,'Summary TC'!$B88,'WW Spending Total'!H$10:H$50),0)</f>
        <v>0</v>
      </c>
      <c r="J88" s="662">
        <f>IF($B$8="Actuals only",SUMIF('WW Spending Actual'!$B$10:$B$50,'Summary TC'!$B88,'WW Spending Actual'!I$10:I$50),0)+IF($B$8="Actuals + Projected",SUMIF('WW Spending Total'!$B$10:$B$50,'Summary TC'!$B88,'WW Spending Total'!I$10:I$50),0)</f>
        <v>0</v>
      </c>
      <c r="K88" s="662">
        <f>IF($B$8="Actuals only",SUMIF('WW Spending Actual'!$B$10:$B$50,'Summary TC'!$B88,'WW Spending Actual'!J$10:J$50),0)+IF($B$8="Actuals + Projected",SUMIF('WW Spending Total'!$B$10:$B$50,'Summary TC'!$B88,'WW Spending Total'!J$10:J$50),0)</f>
        <v>0</v>
      </c>
      <c r="L88" s="662">
        <f>IF($B$8="Actuals only",SUMIF('WW Spending Actual'!$B$10:$B$50,'Summary TC'!$B88,'WW Spending Actual'!K$10:K$50),0)+IF($B$8="Actuals + Projected",SUMIF('WW Spending Total'!$B$10:$B$50,'Summary TC'!$B88,'WW Spending Total'!K$10:K$50),0)</f>
        <v>0</v>
      </c>
      <c r="M88" s="662">
        <f>IF($B$8="Actuals only",SUMIF('WW Spending Actual'!$B$10:$B$50,'Summary TC'!$B88,'WW Spending Actual'!L$10:L$50),0)+IF($B$8="Actuals + Projected",SUMIF('WW Spending Total'!$B$10:$B$50,'Summary TC'!$B88,'WW Spending Total'!L$10:L$50),0)</f>
        <v>0</v>
      </c>
      <c r="N88" s="662">
        <f>IF($B$8="Actuals only",SUMIF('WW Spending Actual'!$B$10:$B$50,'Summary TC'!$B88,'WW Spending Actual'!M$10:M$50),0)+IF($B$8="Actuals + Projected",SUMIF('WW Spending Total'!$B$10:$B$50,'Summary TC'!$B88,'WW Spending Total'!M$10:M$50),0)</f>
        <v>0</v>
      </c>
      <c r="O88" s="662">
        <f>IF($B$8="Actuals only",SUMIF('WW Spending Actual'!$B$10:$B$50,'Summary TC'!$B88,'WW Spending Actual'!N$10:N$50),0)+IF($B$8="Actuals + Projected",SUMIF('WW Spending Total'!$B$10:$B$50,'Summary TC'!$B88,'WW Spending Total'!N$10:N$50),0)</f>
        <v>0</v>
      </c>
      <c r="P88" s="662">
        <f>IF($B$8="Actuals only",SUMIF('WW Spending Actual'!$B$10:$B$50,'Summary TC'!$B88,'WW Spending Actual'!O$10:O$50),0)+IF($B$8="Actuals + Projected",SUMIF('WW Spending Total'!$B$10:$B$50,'Summary TC'!$B88,'WW Spending Total'!O$10:O$50),0)</f>
        <v>0</v>
      </c>
      <c r="Q88" s="662">
        <f>IF($B$8="Actuals only",SUMIF('WW Spending Actual'!$B$10:$B$50,'Summary TC'!$B88,'WW Spending Actual'!P$10:P$50),0)+IF($B$8="Actuals + Projected",SUMIF('WW Spending Total'!$B$10:$B$50,'Summary TC'!$B88,'WW Spending Total'!P$10:P$50),0)</f>
        <v>0</v>
      </c>
      <c r="R88" s="662">
        <f>IF($B$8="Actuals only",SUMIF('WW Spending Actual'!$B$10:$B$50,'Summary TC'!$B88,'WW Spending Actual'!Q$10:Q$50),0)+IF($B$8="Actuals + Projected",SUMIF('WW Spending Total'!$B$10:$B$50,'Summary TC'!$B88,'WW Spending Total'!Q$10:Q$50),0)</f>
        <v>0</v>
      </c>
      <c r="S88" s="662">
        <f>IF($B$8="Actuals only",SUMIF('WW Spending Actual'!$B$10:$B$50,'Summary TC'!$B88,'WW Spending Actual'!R$10:R$50),0)+IF($B$8="Actuals + Projected",SUMIF('WW Spending Total'!$B$10:$B$50,'Summary TC'!$B88,'WW Spending Total'!R$10:R$50),0)</f>
        <v>0</v>
      </c>
      <c r="T88" s="662">
        <f>IF($B$8="Actuals only",SUMIF('WW Spending Actual'!$B$10:$B$50,'Summary TC'!$B88,'WW Spending Actual'!S$10:S$50),0)+IF($B$8="Actuals + Projected",SUMIF('WW Spending Total'!$B$10:$B$50,'Summary TC'!$B88,'WW Spending Total'!S$10:S$50),0)</f>
        <v>0</v>
      </c>
      <c r="U88" s="662">
        <f>IF($B$8="Actuals only",SUMIF('WW Spending Actual'!$B$10:$B$50,'Summary TC'!$B88,'WW Spending Actual'!T$10:T$50),0)+IF($B$8="Actuals + Projected",SUMIF('WW Spending Total'!$B$10:$B$50,'Summary TC'!$B88,'WW Spending Total'!T$10:T$50),0)</f>
        <v>0</v>
      </c>
      <c r="V88" s="662">
        <f>IF($B$8="Actuals only",SUMIF('WW Spending Actual'!$B$10:$B$50,'Summary TC'!$B88,'WW Spending Actual'!U$10:U$50),0)+IF($B$8="Actuals + Projected",SUMIF('WW Spending Total'!$B$10:$B$50,'Summary TC'!$B88,'WW Spending Total'!U$10:U$50),0)</f>
        <v>0</v>
      </c>
      <c r="W88" s="662">
        <f>IF($B$8="Actuals only",SUMIF('WW Spending Actual'!$B$10:$B$50,'Summary TC'!$B88,'WW Spending Actual'!V$10:V$50),0)+IF($B$8="Actuals + Projected",SUMIF('WW Spending Total'!$B$10:$B$50,'Summary TC'!$B88,'WW Spending Total'!V$10:V$50),0)</f>
        <v>0</v>
      </c>
      <c r="X88" s="662">
        <f>IF($B$8="Actuals only",SUMIF('WW Spending Actual'!$B$10:$B$50,'Summary TC'!$B88,'WW Spending Actual'!W$10:W$50),0)+IF($B$8="Actuals + Projected",SUMIF('WW Spending Total'!$B$10:$B$50,'Summary TC'!$B88,'WW Spending Total'!W$10:W$50),0)</f>
        <v>0</v>
      </c>
      <c r="Y88" s="662">
        <f>IF($B$8="Actuals only",SUMIF('WW Spending Actual'!$B$10:$B$50,'Summary TC'!$B88,'WW Spending Actual'!X$10:X$50),0)+IF($B$8="Actuals + Projected",SUMIF('WW Spending Total'!$B$10:$B$50,'Summary TC'!$B88,'WW Spending Total'!X$10:X$50),0)</f>
        <v>0</v>
      </c>
      <c r="Z88" s="662">
        <f>IF($B$8="Actuals only",SUMIF('WW Spending Actual'!$B$10:$B$50,'Summary TC'!$B88,'WW Spending Actual'!Y$10:Y$50),0)+IF($B$8="Actuals + Projected",SUMIF('WW Spending Total'!$B$10:$B$50,'Summary TC'!$B88,'WW Spending Total'!Y$10:Y$50),0)</f>
        <v>0</v>
      </c>
      <c r="AA88" s="662">
        <f>IF($B$8="Actuals only",SUMIF('WW Spending Actual'!$B$10:$B$50,'Summary TC'!$B88,'WW Spending Actual'!Z$10:Z$50),0)+IF($B$8="Actuals + Projected",SUMIF('WW Spending Total'!$B$10:$B$50,'Summary TC'!$B88,'WW Spending Total'!Z$10:Z$50),0)</f>
        <v>0</v>
      </c>
      <c r="AB88" s="662">
        <f>IF($B$8="Actuals only",SUMIF('WW Spending Actual'!$B$10:$B$50,'Summary TC'!$B88,'WW Spending Actual'!AA$10:AA$50),0)+IF($B$8="Actuals + Projected",SUMIF('WW Spending Total'!$B$10:$B$50,'Summary TC'!$B88,'WW Spending Total'!AA$10:AA$50),0)</f>
        <v>0</v>
      </c>
      <c r="AC88" s="662">
        <f>IF($B$8="Actuals only",SUMIF('WW Spending Actual'!$B$10:$B$50,'Summary TC'!$B88,'WW Spending Actual'!AB$10:AB$50),0)+IF($B$8="Actuals + Projected",SUMIF('WW Spending Total'!$B$10:$B$50,'Summary TC'!$B88,'WW Spending Total'!AB$10:AB$50),0)</f>
        <v>0</v>
      </c>
      <c r="AD88" s="662">
        <f>IF($B$8="Actuals only",SUMIF('WW Spending Actual'!$B$10:$B$50,'Summary TC'!$B88,'WW Spending Actual'!AC$10:AC$50),0)+IF($B$8="Actuals + Projected",SUMIF('WW Spending Total'!$B$10:$B$50,'Summary TC'!$B88,'WW Spending Total'!AC$10:AC$50),0)</f>
        <v>0</v>
      </c>
      <c r="AE88" s="662">
        <f>IF($B$8="Actuals only",SUMIF('WW Spending Actual'!$B$10:$B$50,'Summary TC'!$B88,'WW Spending Actual'!AD$10:AD$50),0)+IF($B$8="Actuals + Projected",SUMIF('WW Spending Total'!$B$10:$B$50,'Summary TC'!$B88,'WW Spending Total'!AD$10:AD$50),0)</f>
        <v>0</v>
      </c>
      <c r="AF88" s="662">
        <f>IF($B$8="Actuals only",SUMIF('WW Spending Actual'!$B$10:$B$50,'Summary TC'!$B88,'WW Spending Actual'!AE$10:AE$50),0)+IF($B$8="Actuals + Projected",SUMIF('WW Spending Total'!$B$10:$B$50,'Summary TC'!$B88,'WW Spending Total'!AE$10:AE$50),0)</f>
        <v>0</v>
      </c>
      <c r="AG88" s="662">
        <f>IF($B$8="Actuals only",SUMIF('WW Spending Actual'!$B$10:$B$50,'Summary TC'!$B88,'WW Spending Actual'!AF$10:AF$50),0)+IF($B$8="Actuals + Projected",SUMIF('WW Spending Total'!$B$10:$B$50,'Summary TC'!$B88,'WW Spending Total'!AF$10:AF$50),0)</f>
        <v>0</v>
      </c>
      <c r="AH88" s="662">
        <f>IF($B$8="Actuals only",SUMIF('WW Spending Actual'!$B$10:$B$50,'Summary TC'!$B88,'WW Spending Actual'!AG$10:AG$50),0)+IF($B$8="Actuals + Projected",SUMIF('WW Spending Total'!$B$10:$B$50,'Summary TC'!$B88,'WW Spending Total'!AG$10:AG$50),0)</f>
        <v>0</v>
      </c>
      <c r="AI88" s="695">
        <f>SUM(E88:AC88)</f>
        <v>0</v>
      </c>
    </row>
    <row r="89" spans="2:35" hidden="1" x14ac:dyDescent="0.2">
      <c r="B89" s="613"/>
      <c r="C89" s="650"/>
      <c r="D89" s="658"/>
      <c r="E89" s="533">
        <f>IF($B$8="Actuals only",SUMIF('WW Spending Actual'!$B$10:$B$50,'Summary TC'!$B89,'WW Spending Actual'!D$10:D$50),0)+IF($B$8="Actuals + Projected",SUMIF('WW Spending Total'!$B$10:$B$50,'Summary TC'!$B89,'WW Spending Total'!D$10:D$50),0)</f>
        <v>0</v>
      </c>
      <c r="F89" s="533">
        <f>IF($B$8="Actuals only",SUMIF('WW Spending Actual'!$B$10:$B$50,'Summary TC'!$B89,'WW Spending Actual'!E$10:E$50),0)+IF($B$8="Actuals + Projected",SUMIF('WW Spending Total'!$B$10:$B$50,'Summary TC'!$B89,'WW Spending Total'!E$10:E$50),0)</f>
        <v>0</v>
      </c>
      <c r="G89" s="533">
        <f>IF($B$8="Actuals only",SUMIF('WW Spending Actual'!$B$10:$B$50,'Summary TC'!$B89,'WW Spending Actual'!F$10:F$50),0)+IF($B$8="Actuals + Projected",SUMIF('WW Spending Total'!$B$10:$B$50,'Summary TC'!$B89,'WW Spending Total'!F$10:F$50),0)</f>
        <v>0</v>
      </c>
      <c r="H89" s="533">
        <f>IF($B$8="Actuals only",SUMIF('WW Spending Actual'!$B$10:$B$50,'Summary TC'!$B89,'WW Spending Actual'!G$10:G$50),0)+IF($B$8="Actuals + Projected",SUMIF('WW Spending Total'!$B$10:$B$50,'Summary TC'!$B89,'WW Spending Total'!G$10:G$50),0)</f>
        <v>0</v>
      </c>
      <c r="I89" s="533">
        <f>IF($B$8="Actuals only",SUMIF('WW Spending Actual'!$B$10:$B$50,'Summary TC'!$B89,'WW Spending Actual'!H$10:H$50),0)+IF($B$8="Actuals + Projected",SUMIF('WW Spending Total'!$B$10:$B$50,'Summary TC'!$B89,'WW Spending Total'!H$10:H$50),0)</f>
        <v>0</v>
      </c>
      <c r="J89" s="533">
        <f>IF($B$8="Actuals only",SUMIF('WW Spending Actual'!$B$10:$B$50,'Summary TC'!$B89,'WW Spending Actual'!I$10:I$50),0)+IF($B$8="Actuals + Projected",SUMIF('WW Spending Total'!$B$10:$B$50,'Summary TC'!$B89,'WW Spending Total'!I$10:I$50),0)</f>
        <v>0</v>
      </c>
      <c r="K89" s="533">
        <f>IF($B$8="Actuals only",SUMIF('WW Spending Actual'!$B$10:$B$50,'Summary TC'!$B89,'WW Spending Actual'!J$10:J$50),0)+IF($B$8="Actuals + Projected",SUMIF('WW Spending Total'!$B$10:$B$50,'Summary TC'!$B89,'WW Spending Total'!J$10:J$50),0)</f>
        <v>0</v>
      </c>
      <c r="L89" s="533">
        <f>IF($B$8="Actuals only",SUMIF('WW Spending Actual'!$B$10:$B$50,'Summary TC'!$B89,'WW Spending Actual'!K$10:K$50),0)+IF($B$8="Actuals + Projected",SUMIF('WW Spending Total'!$B$10:$B$50,'Summary TC'!$B89,'WW Spending Total'!K$10:K$50),0)</f>
        <v>0</v>
      </c>
      <c r="M89" s="533">
        <f>IF($B$8="Actuals only",SUMIF('WW Spending Actual'!$B$10:$B$50,'Summary TC'!$B89,'WW Spending Actual'!L$10:L$50),0)+IF($B$8="Actuals + Projected",SUMIF('WW Spending Total'!$B$10:$B$50,'Summary TC'!$B89,'WW Spending Total'!L$10:L$50),0)</f>
        <v>0</v>
      </c>
      <c r="N89" s="533">
        <f>IF($B$8="Actuals only",SUMIF('WW Spending Actual'!$B$10:$B$50,'Summary TC'!$B89,'WW Spending Actual'!M$10:M$50),0)+IF($B$8="Actuals + Projected",SUMIF('WW Spending Total'!$B$10:$B$50,'Summary TC'!$B89,'WW Spending Total'!M$10:M$50),0)</f>
        <v>0</v>
      </c>
      <c r="O89" s="533">
        <f>IF($B$8="Actuals only",SUMIF('WW Spending Actual'!$B$10:$B$50,'Summary TC'!$B89,'WW Spending Actual'!N$10:N$50),0)+IF($B$8="Actuals + Projected",SUMIF('WW Spending Total'!$B$10:$B$50,'Summary TC'!$B89,'WW Spending Total'!N$10:N$50),0)</f>
        <v>0</v>
      </c>
      <c r="P89" s="533">
        <f>IF($B$8="Actuals only",SUMIF('WW Spending Actual'!$B$10:$B$50,'Summary TC'!$B89,'WW Spending Actual'!O$10:O$50),0)+IF($B$8="Actuals + Projected",SUMIF('WW Spending Total'!$B$10:$B$50,'Summary TC'!$B89,'WW Spending Total'!O$10:O$50),0)</f>
        <v>0</v>
      </c>
      <c r="Q89" s="533">
        <f>IF($B$8="Actuals only",SUMIF('WW Spending Actual'!$B$10:$B$50,'Summary TC'!$B89,'WW Spending Actual'!P$10:P$50),0)+IF($B$8="Actuals + Projected",SUMIF('WW Spending Total'!$B$10:$B$50,'Summary TC'!$B89,'WW Spending Total'!P$10:P$50),0)</f>
        <v>0</v>
      </c>
      <c r="R89" s="533">
        <f>IF($B$8="Actuals only",SUMIF('WW Spending Actual'!$B$10:$B$50,'Summary TC'!$B89,'WW Spending Actual'!Q$10:Q$50),0)+IF($B$8="Actuals + Projected",SUMIF('WW Spending Total'!$B$10:$B$50,'Summary TC'!$B89,'WW Spending Total'!Q$10:Q$50),0)</f>
        <v>0</v>
      </c>
      <c r="S89" s="533">
        <f>IF($B$8="Actuals only",SUMIF('WW Spending Actual'!$B$10:$B$50,'Summary TC'!$B89,'WW Spending Actual'!R$10:R$50),0)+IF($B$8="Actuals + Projected",SUMIF('WW Spending Total'!$B$10:$B$50,'Summary TC'!$B89,'WW Spending Total'!R$10:R$50),0)</f>
        <v>0</v>
      </c>
      <c r="T89" s="533">
        <f>IF($B$8="Actuals only",SUMIF('WW Spending Actual'!$B$10:$B$50,'Summary TC'!$B89,'WW Spending Actual'!S$10:S$50),0)+IF($B$8="Actuals + Projected",SUMIF('WW Spending Total'!$B$10:$B$50,'Summary TC'!$B89,'WW Spending Total'!S$10:S$50),0)</f>
        <v>0</v>
      </c>
      <c r="U89" s="533">
        <f>IF($B$8="Actuals only",SUMIF('WW Spending Actual'!$B$10:$B$50,'Summary TC'!$B89,'WW Spending Actual'!T$10:T$50),0)+IF($B$8="Actuals + Projected",SUMIF('WW Spending Total'!$B$10:$B$50,'Summary TC'!$B89,'WW Spending Total'!T$10:T$50),0)</f>
        <v>0</v>
      </c>
      <c r="V89" s="533">
        <f>IF($B$8="Actuals only",SUMIF('WW Spending Actual'!$B$10:$B$50,'Summary TC'!$B89,'WW Spending Actual'!U$10:U$50),0)+IF($B$8="Actuals + Projected",SUMIF('WW Spending Total'!$B$10:$B$50,'Summary TC'!$B89,'WW Spending Total'!U$10:U$50),0)</f>
        <v>0</v>
      </c>
      <c r="W89" s="533">
        <f>IF($B$8="Actuals only",SUMIF('WW Spending Actual'!$B$10:$B$50,'Summary TC'!$B89,'WW Spending Actual'!V$10:V$50),0)+IF($B$8="Actuals + Projected",SUMIF('WW Spending Total'!$B$10:$B$50,'Summary TC'!$B89,'WW Spending Total'!V$10:V$50),0)</f>
        <v>0</v>
      </c>
      <c r="X89" s="533">
        <f>IF($B$8="Actuals only",SUMIF('WW Spending Actual'!$B$10:$B$50,'Summary TC'!$B89,'WW Spending Actual'!W$10:W$50),0)+IF($B$8="Actuals + Projected",SUMIF('WW Spending Total'!$B$10:$B$50,'Summary TC'!$B89,'WW Spending Total'!W$10:W$50),0)</f>
        <v>0</v>
      </c>
      <c r="Y89" s="533">
        <f>IF($B$8="Actuals only",SUMIF('WW Spending Actual'!$B$10:$B$50,'Summary TC'!$B89,'WW Spending Actual'!X$10:X$50),0)+IF($B$8="Actuals + Projected",SUMIF('WW Spending Total'!$B$10:$B$50,'Summary TC'!$B89,'WW Spending Total'!X$10:X$50),0)</f>
        <v>0</v>
      </c>
      <c r="Z89" s="533">
        <f>IF($B$8="Actuals only",SUMIF('WW Spending Actual'!$B$10:$B$50,'Summary TC'!$B89,'WW Spending Actual'!Y$10:Y$50),0)+IF($B$8="Actuals + Projected",SUMIF('WW Spending Total'!$B$10:$B$50,'Summary TC'!$B89,'WW Spending Total'!Y$10:Y$50),0)</f>
        <v>0</v>
      </c>
      <c r="AA89" s="533">
        <f>IF($B$8="Actuals only",SUMIF('WW Spending Actual'!$B$10:$B$50,'Summary TC'!$B89,'WW Spending Actual'!Z$10:Z$50),0)+IF($B$8="Actuals + Projected",SUMIF('WW Spending Total'!$B$10:$B$50,'Summary TC'!$B89,'WW Spending Total'!Z$10:Z$50),0)</f>
        <v>0</v>
      </c>
      <c r="AB89" s="533">
        <f>IF($B$8="Actuals only",SUMIF('WW Spending Actual'!$B$10:$B$50,'Summary TC'!$B89,'WW Spending Actual'!AA$10:AA$50),0)+IF($B$8="Actuals + Projected",SUMIF('WW Spending Total'!$B$10:$B$50,'Summary TC'!$B89,'WW Spending Total'!AA$10:AA$50),0)</f>
        <v>0</v>
      </c>
      <c r="AC89" s="533">
        <f>IF($B$8="Actuals only",SUMIF('WW Spending Actual'!$B$10:$B$50,'Summary TC'!$B89,'WW Spending Actual'!AB$10:AB$50),0)+IF($B$8="Actuals + Projected",SUMIF('WW Spending Total'!$B$10:$B$50,'Summary TC'!$B89,'WW Spending Total'!AB$10:AB$50),0)</f>
        <v>0</v>
      </c>
      <c r="AD89" s="533">
        <f>IF($B$8="Actuals only",SUMIF('WW Spending Actual'!$B$10:$B$50,'Summary TC'!$B89,'WW Spending Actual'!AC$10:AC$50),0)+IF($B$8="Actuals + Projected",SUMIF('WW Spending Total'!$B$10:$B$50,'Summary TC'!$B89,'WW Spending Total'!AC$10:AC$50),0)</f>
        <v>0</v>
      </c>
      <c r="AE89" s="533">
        <f>IF($B$8="Actuals only",SUMIF('WW Spending Actual'!$B$10:$B$50,'Summary TC'!$B89,'WW Spending Actual'!AD$10:AD$50),0)+IF($B$8="Actuals + Projected",SUMIF('WW Spending Total'!$B$10:$B$50,'Summary TC'!$B89,'WW Spending Total'!AD$10:AD$50),0)</f>
        <v>0</v>
      </c>
      <c r="AF89" s="533">
        <f>IF($B$8="Actuals only",SUMIF('WW Spending Actual'!$B$10:$B$50,'Summary TC'!$B89,'WW Spending Actual'!AE$10:AE$50),0)+IF($B$8="Actuals + Projected",SUMIF('WW Spending Total'!$B$10:$B$50,'Summary TC'!$B89,'WW Spending Total'!AE$10:AE$50),0)</f>
        <v>0</v>
      </c>
      <c r="AG89" s="533">
        <f>IF($B$8="Actuals only",SUMIF('WW Spending Actual'!$B$10:$B$50,'Summary TC'!$B89,'WW Spending Actual'!AF$10:AF$50),0)+IF($B$8="Actuals + Projected",SUMIF('WW Spending Total'!$B$10:$B$50,'Summary TC'!$B89,'WW Spending Total'!AF$10:AF$50),0)</f>
        <v>0</v>
      </c>
      <c r="AH89" s="533">
        <f>IF($B$8="Actuals only",SUMIF('WW Spending Actual'!$B$10:$B$50,'Summary TC'!$B89,'WW Spending Actual'!AG$10:AG$50),0)+IF($B$8="Actuals + Projected",SUMIF('WW Spending Total'!$B$10:$B$50,'Summary TC'!$B89,'WW Spending Total'!AG$10:AG$50),0)</f>
        <v>0</v>
      </c>
      <c r="AI89" s="695"/>
    </row>
    <row r="90" spans="2:35" hidden="1" x14ac:dyDescent="0.2">
      <c r="B90" s="566" t="s">
        <v>44</v>
      </c>
      <c r="C90" s="650"/>
      <c r="D90" s="658"/>
      <c r="E90" s="533">
        <f>IF($B$8="Actuals only",SUMIF('WW Spending Actual'!$B$10:$B$50,'Summary TC'!$B90,'WW Spending Actual'!D$10:D$50),0)+IF($B$8="Actuals + Projected",SUMIF('WW Spending Total'!$B$10:$B$50,'Summary TC'!$B90,'WW Spending Total'!D$10:D$50),0)</f>
        <v>0</v>
      </c>
      <c r="F90" s="533">
        <f>IF($B$8="Actuals only",SUMIF('WW Spending Actual'!$B$10:$B$50,'Summary TC'!$B90,'WW Spending Actual'!E$10:E$50),0)+IF($B$8="Actuals + Projected",SUMIF('WW Spending Total'!$B$10:$B$50,'Summary TC'!$B90,'WW Spending Total'!E$10:E$50),0)</f>
        <v>0</v>
      </c>
      <c r="G90" s="533">
        <f>IF($B$8="Actuals only",SUMIF('WW Spending Actual'!$B$10:$B$50,'Summary TC'!$B90,'WW Spending Actual'!F$10:F$50),0)+IF($B$8="Actuals + Projected",SUMIF('WW Spending Total'!$B$10:$B$50,'Summary TC'!$B90,'WW Spending Total'!F$10:F$50),0)</f>
        <v>0</v>
      </c>
      <c r="H90" s="533">
        <f>IF($B$8="Actuals only",SUMIF('WW Spending Actual'!$B$10:$B$50,'Summary TC'!$B90,'WW Spending Actual'!G$10:G$50),0)+IF($B$8="Actuals + Projected",SUMIF('WW Spending Total'!$B$10:$B$50,'Summary TC'!$B90,'WW Spending Total'!G$10:G$50),0)</f>
        <v>0</v>
      </c>
      <c r="I90" s="533">
        <f>IF($B$8="Actuals only",SUMIF('WW Spending Actual'!$B$10:$B$50,'Summary TC'!$B90,'WW Spending Actual'!H$10:H$50),0)+IF($B$8="Actuals + Projected",SUMIF('WW Spending Total'!$B$10:$B$50,'Summary TC'!$B90,'WW Spending Total'!H$10:H$50),0)</f>
        <v>0</v>
      </c>
      <c r="J90" s="533">
        <f>IF($B$8="Actuals only",SUMIF('WW Spending Actual'!$B$10:$B$50,'Summary TC'!$B90,'WW Spending Actual'!I$10:I$50),0)+IF($B$8="Actuals + Projected",SUMIF('WW Spending Total'!$B$10:$B$50,'Summary TC'!$B90,'WW Spending Total'!I$10:I$50),0)</f>
        <v>0</v>
      </c>
      <c r="K90" s="533">
        <f>IF($B$8="Actuals only",SUMIF('WW Spending Actual'!$B$10:$B$50,'Summary TC'!$B90,'WW Spending Actual'!J$10:J$50),0)+IF($B$8="Actuals + Projected",SUMIF('WW Spending Total'!$B$10:$B$50,'Summary TC'!$B90,'WW Spending Total'!J$10:J$50),0)</f>
        <v>0</v>
      </c>
      <c r="L90" s="533">
        <f>IF($B$8="Actuals only",SUMIF('WW Spending Actual'!$B$10:$B$50,'Summary TC'!$B90,'WW Spending Actual'!K$10:K$50),0)+IF($B$8="Actuals + Projected",SUMIF('WW Spending Total'!$B$10:$B$50,'Summary TC'!$B90,'WW Spending Total'!K$10:K$50),0)</f>
        <v>0</v>
      </c>
      <c r="M90" s="533">
        <f>IF($B$8="Actuals only",SUMIF('WW Spending Actual'!$B$10:$B$50,'Summary TC'!$B90,'WW Spending Actual'!L$10:L$50),0)+IF($B$8="Actuals + Projected",SUMIF('WW Spending Total'!$B$10:$B$50,'Summary TC'!$B90,'WW Spending Total'!L$10:L$50),0)</f>
        <v>0</v>
      </c>
      <c r="N90" s="533">
        <f>IF($B$8="Actuals only",SUMIF('WW Spending Actual'!$B$10:$B$50,'Summary TC'!$B90,'WW Spending Actual'!M$10:M$50),0)+IF($B$8="Actuals + Projected",SUMIF('WW Spending Total'!$B$10:$B$50,'Summary TC'!$B90,'WW Spending Total'!M$10:M$50),0)</f>
        <v>0</v>
      </c>
      <c r="O90" s="533">
        <f>IF($B$8="Actuals only",SUMIF('WW Spending Actual'!$B$10:$B$50,'Summary TC'!$B90,'WW Spending Actual'!N$10:N$50),0)+IF($B$8="Actuals + Projected",SUMIF('WW Spending Total'!$B$10:$B$50,'Summary TC'!$B90,'WW Spending Total'!N$10:N$50),0)</f>
        <v>0</v>
      </c>
      <c r="P90" s="533">
        <f>IF($B$8="Actuals only",SUMIF('WW Spending Actual'!$B$10:$B$50,'Summary TC'!$B90,'WW Spending Actual'!O$10:O$50),0)+IF($B$8="Actuals + Projected",SUMIF('WW Spending Total'!$B$10:$B$50,'Summary TC'!$B90,'WW Spending Total'!O$10:O$50),0)</f>
        <v>0</v>
      </c>
      <c r="Q90" s="533">
        <f>IF($B$8="Actuals only",SUMIF('WW Spending Actual'!$B$10:$B$50,'Summary TC'!$B90,'WW Spending Actual'!P$10:P$50),0)+IF($B$8="Actuals + Projected",SUMIF('WW Spending Total'!$B$10:$B$50,'Summary TC'!$B90,'WW Spending Total'!P$10:P$50),0)</f>
        <v>0</v>
      </c>
      <c r="R90" s="533">
        <f>IF($B$8="Actuals only",SUMIF('WW Spending Actual'!$B$10:$B$50,'Summary TC'!$B90,'WW Spending Actual'!Q$10:Q$50),0)+IF($B$8="Actuals + Projected",SUMIF('WW Spending Total'!$B$10:$B$50,'Summary TC'!$B90,'WW Spending Total'!Q$10:Q$50),0)</f>
        <v>0</v>
      </c>
      <c r="S90" s="533">
        <f>IF($B$8="Actuals only",SUMIF('WW Spending Actual'!$B$10:$B$50,'Summary TC'!$B90,'WW Spending Actual'!R$10:R$50),0)+IF($B$8="Actuals + Projected",SUMIF('WW Spending Total'!$B$10:$B$50,'Summary TC'!$B90,'WW Spending Total'!R$10:R$50),0)</f>
        <v>0</v>
      </c>
      <c r="T90" s="533">
        <f>IF($B$8="Actuals only",SUMIF('WW Spending Actual'!$B$10:$B$50,'Summary TC'!$B90,'WW Spending Actual'!S$10:S$50),0)+IF($B$8="Actuals + Projected",SUMIF('WW Spending Total'!$B$10:$B$50,'Summary TC'!$B90,'WW Spending Total'!S$10:S$50),0)</f>
        <v>0</v>
      </c>
      <c r="U90" s="533">
        <f>IF($B$8="Actuals only",SUMIF('WW Spending Actual'!$B$10:$B$50,'Summary TC'!$B90,'WW Spending Actual'!T$10:T$50),0)+IF($B$8="Actuals + Projected",SUMIF('WW Spending Total'!$B$10:$B$50,'Summary TC'!$B90,'WW Spending Total'!T$10:T$50),0)</f>
        <v>0</v>
      </c>
      <c r="V90" s="533">
        <f>IF($B$8="Actuals only",SUMIF('WW Spending Actual'!$B$10:$B$50,'Summary TC'!$B90,'WW Spending Actual'!U$10:U$50),0)+IF($B$8="Actuals + Projected",SUMIF('WW Spending Total'!$B$10:$B$50,'Summary TC'!$B90,'WW Spending Total'!U$10:U$50),0)</f>
        <v>0</v>
      </c>
      <c r="W90" s="533">
        <f>IF($B$8="Actuals only",SUMIF('WW Spending Actual'!$B$10:$B$50,'Summary TC'!$B90,'WW Spending Actual'!V$10:V$50),0)+IF($B$8="Actuals + Projected",SUMIF('WW Spending Total'!$B$10:$B$50,'Summary TC'!$B90,'WW Spending Total'!V$10:V$50),0)</f>
        <v>0</v>
      </c>
      <c r="X90" s="533">
        <f>IF($B$8="Actuals only",SUMIF('WW Spending Actual'!$B$10:$B$50,'Summary TC'!$B90,'WW Spending Actual'!W$10:W$50),0)+IF($B$8="Actuals + Projected",SUMIF('WW Spending Total'!$B$10:$B$50,'Summary TC'!$B90,'WW Spending Total'!W$10:W$50),0)</f>
        <v>0</v>
      </c>
      <c r="Y90" s="533">
        <f>IF($B$8="Actuals only",SUMIF('WW Spending Actual'!$B$10:$B$50,'Summary TC'!$B90,'WW Spending Actual'!X$10:X$50),0)+IF($B$8="Actuals + Projected",SUMIF('WW Spending Total'!$B$10:$B$50,'Summary TC'!$B90,'WW Spending Total'!X$10:X$50),0)</f>
        <v>0</v>
      </c>
      <c r="Z90" s="533">
        <f>IF($B$8="Actuals only",SUMIF('WW Spending Actual'!$B$10:$B$50,'Summary TC'!$B90,'WW Spending Actual'!Y$10:Y$50),0)+IF($B$8="Actuals + Projected",SUMIF('WW Spending Total'!$B$10:$B$50,'Summary TC'!$B90,'WW Spending Total'!Y$10:Y$50),0)</f>
        <v>0</v>
      </c>
      <c r="AA90" s="533">
        <f>IF($B$8="Actuals only",SUMIF('WW Spending Actual'!$B$10:$B$50,'Summary TC'!$B90,'WW Spending Actual'!Z$10:Z$50),0)+IF($B$8="Actuals + Projected",SUMIF('WW Spending Total'!$B$10:$B$50,'Summary TC'!$B90,'WW Spending Total'!Z$10:Z$50),0)</f>
        <v>0</v>
      </c>
      <c r="AB90" s="533">
        <f>IF($B$8="Actuals only",SUMIF('WW Spending Actual'!$B$10:$B$50,'Summary TC'!$B90,'WW Spending Actual'!AA$10:AA$50),0)+IF($B$8="Actuals + Projected",SUMIF('WW Spending Total'!$B$10:$B$50,'Summary TC'!$B90,'WW Spending Total'!AA$10:AA$50),0)</f>
        <v>0</v>
      </c>
      <c r="AC90" s="533">
        <f>IF($B$8="Actuals only",SUMIF('WW Spending Actual'!$B$10:$B$50,'Summary TC'!$B90,'WW Spending Actual'!AB$10:AB$50),0)+IF($B$8="Actuals + Projected",SUMIF('WW Spending Total'!$B$10:$B$50,'Summary TC'!$B90,'WW Spending Total'!AB$10:AB$50),0)</f>
        <v>0</v>
      </c>
      <c r="AD90" s="533">
        <f>IF($B$8="Actuals only",SUMIF('WW Spending Actual'!$B$10:$B$50,'Summary TC'!$B90,'WW Spending Actual'!AC$10:AC$50),0)+IF($B$8="Actuals + Projected",SUMIF('WW Spending Total'!$B$10:$B$50,'Summary TC'!$B90,'WW Spending Total'!AC$10:AC$50),0)</f>
        <v>0</v>
      </c>
      <c r="AE90" s="533">
        <f>IF($B$8="Actuals only",SUMIF('WW Spending Actual'!$B$10:$B$50,'Summary TC'!$B90,'WW Spending Actual'!AD$10:AD$50),0)+IF($B$8="Actuals + Projected",SUMIF('WW Spending Total'!$B$10:$B$50,'Summary TC'!$B90,'WW Spending Total'!AD$10:AD$50),0)</f>
        <v>0</v>
      </c>
      <c r="AF90" s="533">
        <f>IF($B$8="Actuals only",SUMIF('WW Spending Actual'!$B$10:$B$50,'Summary TC'!$B90,'WW Spending Actual'!AE$10:AE$50),0)+IF($B$8="Actuals + Projected",SUMIF('WW Spending Total'!$B$10:$B$50,'Summary TC'!$B90,'WW Spending Total'!AE$10:AE$50),0)</f>
        <v>0</v>
      </c>
      <c r="AG90" s="533">
        <f>IF($B$8="Actuals only",SUMIF('WW Spending Actual'!$B$10:$B$50,'Summary TC'!$B90,'WW Spending Actual'!AF$10:AF$50),0)+IF($B$8="Actuals + Projected",SUMIF('WW Spending Total'!$B$10:$B$50,'Summary TC'!$B90,'WW Spending Total'!AF$10:AF$50),0)</f>
        <v>0</v>
      </c>
      <c r="AH90" s="533">
        <f>IF($B$8="Actuals only",SUMIF('WW Spending Actual'!$B$10:$B$50,'Summary TC'!$B90,'WW Spending Actual'!AG$10:AG$50),0)+IF($B$8="Actuals + Projected",SUMIF('WW Spending Total'!$B$10:$B$50,'Summary TC'!$B90,'WW Spending Total'!AG$10:AG$50),0)</f>
        <v>0</v>
      </c>
      <c r="AI90" s="695"/>
    </row>
    <row r="91" spans="2:35" hidden="1" x14ac:dyDescent="0.2">
      <c r="B91" s="613" t="str">
        <f>IFERROR(VLOOKUP(C91,'MEG Def'!$A$7:$B$40,2),"")</f>
        <v/>
      </c>
      <c r="C91" s="659"/>
      <c r="D91" s="658"/>
      <c r="E91" s="661">
        <f>IF($B$8="Actuals only",SUMIF('WW Spending Actual'!$B$10:$B$50,'Summary TC'!$B91,'WW Spending Actual'!D$10:D$50),0)+IF($B$8="Actuals + Projected",SUMIF('WW Spending Total'!$B$10:$B$50,'Summary TC'!$B91,'WW Spending Total'!D$10:D$50),0)</f>
        <v>0</v>
      </c>
      <c r="F91" s="662">
        <f>IF($B$8="Actuals only",SUMIF('WW Spending Actual'!$B$10:$B$50,'Summary TC'!$B91,'WW Spending Actual'!E$10:E$50),0)+IF($B$8="Actuals + Projected",SUMIF('WW Spending Total'!$B$10:$B$50,'Summary TC'!$B91,'WW Spending Total'!E$10:E$50),0)</f>
        <v>0</v>
      </c>
      <c r="G91" s="662">
        <f>IF($B$8="Actuals only",SUMIF('WW Spending Actual'!$B$10:$B$50,'Summary TC'!$B91,'WW Spending Actual'!F$10:F$50),0)+IF($B$8="Actuals + Projected",SUMIF('WW Spending Total'!$B$10:$B$50,'Summary TC'!$B91,'WW Spending Total'!F$10:F$50),0)</f>
        <v>0</v>
      </c>
      <c r="H91" s="662">
        <f>IF($B$8="Actuals only",SUMIF('WW Spending Actual'!$B$10:$B$50,'Summary TC'!$B91,'WW Spending Actual'!G$10:G$50),0)+IF($B$8="Actuals + Projected",SUMIF('WW Spending Total'!$B$10:$B$50,'Summary TC'!$B91,'WW Spending Total'!G$10:G$50),0)</f>
        <v>0</v>
      </c>
      <c r="I91" s="662">
        <f>IF($B$8="Actuals only",SUMIF('WW Spending Actual'!$B$10:$B$50,'Summary TC'!$B91,'WW Spending Actual'!H$10:H$50),0)+IF($B$8="Actuals + Projected",SUMIF('WW Spending Total'!$B$10:$B$50,'Summary TC'!$B91,'WW Spending Total'!H$10:H$50),0)</f>
        <v>0</v>
      </c>
      <c r="J91" s="662">
        <f>IF($B$8="Actuals only",SUMIF('WW Spending Actual'!$B$10:$B$50,'Summary TC'!$B91,'WW Spending Actual'!I$10:I$50),0)+IF($B$8="Actuals + Projected",SUMIF('WW Spending Total'!$B$10:$B$50,'Summary TC'!$B91,'WW Spending Total'!I$10:I$50),0)</f>
        <v>0</v>
      </c>
      <c r="K91" s="662">
        <f>IF($B$8="Actuals only",SUMIF('WW Spending Actual'!$B$10:$B$50,'Summary TC'!$B91,'WW Spending Actual'!J$10:J$50),0)+IF($B$8="Actuals + Projected",SUMIF('WW Spending Total'!$B$10:$B$50,'Summary TC'!$B91,'WW Spending Total'!J$10:J$50),0)</f>
        <v>0</v>
      </c>
      <c r="L91" s="662">
        <f>IF($B$8="Actuals only",SUMIF('WW Spending Actual'!$B$10:$B$50,'Summary TC'!$B91,'WW Spending Actual'!K$10:K$50),0)+IF($B$8="Actuals + Projected",SUMIF('WW Spending Total'!$B$10:$B$50,'Summary TC'!$B91,'WW Spending Total'!K$10:K$50),0)</f>
        <v>0</v>
      </c>
      <c r="M91" s="662">
        <f>IF($B$8="Actuals only",SUMIF('WW Spending Actual'!$B$10:$B$50,'Summary TC'!$B91,'WW Spending Actual'!L$10:L$50),0)+IF($B$8="Actuals + Projected",SUMIF('WW Spending Total'!$B$10:$B$50,'Summary TC'!$B91,'WW Spending Total'!L$10:L$50),0)</f>
        <v>0</v>
      </c>
      <c r="N91" s="662">
        <f>IF($B$8="Actuals only",SUMIF('WW Spending Actual'!$B$10:$B$50,'Summary TC'!$B91,'WW Spending Actual'!M$10:M$50),0)+IF($B$8="Actuals + Projected",SUMIF('WW Spending Total'!$B$10:$B$50,'Summary TC'!$B91,'WW Spending Total'!M$10:M$50),0)</f>
        <v>0</v>
      </c>
      <c r="O91" s="662">
        <f>IF($B$8="Actuals only",SUMIF('WW Spending Actual'!$B$10:$B$50,'Summary TC'!$B91,'WW Spending Actual'!N$10:N$50),0)+IF($B$8="Actuals + Projected",SUMIF('WW Spending Total'!$B$10:$B$50,'Summary TC'!$B91,'WW Spending Total'!N$10:N$50),0)</f>
        <v>0</v>
      </c>
      <c r="P91" s="662">
        <f>IF($B$8="Actuals only",SUMIF('WW Spending Actual'!$B$10:$B$50,'Summary TC'!$B91,'WW Spending Actual'!O$10:O$50),0)+IF($B$8="Actuals + Projected",SUMIF('WW Spending Total'!$B$10:$B$50,'Summary TC'!$B91,'WW Spending Total'!O$10:O$50),0)</f>
        <v>0</v>
      </c>
      <c r="Q91" s="662">
        <f>IF($B$8="Actuals only",SUMIF('WW Spending Actual'!$B$10:$B$50,'Summary TC'!$B91,'WW Spending Actual'!P$10:P$50),0)+IF($B$8="Actuals + Projected",SUMIF('WW Spending Total'!$B$10:$B$50,'Summary TC'!$B91,'WW Spending Total'!P$10:P$50),0)</f>
        <v>0</v>
      </c>
      <c r="R91" s="662">
        <f>IF($B$8="Actuals only",SUMIF('WW Spending Actual'!$B$10:$B$50,'Summary TC'!$B91,'WW Spending Actual'!Q$10:Q$50),0)+IF($B$8="Actuals + Projected",SUMIF('WW Spending Total'!$B$10:$B$50,'Summary TC'!$B91,'WW Spending Total'!Q$10:Q$50),0)</f>
        <v>0</v>
      </c>
      <c r="S91" s="662">
        <f>IF($B$8="Actuals only",SUMIF('WW Spending Actual'!$B$10:$B$50,'Summary TC'!$B91,'WW Spending Actual'!R$10:R$50),0)+IF($B$8="Actuals + Projected",SUMIF('WW Spending Total'!$B$10:$B$50,'Summary TC'!$B91,'WW Spending Total'!R$10:R$50),0)</f>
        <v>0</v>
      </c>
      <c r="T91" s="662">
        <f>IF($B$8="Actuals only",SUMIF('WW Spending Actual'!$B$10:$B$50,'Summary TC'!$B91,'WW Spending Actual'!S$10:S$50),0)+IF($B$8="Actuals + Projected",SUMIF('WW Spending Total'!$B$10:$B$50,'Summary TC'!$B91,'WW Spending Total'!S$10:S$50),0)</f>
        <v>0</v>
      </c>
      <c r="U91" s="662">
        <f>IF($B$8="Actuals only",SUMIF('WW Spending Actual'!$B$10:$B$50,'Summary TC'!$B91,'WW Spending Actual'!T$10:T$50),0)+IF($B$8="Actuals + Projected",SUMIF('WW Spending Total'!$B$10:$B$50,'Summary TC'!$B91,'WW Spending Total'!T$10:T$50),0)</f>
        <v>0</v>
      </c>
      <c r="V91" s="662">
        <f>IF($B$8="Actuals only",SUMIF('WW Spending Actual'!$B$10:$B$50,'Summary TC'!$B91,'WW Spending Actual'!U$10:U$50),0)+IF($B$8="Actuals + Projected",SUMIF('WW Spending Total'!$B$10:$B$50,'Summary TC'!$B91,'WW Spending Total'!U$10:U$50),0)</f>
        <v>0</v>
      </c>
      <c r="W91" s="662">
        <f>IF($B$8="Actuals only",SUMIF('WW Spending Actual'!$B$10:$B$50,'Summary TC'!$B91,'WW Spending Actual'!V$10:V$50),0)+IF($B$8="Actuals + Projected",SUMIF('WW Spending Total'!$B$10:$B$50,'Summary TC'!$B91,'WW Spending Total'!V$10:V$50),0)</f>
        <v>0</v>
      </c>
      <c r="X91" s="662">
        <f>IF($B$8="Actuals only",SUMIF('WW Spending Actual'!$B$10:$B$50,'Summary TC'!$B91,'WW Spending Actual'!W$10:W$50),0)+IF($B$8="Actuals + Projected",SUMIF('WW Spending Total'!$B$10:$B$50,'Summary TC'!$B91,'WW Spending Total'!W$10:W$50),0)</f>
        <v>0</v>
      </c>
      <c r="Y91" s="662">
        <f>IF($B$8="Actuals only",SUMIF('WW Spending Actual'!$B$10:$B$50,'Summary TC'!$B91,'WW Spending Actual'!X$10:X$50),0)+IF($B$8="Actuals + Projected",SUMIF('WW Spending Total'!$B$10:$B$50,'Summary TC'!$B91,'WW Spending Total'!X$10:X$50),0)</f>
        <v>0</v>
      </c>
      <c r="Z91" s="662">
        <f>IF($B$8="Actuals only",SUMIF('WW Spending Actual'!$B$10:$B$50,'Summary TC'!$B91,'WW Spending Actual'!Y$10:Y$50),0)+IF($B$8="Actuals + Projected",SUMIF('WW Spending Total'!$B$10:$B$50,'Summary TC'!$B91,'WW Spending Total'!Y$10:Y$50),0)</f>
        <v>0</v>
      </c>
      <c r="AA91" s="662">
        <f>IF($B$8="Actuals only",SUMIF('WW Spending Actual'!$B$10:$B$50,'Summary TC'!$B91,'WW Spending Actual'!Z$10:Z$50),0)+IF($B$8="Actuals + Projected",SUMIF('WW Spending Total'!$B$10:$B$50,'Summary TC'!$B91,'WW Spending Total'!Z$10:Z$50),0)</f>
        <v>0</v>
      </c>
      <c r="AB91" s="662">
        <f>IF($B$8="Actuals only",SUMIF('WW Spending Actual'!$B$10:$B$50,'Summary TC'!$B91,'WW Spending Actual'!AA$10:AA$50),0)+IF($B$8="Actuals + Projected",SUMIF('WW Spending Total'!$B$10:$B$50,'Summary TC'!$B91,'WW Spending Total'!AA$10:AA$50),0)</f>
        <v>0</v>
      </c>
      <c r="AC91" s="662">
        <f>IF($B$8="Actuals only",SUMIF('WW Spending Actual'!$B$10:$B$50,'Summary TC'!$B91,'WW Spending Actual'!AB$10:AB$50),0)+IF($B$8="Actuals + Projected",SUMIF('WW Spending Total'!$B$10:$B$50,'Summary TC'!$B91,'WW Spending Total'!AB$10:AB$50),0)</f>
        <v>0</v>
      </c>
      <c r="AD91" s="662">
        <f>IF($B$8="Actuals only",SUMIF('WW Spending Actual'!$B$10:$B$50,'Summary TC'!$B91,'WW Spending Actual'!AC$10:AC$50),0)+IF($B$8="Actuals + Projected",SUMIF('WW Spending Total'!$B$10:$B$50,'Summary TC'!$B91,'WW Spending Total'!AC$10:AC$50),0)</f>
        <v>0</v>
      </c>
      <c r="AE91" s="662">
        <f>IF($B$8="Actuals only",SUMIF('WW Spending Actual'!$B$10:$B$50,'Summary TC'!$B91,'WW Spending Actual'!AD$10:AD$50),0)+IF($B$8="Actuals + Projected",SUMIF('WW Spending Total'!$B$10:$B$50,'Summary TC'!$B91,'WW Spending Total'!AD$10:AD$50),0)</f>
        <v>0</v>
      </c>
      <c r="AF91" s="662">
        <f>IF($B$8="Actuals only",SUMIF('WW Spending Actual'!$B$10:$B$50,'Summary TC'!$B91,'WW Spending Actual'!AE$10:AE$50),0)+IF($B$8="Actuals + Projected",SUMIF('WW Spending Total'!$B$10:$B$50,'Summary TC'!$B91,'WW Spending Total'!AE$10:AE$50),0)</f>
        <v>0</v>
      </c>
      <c r="AG91" s="662">
        <f>IF($B$8="Actuals only",SUMIF('WW Spending Actual'!$B$10:$B$50,'Summary TC'!$B91,'WW Spending Actual'!AF$10:AF$50),0)+IF($B$8="Actuals + Projected",SUMIF('WW Spending Total'!$B$10:$B$50,'Summary TC'!$B91,'WW Spending Total'!AF$10:AF$50),0)</f>
        <v>0</v>
      </c>
      <c r="AH91" s="662">
        <f>IF($B$8="Actuals only",SUMIF('WW Spending Actual'!$B$10:$B$50,'Summary TC'!$B91,'WW Spending Actual'!AG$10:AG$50),0)+IF($B$8="Actuals + Projected",SUMIF('WW Spending Total'!$B$10:$B$50,'Summary TC'!$B91,'WW Spending Total'!AG$10:AG$50),0)</f>
        <v>0</v>
      </c>
      <c r="AI91" s="695">
        <f>SUM(E91:AC91)</f>
        <v>0</v>
      </c>
    </row>
    <row r="92" spans="2:35" hidden="1" x14ac:dyDescent="0.2">
      <c r="B92" s="613" t="str">
        <f>IFERROR(VLOOKUP(C92,'MEG Def'!$A$7:$B$40,2),"")</f>
        <v/>
      </c>
      <c r="C92" s="659"/>
      <c r="D92" s="658"/>
      <c r="E92" s="661">
        <f>IF($B$8="Actuals only",SUMIF('WW Spending Actual'!$B$10:$B$50,'Summary TC'!$B92,'WW Spending Actual'!D$10:D$50),0)+IF($B$8="Actuals + Projected",SUMIF('WW Spending Total'!$B$10:$B$50,'Summary TC'!$B92,'WW Spending Total'!D$10:D$50),0)</f>
        <v>0</v>
      </c>
      <c r="F92" s="662">
        <f>IF($B$8="Actuals only",SUMIF('WW Spending Actual'!$B$10:$B$50,'Summary TC'!$B92,'WW Spending Actual'!E$10:E$50),0)+IF($B$8="Actuals + Projected",SUMIF('WW Spending Total'!$B$10:$B$50,'Summary TC'!$B92,'WW Spending Total'!E$10:E$50),0)</f>
        <v>0</v>
      </c>
      <c r="G92" s="662">
        <f>IF($B$8="Actuals only",SUMIF('WW Spending Actual'!$B$10:$B$50,'Summary TC'!$B92,'WW Spending Actual'!F$10:F$50),0)+IF($B$8="Actuals + Projected",SUMIF('WW Spending Total'!$B$10:$B$50,'Summary TC'!$B92,'WW Spending Total'!F$10:F$50),0)</f>
        <v>0</v>
      </c>
      <c r="H92" s="662">
        <f>IF($B$8="Actuals only",SUMIF('WW Spending Actual'!$B$10:$B$50,'Summary TC'!$B92,'WW Spending Actual'!G$10:G$50),0)+IF($B$8="Actuals + Projected",SUMIF('WW Spending Total'!$B$10:$B$50,'Summary TC'!$B92,'WW Spending Total'!G$10:G$50),0)</f>
        <v>0</v>
      </c>
      <c r="I92" s="662">
        <f>IF($B$8="Actuals only",SUMIF('WW Spending Actual'!$B$10:$B$50,'Summary TC'!$B92,'WW Spending Actual'!H$10:H$50),0)+IF($B$8="Actuals + Projected",SUMIF('WW Spending Total'!$B$10:$B$50,'Summary TC'!$B92,'WW Spending Total'!H$10:H$50),0)</f>
        <v>0</v>
      </c>
      <c r="J92" s="662">
        <f>IF($B$8="Actuals only",SUMIF('WW Spending Actual'!$B$10:$B$50,'Summary TC'!$B92,'WW Spending Actual'!I$10:I$50),0)+IF($B$8="Actuals + Projected",SUMIF('WW Spending Total'!$B$10:$B$50,'Summary TC'!$B92,'WW Spending Total'!I$10:I$50),0)</f>
        <v>0</v>
      </c>
      <c r="K92" s="662">
        <f>IF($B$8="Actuals only",SUMIF('WW Spending Actual'!$B$10:$B$50,'Summary TC'!$B92,'WW Spending Actual'!J$10:J$50),0)+IF($B$8="Actuals + Projected",SUMIF('WW Spending Total'!$B$10:$B$50,'Summary TC'!$B92,'WW Spending Total'!J$10:J$50),0)</f>
        <v>0</v>
      </c>
      <c r="L92" s="662">
        <f>IF($B$8="Actuals only",SUMIF('WW Spending Actual'!$B$10:$B$50,'Summary TC'!$B92,'WW Spending Actual'!K$10:K$50),0)+IF($B$8="Actuals + Projected",SUMIF('WW Spending Total'!$B$10:$B$50,'Summary TC'!$B92,'WW Spending Total'!K$10:K$50),0)</f>
        <v>0</v>
      </c>
      <c r="M92" s="662">
        <f>IF($B$8="Actuals only",SUMIF('WW Spending Actual'!$B$10:$B$50,'Summary TC'!$B92,'WW Spending Actual'!L$10:L$50),0)+IF($B$8="Actuals + Projected",SUMIF('WW Spending Total'!$B$10:$B$50,'Summary TC'!$B92,'WW Spending Total'!L$10:L$50),0)</f>
        <v>0</v>
      </c>
      <c r="N92" s="662">
        <f>IF($B$8="Actuals only",SUMIF('WW Spending Actual'!$B$10:$B$50,'Summary TC'!$B92,'WW Spending Actual'!M$10:M$50),0)+IF($B$8="Actuals + Projected",SUMIF('WW Spending Total'!$B$10:$B$50,'Summary TC'!$B92,'WW Spending Total'!M$10:M$50),0)</f>
        <v>0</v>
      </c>
      <c r="O92" s="662">
        <f>IF($B$8="Actuals only",SUMIF('WW Spending Actual'!$B$10:$B$50,'Summary TC'!$B92,'WW Spending Actual'!N$10:N$50),0)+IF($B$8="Actuals + Projected",SUMIF('WW Spending Total'!$B$10:$B$50,'Summary TC'!$B92,'WW Spending Total'!N$10:N$50),0)</f>
        <v>0</v>
      </c>
      <c r="P92" s="662">
        <f>IF($B$8="Actuals only",SUMIF('WW Spending Actual'!$B$10:$B$50,'Summary TC'!$B92,'WW Spending Actual'!O$10:O$50),0)+IF($B$8="Actuals + Projected",SUMIF('WW Spending Total'!$B$10:$B$50,'Summary TC'!$B92,'WW Spending Total'!O$10:O$50),0)</f>
        <v>0</v>
      </c>
      <c r="Q92" s="662">
        <f>IF($B$8="Actuals only",SUMIF('WW Spending Actual'!$B$10:$B$50,'Summary TC'!$B92,'WW Spending Actual'!P$10:P$50),0)+IF($B$8="Actuals + Projected",SUMIF('WW Spending Total'!$B$10:$B$50,'Summary TC'!$B92,'WW Spending Total'!P$10:P$50),0)</f>
        <v>0</v>
      </c>
      <c r="R92" s="662">
        <f>IF($B$8="Actuals only",SUMIF('WW Spending Actual'!$B$10:$B$50,'Summary TC'!$B92,'WW Spending Actual'!Q$10:Q$50),0)+IF($B$8="Actuals + Projected",SUMIF('WW Spending Total'!$B$10:$B$50,'Summary TC'!$B92,'WW Spending Total'!Q$10:Q$50),0)</f>
        <v>0</v>
      </c>
      <c r="S92" s="662">
        <f>IF($B$8="Actuals only",SUMIF('WW Spending Actual'!$B$10:$B$50,'Summary TC'!$B92,'WW Spending Actual'!R$10:R$50),0)+IF($B$8="Actuals + Projected",SUMIF('WW Spending Total'!$B$10:$B$50,'Summary TC'!$B92,'WW Spending Total'!R$10:R$50),0)</f>
        <v>0</v>
      </c>
      <c r="T92" s="662">
        <f>IF($B$8="Actuals only",SUMIF('WW Spending Actual'!$B$10:$B$50,'Summary TC'!$B92,'WW Spending Actual'!S$10:S$50),0)+IF($B$8="Actuals + Projected",SUMIF('WW Spending Total'!$B$10:$B$50,'Summary TC'!$B92,'WW Spending Total'!S$10:S$50),0)</f>
        <v>0</v>
      </c>
      <c r="U92" s="662">
        <f>IF($B$8="Actuals only",SUMIF('WW Spending Actual'!$B$10:$B$50,'Summary TC'!$B92,'WW Spending Actual'!T$10:T$50),0)+IF($B$8="Actuals + Projected",SUMIF('WW Spending Total'!$B$10:$B$50,'Summary TC'!$B92,'WW Spending Total'!T$10:T$50),0)</f>
        <v>0</v>
      </c>
      <c r="V92" s="662">
        <f>IF($B$8="Actuals only",SUMIF('WW Spending Actual'!$B$10:$B$50,'Summary TC'!$B92,'WW Spending Actual'!U$10:U$50),0)+IF($B$8="Actuals + Projected",SUMIF('WW Spending Total'!$B$10:$B$50,'Summary TC'!$B92,'WW Spending Total'!U$10:U$50),0)</f>
        <v>0</v>
      </c>
      <c r="W92" s="662">
        <f>IF($B$8="Actuals only",SUMIF('WW Spending Actual'!$B$10:$B$50,'Summary TC'!$B92,'WW Spending Actual'!V$10:V$50),0)+IF($B$8="Actuals + Projected",SUMIF('WW Spending Total'!$B$10:$B$50,'Summary TC'!$B92,'WW Spending Total'!V$10:V$50),0)</f>
        <v>0</v>
      </c>
      <c r="X92" s="662">
        <f>IF($B$8="Actuals only",SUMIF('WW Spending Actual'!$B$10:$B$50,'Summary TC'!$B92,'WW Spending Actual'!W$10:W$50),0)+IF($B$8="Actuals + Projected",SUMIF('WW Spending Total'!$B$10:$B$50,'Summary TC'!$B92,'WW Spending Total'!W$10:W$50),0)</f>
        <v>0</v>
      </c>
      <c r="Y92" s="662">
        <f>IF($B$8="Actuals only",SUMIF('WW Spending Actual'!$B$10:$B$50,'Summary TC'!$B92,'WW Spending Actual'!X$10:X$50),0)+IF($B$8="Actuals + Projected",SUMIF('WW Spending Total'!$B$10:$B$50,'Summary TC'!$B92,'WW Spending Total'!X$10:X$50),0)</f>
        <v>0</v>
      </c>
      <c r="Z92" s="662">
        <f>IF($B$8="Actuals only",SUMIF('WW Spending Actual'!$B$10:$B$50,'Summary TC'!$B92,'WW Spending Actual'!Y$10:Y$50),0)+IF($B$8="Actuals + Projected",SUMIF('WW Spending Total'!$B$10:$B$50,'Summary TC'!$B92,'WW Spending Total'!Y$10:Y$50),0)</f>
        <v>0</v>
      </c>
      <c r="AA92" s="662">
        <f>IF($B$8="Actuals only",SUMIF('WW Spending Actual'!$B$10:$B$50,'Summary TC'!$B92,'WW Spending Actual'!Z$10:Z$50),0)+IF($B$8="Actuals + Projected",SUMIF('WW Spending Total'!$B$10:$B$50,'Summary TC'!$B92,'WW Spending Total'!Z$10:Z$50),0)</f>
        <v>0</v>
      </c>
      <c r="AB92" s="662">
        <f>IF($B$8="Actuals only",SUMIF('WW Spending Actual'!$B$10:$B$50,'Summary TC'!$B92,'WW Spending Actual'!AA$10:AA$50),0)+IF($B$8="Actuals + Projected",SUMIF('WW Spending Total'!$B$10:$B$50,'Summary TC'!$B92,'WW Spending Total'!AA$10:AA$50),0)</f>
        <v>0</v>
      </c>
      <c r="AC92" s="662">
        <f>IF($B$8="Actuals only",SUMIF('WW Spending Actual'!$B$10:$B$50,'Summary TC'!$B92,'WW Spending Actual'!AB$10:AB$50),0)+IF($B$8="Actuals + Projected",SUMIF('WW Spending Total'!$B$10:$B$50,'Summary TC'!$B92,'WW Spending Total'!AB$10:AB$50),0)</f>
        <v>0</v>
      </c>
      <c r="AD92" s="662">
        <f>IF($B$8="Actuals only",SUMIF('WW Spending Actual'!$B$10:$B$50,'Summary TC'!$B92,'WW Spending Actual'!AC$10:AC$50),0)+IF($B$8="Actuals + Projected",SUMIF('WW Spending Total'!$B$10:$B$50,'Summary TC'!$B92,'WW Spending Total'!AC$10:AC$50),0)</f>
        <v>0</v>
      </c>
      <c r="AE92" s="662">
        <f>IF($B$8="Actuals only",SUMIF('WW Spending Actual'!$B$10:$B$50,'Summary TC'!$B92,'WW Spending Actual'!AD$10:AD$50),0)+IF($B$8="Actuals + Projected",SUMIF('WW Spending Total'!$B$10:$B$50,'Summary TC'!$B92,'WW Spending Total'!AD$10:AD$50),0)</f>
        <v>0</v>
      </c>
      <c r="AF92" s="662">
        <f>IF($B$8="Actuals only",SUMIF('WW Spending Actual'!$B$10:$B$50,'Summary TC'!$B92,'WW Spending Actual'!AE$10:AE$50),0)+IF($B$8="Actuals + Projected",SUMIF('WW Spending Total'!$B$10:$B$50,'Summary TC'!$B92,'WW Spending Total'!AE$10:AE$50),0)</f>
        <v>0</v>
      </c>
      <c r="AG92" s="662">
        <f>IF($B$8="Actuals only",SUMIF('WW Spending Actual'!$B$10:$B$50,'Summary TC'!$B92,'WW Spending Actual'!AF$10:AF$50),0)+IF($B$8="Actuals + Projected",SUMIF('WW Spending Total'!$B$10:$B$50,'Summary TC'!$B92,'WW Spending Total'!AF$10:AF$50),0)</f>
        <v>0</v>
      </c>
      <c r="AH92" s="662">
        <f>IF($B$8="Actuals only",SUMIF('WW Spending Actual'!$B$10:$B$50,'Summary TC'!$B92,'WW Spending Actual'!AG$10:AG$50),0)+IF($B$8="Actuals + Projected",SUMIF('WW Spending Total'!$B$10:$B$50,'Summary TC'!$B92,'WW Spending Total'!AG$10:AG$50),0)</f>
        <v>0</v>
      </c>
      <c r="AI92" s="695">
        <f>SUM(E92:AC92)</f>
        <v>0</v>
      </c>
    </row>
    <row r="93" spans="2:35" hidden="1" x14ac:dyDescent="0.2">
      <c r="B93" s="613" t="str">
        <f>IFERROR(VLOOKUP(C93,'MEG Def'!$A$7:$B$40,2),"")</f>
        <v/>
      </c>
      <c r="C93" s="659"/>
      <c r="D93" s="658"/>
      <c r="E93" s="661">
        <f>IF($B$8="Actuals only",SUMIF('WW Spending Actual'!$B$10:$B$50,'Summary TC'!$B93,'WW Spending Actual'!D$10:D$50),0)+IF($B$8="Actuals + Projected",SUMIF('WW Spending Total'!$B$10:$B$50,'Summary TC'!$B93,'WW Spending Total'!D$10:D$50),0)</f>
        <v>0</v>
      </c>
      <c r="F93" s="662">
        <f>IF($B$8="Actuals only",SUMIF('WW Spending Actual'!$B$10:$B$50,'Summary TC'!$B93,'WW Spending Actual'!E$10:E$50),0)+IF($B$8="Actuals + Projected",SUMIF('WW Spending Total'!$B$10:$B$50,'Summary TC'!$B93,'WW Spending Total'!E$10:E$50),0)</f>
        <v>0</v>
      </c>
      <c r="G93" s="662">
        <f>IF($B$8="Actuals only",SUMIF('WW Spending Actual'!$B$10:$B$50,'Summary TC'!$B93,'WW Spending Actual'!F$10:F$50),0)+IF($B$8="Actuals + Projected",SUMIF('WW Spending Total'!$B$10:$B$50,'Summary TC'!$B93,'WW Spending Total'!F$10:F$50),0)</f>
        <v>0</v>
      </c>
      <c r="H93" s="662">
        <f>IF($B$8="Actuals only",SUMIF('WW Spending Actual'!$B$10:$B$50,'Summary TC'!$B93,'WW Spending Actual'!G$10:G$50),0)+IF($B$8="Actuals + Projected",SUMIF('WW Spending Total'!$B$10:$B$50,'Summary TC'!$B93,'WW Spending Total'!G$10:G$50),0)</f>
        <v>0</v>
      </c>
      <c r="I93" s="662">
        <f>IF($B$8="Actuals only",SUMIF('WW Spending Actual'!$B$10:$B$50,'Summary TC'!$B93,'WW Spending Actual'!H$10:H$50),0)+IF($B$8="Actuals + Projected",SUMIF('WW Spending Total'!$B$10:$B$50,'Summary TC'!$B93,'WW Spending Total'!H$10:H$50),0)</f>
        <v>0</v>
      </c>
      <c r="J93" s="662">
        <f>IF($B$8="Actuals only",SUMIF('WW Spending Actual'!$B$10:$B$50,'Summary TC'!$B93,'WW Spending Actual'!I$10:I$50),0)+IF($B$8="Actuals + Projected",SUMIF('WW Spending Total'!$B$10:$B$50,'Summary TC'!$B93,'WW Spending Total'!I$10:I$50),0)</f>
        <v>0</v>
      </c>
      <c r="K93" s="662">
        <f>IF($B$8="Actuals only",SUMIF('WW Spending Actual'!$B$10:$B$50,'Summary TC'!$B93,'WW Spending Actual'!J$10:J$50),0)+IF($B$8="Actuals + Projected",SUMIF('WW Spending Total'!$B$10:$B$50,'Summary TC'!$B93,'WW Spending Total'!J$10:J$50),0)</f>
        <v>0</v>
      </c>
      <c r="L93" s="662">
        <f>IF($B$8="Actuals only",SUMIF('WW Spending Actual'!$B$10:$B$50,'Summary TC'!$B93,'WW Spending Actual'!K$10:K$50),0)+IF($B$8="Actuals + Projected",SUMIF('WW Spending Total'!$B$10:$B$50,'Summary TC'!$B93,'WW Spending Total'!K$10:K$50),0)</f>
        <v>0</v>
      </c>
      <c r="M93" s="662">
        <f>IF($B$8="Actuals only",SUMIF('WW Spending Actual'!$B$10:$B$50,'Summary TC'!$B93,'WW Spending Actual'!L$10:L$50),0)+IF($B$8="Actuals + Projected",SUMIF('WW Spending Total'!$B$10:$B$50,'Summary TC'!$B93,'WW Spending Total'!L$10:L$50),0)</f>
        <v>0</v>
      </c>
      <c r="N93" s="662">
        <f>IF($B$8="Actuals only",SUMIF('WW Spending Actual'!$B$10:$B$50,'Summary TC'!$B93,'WW Spending Actual'!M$10:M$50),0)+IF($B$8="Actuals + Projected",SUMIF('WW Spending Total'!$B$10:$B$50,'Summary TC'!$B93,'WW Spending Total'!M$10:M$50),0)</f>
        <v>0</v>
      </c>
      <c r="O93" s="662">
        <f>IF($B$8="Actuals only",SUMIF('WW Spending Actual'!$B$10:$B$50,'Summary TC'!$B93,'WW Spending Actual'!N$10:N$50),0)+IF($B$8="Actuals + Projected",SUMIF('WW Spending Total'!$B$10:$B$50,'Summary TC'!$B93,'WW Spending Total'!N$10:N$50),0)</f>
        <v>0</v>
      </c>
      <c r="P93" s="662">
        <f>IF($B$8="Actuals only",SUMIF('WW Spending Actual'!$B$10:$B$50,'Summary TC'!$B93,'WW Spending Actual'!O$10:O$50),0)+IF($B$8="Actuals + Projected",SUMIF('WW Spending Total'!$B$10:$B$50,'Summary TC'!$B93,'WW Spending Total'!O$10:O$50),0)</f>
        <v>0</v>
      </c>
      <c r="Q93" s="662">
        <f>IF($B$8="Actuals only",SUMIF('WW Spending Actual'!$B$10:$B$50,'Summary TC'!$B93,'WW Spending Actual'!P$10:P$50),0)+IF($B$8="Actuals + Projected",SUMIF('WW Spending Total'!$B$10:$B$50,'Summary TC'!$B93,'WW Spending Total'!P$10:P$50),0)</f>
        <v>0</v>
      </c>
      <c r="R93" s="662">
        <f>IF($B$8="Actuals only",SUMIF('WW Spending Actual'!$B$10:$B$50,'Summary TC'!$B93,'WW Spending Actual'!Q$10:Q$50),0)+IF($B$8="Actuals + Projected",SUMIF('WW Spending Total'!$B$10:$B$50,'Summary TC'!$B93,'WW Spending Total'!Q$10:Q$50),0)</f>
        <v>0</v>
      </c>
      <c r="S93" s="662">
        <f>IF($B$8="Actuals only",SUMIF('WW Spending Actual'!$B$10:$B$50,'Summary TC'!$B93,'WW Spending Actual'!R$10:R$50),0)+IF($B$8="Actuals + Projected",SUMIF('WW Spending Total'!$B$10:$B$50,'Summary TC'!$B93,'WW Spending Total'!R$10:R$50),0)</f>
        <v>0</v>
      </c>
      <c r="T93" s="662">
        <f>IF($B$8="Actuals only",SUMIF('WW Spending Actual'!$B$10:$B$50,'Summary TC'!$B93,'WW Spending Actual'!S$10:S$50),0)+IF($B$8="Actuals + Projected",SUMIF('WW Spending Total'!$B$10:$B$50,'Summary TC'!$B93,'WW Spending Total'!S$10:S$50),0)</f>
        <v>0</v>
      </c>
      <c r="U93" s="662">
        <f>IF($B$8="Actuals only",SUMIF('WW Spending Actual'!$B$10:$B$50,'Summary TC'!$B93,'WW Spending Actual'!T$10:T$50),0)+IF($B$8="Actuals + Projected",SUMIF('WW Spending Total'!$B$10:$B$50,'Summary TC'!$B93,'WW Spending Total'!T$10:T$50),0)</f>
        <v>0</v>
      </c>
      <c r="V93" s="662">
        <f>IF($B$8="Actuals only",SUMIF('WW Spending Actual'!$B$10:$B$50,'Summary TC'!$B93,'WW Spending Actual'!U$10:U$50),0)+IF($B$8="Actuals + Projected",SUMIF('WW Spending Total'!$B$10:$B$50,'Summary TC'!$B93,'WW Spending Total'!U$10:U$50),0)</f>
        <v>0</v>
      </c>
      <c r="W93" s="662">
        <f>IF($B$8="Actuals only",SUMIF('WW Spending Actual'!$B$10:$B$50,'Summary TC'!$B93,'WW Spending Actual'!V$10:V$50),0)+IF($B$8="Actuals + Projected",SUMIF('WW Spending Total'!$B$10:$B$50,'Summary TC'!$B93,'WW Spending Total'!V$10:V$50),0)</f>
        <v>0</v>
      </c>
      <c r="X93" s="662">
        <f>IF($B$8="Actuals only",SUMIF('WW Spending Actual'!$B$10:$B$50,'Summary TC'!$B93,'WW Spending Actual'!W$10:W$50),0)+IF($B$8="Actuals + Projected",SUMIF('WW Spending Total'!$B$10:$B$50,'Summary TC'!$B93,'WW Spending Total'!W$10:W$50),0)</f>
        <v>0</v>
      </c>
      <c r="Y93" s="662">
        <f>IF($B$8="Actuals only",SUMIF('WW Spending Actual'!$B$10:$B$50,'Summary TC'!$B93,'WW Spending Actual'!X$10:X$50),0)+IF($B$8="Actuals + Projected",SUMIF('WW Spending Total'!$B$10:$B$50,'Summary TC'!$B93,'WW Spending Total'!X$10:X$50),0)</f>
        <v>0</v>
      </c>
      <c r="Z93" s="662">
        <f>IF($B$8="Actuals only",SUMIF('WW Spending Actual'!$B$10:$B$50,'Summary TC'!$B93,'WW Spending Actual'!Y$10:Y$50),0)+IF($B$8="Actuals + Projected",SUMIF('WW Spending Total'!$B$10:$B$50,'Summary TC'!$B93,'WW Spending Total'!Y$10:Y$50),0)</f>
        <v>0</v>
      </c>
      <c r="AA93" s="662">
        <f>IF($B$8="Actuals only",SUMIF('WW Spending Actual'!$B$10:$B$50,'Summary TC'!$B93,'WW Spending Actual'!Z$10:Z$50),0)+IF($B$8="Actuals + Projected",SUMIF('WW Spending Total'!$B$10:$B$50,'Summary TC'!$B93,'WW Spending Total'!Z$10:Z$50),0)</f>
        <v>0</v>
      </c>
      <c r="AB93" s="662">
        <f>IF($B$8="Actuals only",SUMIF('WW Spending Actual'!$B$10:$B$50,'Summary TC'!$B93,'WW Spending Actual'!AA$10:AA$50),0)+IF($B$8="Actuals + Projected",SUMIF('WW Spending Total'!$B$10:$B$50,'Summary TC'!$B93,'WW Spending Total'!AA$10:AA$50),0)</f>
        <v>0</v>
      </c>
      <c r="AC93" s="662">
        <f>IF($B$8="Actuals only",SUMIF('WW Spending Actual'!$B$10:$B$50,'Summary TC'!$B93,'WW Spending Actual'!AB$10:AB$50),0)+IF($B$8="Actuals + Projected",SUMIF('WW Spending Total'!$B$10:$B$50,'Summary TC'!$B93,'WW Spending Total'!AB$10:AB$50),0)</f>
        <v>0</v>
      </c>
      <c r="AD93" s="662">
        <f>IF($B$8="Actuals only",SUMIF('WW Spending Actual'!$B$10:$B$50,'Summary TC'!$B93,'WW Spending Actual'!AC$10:AC$50),0)+IF($B$8="Actuals + Projected",SUMIF('WW Spending Total'!$B$10:$B$50,'Summary TC'!$B93,'WW Spending Total'!AC$10:AC$50),0)</f>
        <v>0</v>
      </c>
      <c r="AE93" s="662">
        <f>IF($B$8="Actuals only",SUMIF('WW Spending Actual'!$B$10:$B$50,'Summary TC'!$B93,'WW Spending Actual'!AD$10:AD$50),0)+IF($B$8="Actuals + Projected",SUMIF('WW Spending Total'!$B$10:$B$50,'Summary TC'!$B93,'WW Spending Total'!AD$10:AD$50),0)</f>
        <v>0</v>
      </c>
      <c r="AF93" s="662">
        <f>IF($B$8="Actuals only",SUMIF('WW Spending Actual'!$B$10:$B$50,'Summary TC'!$B93,'WW Spending Actual'!AE$10:AE$50),0)+IF($B$8="Actuals + Projected",SUMIF('WW Spending Total'!$B$10:$B$50,'Summary TC'!$B93,'WW Spending Total'!AE$10:AE$50),0)</f>
        <v>0</v>
      </c>
      <c r="AG93" s="662">
        <f>IF($B$8="Actuals only",SUMIF('WW Spending Actual'!$B$10:$B$50,'Summary TC'!$B93,'WW Spending Actual'!AF$10:AF$50),0)+IF($B$8="Actuals + Projected",SUMIF('WW Spending Total'!$B$10:$B$50,'Summary TC'!$B93,'WW Spending Total'!AF$10:AF$50),0)</f>
        <v>0</v>
      </c>
      <c r="AH93" s="662">
        <f>IF($B$8="Actuals only",SUMIF('WW Spending Actual'!$B$10:$B$50,'Summary TC'!$B93,'WW Spending Actual'!AG$10:AG$50),0)+IF($B$8="Actuals + Projected",SUMIF('WW Spending Total'!$B$10:$B$50,'Summary TC'!$B93,'WW Spending Total'!AG$10:AG$50),0)</f>
        <v>0</v>
      </c>
      <c r="AI93" s="695">
        <f>SUM(E93:AC93)</f>
        <v>0</v>
      </c>
    </row>
    <row r="94" spans="2:35" hidden="1" x14ac:dyDescent="0.2">
      <c r="B94" s="613" t="str">
        <f>IFERROR(VLOOKUP(C94,'MEG Def'!$A$7:$B$40,2),"")</f>
        <v/>
      </c>
      <c r="C94" s="659"/>
      <c r="D94" s="658"/>
      <c r="E94" s="661">
        <f>IF($B$8="Actuals only",SUMIF('WW Spending Actual'!$B$10:$B$50,'Summary TC'!$B94,'WW Spending Actual'!D$10:D$50),0)+IF($B$8="Actuals + Projected",SUMIF('WW Spending Total'!$B$10:$B$50,'Summary TC'!$B94,'WW Spending Total'!D$10:D$50),0)</f>
        <v>0</v>
      </c>
      <c r="F94" s="662">
        <f>IF($B$8="Actuals only",SUMIF('WW Spending Actual'!$B$10:$B$50,'Summary TC'!$B94,'WW Spending Actual'!E$10:E$50),0)+IF($B$8="Actuals + Projected",SUMIF('WW Spending Total'!$B$10:$B$50,'Summary TC'!$B94,'WW Spending Total'!E$10:E$50),0)</f>
        <v>0</v>
      </c>
      <c r="G94" s="662">
        <f>IF($B$8="Actuals only",SUMIF('WW Spending Actual'!$B$10:$B$50,'Summary TC'!$B94,'WW Spending Actual'!F$10:F$50),0)+IF($B$8="Actuals + Projected",SUMIF('WW Spending Total'!$B$10:$B$50,'Summary TC'!$B94,'WW Spending Total'!F$10:F$50),0)</f>
        <v>0</v>
      </c>
      <c r="H94" s="662">
        <f>IF($B$8="Actuals only",SUMIF('WW Spending Actual'!$B$10:$B$50,'Summary TC'!$B94,'WW Spending Actual'!G$10:G$50),0)+IF($B$8="Actuals + Projected",SUMIF('WW Spending Total'!$B$10:$B$50,'Summary TC'!$B94,'WW Spending Total'!G$10:G$50),0)</f>
        <v>0</v>
      </c>
      <c r="I94" s="662">
        <f>IF($B$8="Actuals only",SUMIF('WW Spending Actual'!$B$10:$B$50,'Summary TC'!$B94,'WW Spending Actual'!H$10:H$50),0)+IF($B$8="Actuals + Projected",SUMIF('WW Spending Total'!$B$10:$B$50,'Summary TC'!$B94,'WW Spending Total'!H$10:H$50),0)</f>
        <v>0</v>
      </c>
      <c r="J94" s="662">
        <f>IF($B$8="Actuals only",SUMIF('WW Spending Actual'!$B$10:$B$50,'Summary TC'!$B94,'WW Spending Actual'!I$10:I$50),0)+IF($B$8="Actuals + Projected",SUMIF('WW Spending Total'!$B$10:$B$50,'Summary TC'!$B94,'WW Spending Total'!I$10:I$50),0)</f>
        <v>0</v>
      </c>
      <c r="K94" s="662">
        <f>IF($B$8="Actuals only",SUMIF('WW Spending Actual'!$B$10:$B$50,'Summary TC'!$B94,'WW Spending Actual'!J$10:J$50),0)+IF($B$8="Actuals + Projected",SUMIF('WW Spending Total'!$B$10:$B$50,'Summary TC'!$B94,'WW Spending Total'!J$10:J$50),0)</f>
        <v>0</v>
      </c>
      <c r="L94" s="662">
        <f>IF($B$8="Actuals only",SUMIF('WW Spending Actual'!$B$10:$B$50,'Summary TC'!$B94,'WW Spending Actual'!K$10:K$50),0)+IF($B$8="Actuals + Projected",SUMIF('WW Spending Total'!$B$10:$B$50,'Summary TC'!$B94,'WW Spending Total'!K$10:K$50),0)</f>
        <v>0</v>
      </c>
      <c r="M94" s="662">
        <f>IF($B$8="Actuals only",SUMIF('WW Spending Actual'!$B$10:$B$50,'Summary TC'!$B94,'WW Spending Actual'!L$10:L$50),0)+IF($B$8="Actuals + Projected",SUMIF('WW Spending Total'!$B$10:$B$50,'Summary TC'!$B94,'WW Spending Total'!L$10:L$50),0)</f>
        <v>0</v>
      </c>
      <c r="N94" s="662">
        <f>IF($B$8="Actuals only",SUMIF('WW Spending Actual'!$B$10:$B$50,'Summary TC'!$B94,'WW Spending Actual'!M$10:M$50),0)+IF($B$8="Actuals + Projected",SUMIF('WW Spending Total'!$B$10:$B$50,'Summary TC'!$B94,'WW Spending Total'!M$10:M$50),0)</f>
        <v>0</v>
      </c>
      <c r="O94" s="662">
        <f>IF($B$8="Actuals only",SUMIF('WW Spending Actual'!$B$10:$B$50,'Summary TC'!$B94,'WW Spending Actual'!N$10:N$50),0)+IF($B$8="Actuals + Projected",SUMIF('WW Spending Total'!$B$10:$B$50,'Summary TC'!$B94,'WW Spending Total'!N$10:N$50),0)</f>
        <v>0</v>
      </c>
      <c r="P94" s="662">
        <f>IF($B$8="Actuals only",SUMIF('WW Spending Actual'!$B$10:$B$50,'Summary TC'!$B94,'WW Spending Actual'!O$10:O$50),0)+IF($B$8="Actuals + Projected",SUMIF('WW Spending Total'!$B$10:$B$50,'Summary TC'!$B94,'WW Spending Total'!O$10:O$50),0)</f>
        <v>0</v>
      </c>
      <c r="Q94" s="662">
        <f>IF($B$8="Actuals only",SUMIF('WW Spending Actual'!$B$10:$B$50,'Summary TC'!$B94,'WW Spending Actual'!P$10:P$50),0)+IF($B$8="Actuals + Projected",SUMIF('WW Spending Total'!$B$10:$B$50,'Summary TC'!$B94,'WW Spending Total'!P$10:P$50),0)</f>
        <v>0</v>
      </c>
      <c r="R94" s="662">
        <f>IF($B$8="Actuals only",SUMIF('WW Spending Actual'!$B$10:$B$50,'Summary TC'!$B94,'WW Spending Actual'!Q$10:Q$50),0)+IF($B$8="Actuals + Projected",SUMIF('WW Spending Total'!$B$10:$B$50,'Summary TC'!$B94,'WW Spending Total'!Q$10:Q$50),0)</f>
        <v>0</v>
      </c>
      <c r="S94" s="662">
        <f>IF($B$8="Actuals only",SUMIF('WW Spending Actual'!$B$10:$B$50,'Summary TC'!$B94,'WW Spending Actual'!R$10:R$50),0)+IF($B$8="Actuals + Projected",SUMIF('WW Spending Total'!$B$10:$B$50,'Summary TC'!$B94,'WW Spending Total'!R$10:R$50),0)</f>
        <v>0</v>
      </c>
      <c r="T94" s="662">
        <f>IF($B$8="Actuals only",SUMIF('WW Spending Actual'!$B$10:$B$50,'Summary TC'!$B94,'WW Spending Actual'!S$10:S$50),0)+IF($B$8="Actuals + Projected",SUMIF('WW Spending Total'!$B$10:$B$50,'Summary TC'!$B94,'WW Spending Total'!S$10:S$50),0)</f>
        <v>0</v>
      </c>
      <c r="U94" s="662">
        <f>IF($B$8="Actuals only",SUMIF('WW Spending Actual'!$B$10:$B$50,'Summary TC'!$B94,'WW Spending Actual'!T$10:T$50),0)+IF($B$8="Actuals + Projected",SUMIF('WW Spending Total'!$B$10:$B$50,'Summary TC'!$B94,'WW Spending Total'!T$10:T$50),0)</f>
        <v>0</v>
      </c>
      <c r="V94" s="662">
        <f>IF($B$8="Actuals only",SUMIF('WW Spending Actual'!$B$10:$B$50,'Summary TC'!$B94,'WW Spending Actual'!U$10:U$50),0)+IF($B$8="Actuals + Projected",SUMIF('WW Spending Total'!$B$10:$B$50,'Summary TC'!$B94,'WW Spending Total'!U$10:U$50),0)</f>
        <v>0</v>
      </c>
      <c r="W94" s="662">
        <f>IF($B$8="Actuals only",SUMIF('WW Spending Actual'!$B$10:$B$50,'Summary TC'!$B94,'WW Spending Actual'!V$10:V$50),0)+IF($B$8="Actuals + Projected",SUMIF('WW Spending Total'!$B$10:$B$50,'Summary TC'!$B94,'WW Spending Total'!V$10:V$50),0)</f>
        <v>0</v>
      </c>
      <c r="X94" s="662">
        <f>IF($B$8="Actuals only",SUMIF('WW Spending Actual'!$B$10:$B$50,'Summary TC'!$B94,'WW Spending Actual'!W$10:W$50),0)+IF($B$8="Actuals + Projected",SUMIF('WW Spending Total'!$B$10:$B$50,'Summary TC'!$B94,'WW Spending Total'!W$10:W$50),0)</f>
        <v>0</v>
      </c>
      <c r="Y94" s="662">
        <f>IF($B$8="Actuals only",SUMIF('WW Spending Actual'!$B$10:$B$50,'Summary TC'!$B94,'WW Spending Actual'!X$10:X$50),0)+IF($B$8="Actuals + Projected",SUMIF('WW Spending Total'!$B$10:$B$50,'Summary TC'!$B94,'WW Spending Total'!X$10:X$50),0)</f>
        <v>0</v>
      </c>
      <c r="Z94" s="662">
        <f>IF($B$8="Actuals only",SUMIF('WW Spending Actual'!$B$10:$B$50,'Summary TC'!$B94,'WW Spending Actual'!Y$10:Y$50),0)+IF($B$8="Actuals + Projected",SUMIF('WW Spending Total'!$B$10:$B$50,'Summary TC'!$B94,'WW Spending Total'!Y$10:Y$50),0)</f>
        <v>0</v>
      </c>
      <c r="AA94" s="662">
        <f>IF($B$8="Actuals only",SUMIF('WW Spending Actual'!$B$10:$B$50,'Summary TC'!$B94,'WW Spending Actual'!Z$10:Z$50),0)+IF($B$8="Actuals + Projected",SUMIF('WW Spending Total'!$B$10:$B$50,'Summary TC'!$B94,'WW Spending Total'!Z$10:Z$50),0)</f>
        <v>0</v>
      </c>
      <c r="AB94" s="662">
        <f>IF($B$8="Actuals only",SUMIF('WW Spending Actual'!$B$10:$B$50,'Summary TC'!$B94,'WW Spending Actual'!AA$10:AA$50),0)+IF($B$8="Actuals + Projected",SUMIF('WW Spending Total'!$B$10:$B$50,'Summary TC'!$B94,'WW Spending Total'!AA$10:AA$50),0)</f>
        <v>0</v>
      </c>
      <c r="AC94" s="662">
        <f>IF($B$8="Actuals only",SUMIF('WW Spending Actual'!$B$10:$B$50,'Summary TC'!$B94,'WW Spending Actual'!AB$10:AB$50),0)+IF($B$8="Actuals + Projected",SUMIF('WW Spending Total'!$B$10:$B$50,'Summary TC'!$B94,'WW Spending Total'!AB$10:AB$50),0)</f>
        <v>0</v>
      </c>
      <c r="AD94" s="662">
        <f>IF($B$8="Actuals only",SUMIF('WW Spending Actual'!$B$10:$B$50,'Summary TC'!$B94,'WW Spending Actual'!AC$10:AC$50),0)+IF($B$8="Actuals + Projected",SUMIF('WW Spending Total'!$B$10:$B$50,'Summary TC'!$B94,'WW Spending Total'!AC$10:AC$50),0)</f>
        <v>0</v>
      </c>
      <c r="AE94" s="662">
        <f>IF($B$8="Actuals only",SUMIF('WW Spending Actual'!$B$10:$B$50,'Summary TC'!$B94,'WW Spending Actual'!AD$10:AD$50),0)+IF($B$8="Actuals + Projected",SUMIF('WW Spending Total'!$B$10:$B$50,'Summary TC'!$B94,'WW Spending Total'!AD$10:AD$50),0)</f>
        <v>0</v>
      </c>
      <c r="AF94" s="662">
        <f>IF($B$8="Actuals only",SUMIF('WW Spending Actual'!$B$10:$B$50,'Summary TC'!$B94,'WW Spending Actual'!AE$10:AE$50),0)+IF($B$8="Actuals + Projected",SUMIF('WW Spending Total'!$B$10:$B$50,'Summary TC'!$B94,'WW Spending Total'!AE$10:AE$50),0)</f>
        <v>0</v>
      </c>
      <c r="AG94" s="662">
        <f>IF($B$8="Actuals only",SUMIF('WW Spending Actual'!$B$10:$B$50,'Summary TC'!$B94,'WW Spending Actual'!AF$10:AF$50),0)+IF($B$8="Actuals + Projected",SUMIF('WW Spending Total'!$B$10:$B$50,'Summary TC'!$B94,'WW Spending Total'!AF$10:AF$50),0)</f>
        <v>0</v>
      </c>
      <c r="AH94" s="662">
        <f>IF($B$8="Actuals only",SUMIF('WW Spending Actual'!$B$10:$B$50,'Summary TC'!$B94,'WW Spending Actual'!AG$10:AG$50),0)+IF($B$8="Actuals + Projected",SUMIF('WW Spending Total'!$B$10:$B$50,'Summary TC'!$B94,'WW Spending Total'!AG$10:AG$50),0)</f>
        <v>0</v>
      </c>
      <c r="AI94" s="695">
        <f>SUM(E94:AC94)</f>
        <v>0</v>
      </c>
    </row>
    <row r="95" spans="2:35" hidden="1" x14ac:dyDescent="0.2">
      <c r="B95" s="613" t="str">
        <f>IFERROR(VLOOKUP(C95,'MEG Def'!$A$7:$B$10,2),"")</f>
        <v/>
      </c>
      <c r="C95" s="659"/>
      <c r="D95" s="658"/>
      <c r="E95" s="661">
        <f>IF($B$8="Actuals only",SUMIF('WW Spending Actual'!$B$10:$B$50,'Summary TC'!$B95,'WW Spending Actual'!D$10:D$50),0)+IF($B$8="Actuals + Projected",SUMIF('WW Spending Total'!$B$10:$B$50,'Summary TC'!$B95,'WW Spending Total'!D$10:D$50),0)</f>
        <v>0</v>
      </c>
      <c r="F95" s="662">
        <f>IF($B$8="Actuals only",SUMIF('WW Spending Actual'!$B$10:$B$50,'Summary TC'!$B95,'WW Spending Actual'!E$10:E$50),0)+IF($B$8="Actuals + Projected",SUMIF('WW Spending Total'!$B$10:$B$50,'Summary TC'!$B95,'WW Spending Total'!E$10:E$50),0)</f>
        <v>0</v>
      </c>
      <c r="G95" s="662">
        <f>IF($B$8="Actuals only",SUMIF('WW Spending Actual'!$B$10:$B$50,'Summary TC'!$B95,'WW Spending Actual'!F$10:F$50),0)+IF($B$8="Actuals + Projected",SUMIF('WW Spending Total'!$B$10:$B$50,'Summary TC'!$B95,'WW Spending Total'!F$10:F$50),0)</f>
        <v>0</v>
      </c>
      <c r="H95" s="662">
        <f>IF($B$8="Actuals only",SUMIF('WW Spending Actual'!$B$10:$B$50,'Summary TC'!$B95,'WW Spending Actual'!G$10:G$50),0)+IF($B$8="Actuals + Projected",SUMIF('WW Spending Total'!$B$10:$B$50,'Summary TC'!$B95,'WW Spending Total'!G$10:G$50),0)</f>
        <v>0</v>
      </c>
      <c r="I95" s="662">
        <f>IF($B$8="Actuals only",SUMIF('WW Spending Actual'!$B$10:$B$50,'Summary TC'!$B95,'WW Spending Actual'!H$10:H$50),0)+IF($B$8="Actuals + Projected",SUMIF('WW Spending Total'!$B$10:$B$50,'Summary TC'!$B95,'WW Spending Total'!H$10:H$50),0)</f>
        <v>0</v>
      </c>
      <c r="J95" s="662">
        <f>IF($B$8="Actuals only",SUMIF('WW Spending Actual'!$B$10:$B$50,'Summary TC'!$B95,'WW Spending Actual'!I$10:I$50),0)+IF($B$8="Actuals + Projected",SUMIF('WW Spending Total'!$B$10:$B$50,'Summary TC'!$B95,'WW Spending Total'!I$10:I$50),0)</f>
        <v>0</v>
      </c>
      <c r="K95" s="662">
        <f>IF($B$8="Actuals only",SUMIF('WW Spending Actual'!$B$10:$B$50,'Summary TC'!$B95,'WW Spending Actual'!J$10:J$50),0)+IF($B$8="Actuals + Projected",SUMIF('WW Spending Total'!$B$10:$B$50,'Summary TC'!$B95,'WW Spending Total'!J$10:J$50),0)</f>
        <v>0</v>
      </c>
      <c r="L95" s="662">
        <f>IF($B$8="Actuals only",SUMIF('WW Spending Actual'!$B$10:$B$50,'Summary TC'!$B95,'WW Spending Actual'!K$10:K$50),0)+IF($B$8="Actuals + Projected",SUMIF('WW Spending Total'!$B$10:$B$50,'Summary TC'!$B95,'WW Spending Total'!K$10:K$50),0)</f>
        <v>0</v>
      </c>
      <c r="M95" s="662">
        <f>IF($B$8="Actuals only",SUMIF('WW Spending Actual'!$B$10:$B$50,'Summary TC'!$B95,'WW Spending Actual'!L$10:L$50),0)+IF($B$8="Actuals + Projected",SUMIF('WW Spending Total'!$B$10:$B$50,'Summary TC'!$B95,'WW Spending Total'!L$10:L$50),0)</f>
        <v>0</v>
      </c>
      <c r="N95" s="662">
        <f>IF($B$8="Actuals only",SUMIF('WW Spending Actual'!$B$10:$B$50,'Summary TC'!$B95,'WW Spending Actual'!M$10:M$50),0)+IF($B$8="Actuals + Projected",SUMIF('WW Spending Total'!$B$10:$B$50,'Summary TC'!$B95,'WW Spending Total'!M$10:M$50),0)</f>
        <v>0</v>
      </c>
      <c r="O95" s="662">
        <f>IF($B$8="Actuals only",SUMIF('WW Spending Actual'!$B$10:$B$50,'Summary TC'!$B95,'WW Spending Actual'!N$10:N$50),0)+IF($B$8="Actuals + Projected",SUMIF('WW Spending Total'!$B$10:$B$50,'Summary TC'!$B95,'WW Spending Total'!N$10:N$50),0)</f>
        <v>0</v>
      </c>
      <c r="P95" s="662">
        <f>IF($B$8="Actuals only",SUMIF('WW Spending Actual'!$B$10:$B$50,'Summary TC'!$B95,'WW Spending Actual'!O$10:O$50),0)+IF($B$8="Actuals + Projected",SUMIF('WW Spending Total'!$B$10:$B$50,'Summary TC'!$B95,'WW Spending Total'!O$10:O$50),0)</f>
        <v>0</v>
      </c>
      <c r="Q95" s="662">
        <f>IF($B$8="Actuals only",SUMIF('WW Spending Actual'!$B$10:$B$50,'Summary TC'!$B95,'WW Spending Actual'!P$10:P$50),0)+IF($B$8="Actuals + Projected",SUMIF('WW Spending Total'!$B$10:$B$50,'Summary TC'!$B95,'WW Spending Total'!P$10:P$50),0)</f>
        <v>0</v>
      </c>
      <c r="R95" s="662">
        <f>IF($B$8="Actuals only",SUMIF('WW Spending Actual'!$B$10:$B$50,'Summary TC'!$B95,'WW Spending Actual'!Q$10:Q$50),0)+IF($B$8="Actuals + Projected",SUMIF('WW Spending Total'!$B$10:$B$50,'Summary TC'!$B95,'WW Spending Total'!Q$10:Q$50),0)</f>
        <v>0</v>
      </c>
      <c r="S95" s="662">
        <f>IF($B$8="Actuals only",SUMIF('WW Spending Actual'!$B$10:$B$50,'Summary TC'!$B95,'WW Spending Actual'!R$10:R$50),0)+IF($B$8="Actuals + Projected",SUMIF('WW Spending Total'!$B$10:$B$50,'Summary TC'!$B95,'WW Spending Total'!R$10:R$50),0)</f>
        <v>0</v>
      </c>
      <c r="T95" s="662">
        <f>IF($B$8="Actuals only",SUMIF('WW Spending Actual'!$B$10:$B$50,'Summary TC'!$B95,'WW Spending Actual'!S$10:S$50),0)+IF($B$8="Actuals + Projected",SUMIF('WW Spending Total'!$B$10:$B$50,'Summary TC'!$B95,'WW Spending Total'!S$10:S$50),0)</f>
        <v>0</v>
      </c>
      <c r="U95" s="662">
        <f>IF($B$8="Actuals only",SUMIF('WW Spending Actual'!$B$10:$B$50,'Summary TC'!$B95,'WW Spending Actual'!T$10:T$50),0)+IF($B$8="Actuals + Projected",SUMIF('WW Spending Total'!$B$10:$B$50,'Summary TC'!$B95,'WW Spending Total'!T$10:T$50),0)</f>
        <v>0</v>
      </c>
      <c r="V95" s="662">
        <f>IF($B$8="Actuals only",SUMIF('WW Spending Actual'!$B$10:$B$50,'Summary TC'!$B95,'WW Spending Actual'!U$10:U$50),0)+IF($B$8="Actuals + Projected",SUMIF('WW Spending Total'!$B$10:$B$50,'Summary TC'!$B95,'WW Spending Total'!U$10:U$50),0)</f>
        <v>0</v>
      </c>
      <c r="W95" s="662">
        <f>IF($B$8="Actuals only",SUMIF('WW Spending Actual'!$B$10:$B$50,'Summary TC'!$B95,'WW Spending Actual'!V$10:V$50),0)+IF($B$8="Actuals + Projected",SUMIF('WW Spending Total'!$B$10:$B$50,'Summary TC'!$B95,'WW Spending Total'!V$10:V$50),0)</f>
        <v>0</v>
      </c>
      <c r="X95" s="662">
        <f>IF($B$8="Actuals only",SUMIF('WW Spending Actual'!$B$10:$B$50,'Summary TC'!$B95,'WW Spending Actual'!W$10:W$50),0)+IF($B$8="Actuals + Projected",SUMIF('WW Spending Total'!$B$10:$B$50,'Summary TC'!$B95,'WW Spending Total'!W$10:W$50),0)</f>
        <v>0</v>
      </c>
      <c r="Y95" s="662">
        <f>IF($B$8="Actuals only",SUMIF('WW Spending Actual'!$B$10:$B$50,'Summary TC'!$B95,'WW Spending Actual'!X$10:X$50),0)+IF($B$8="Actuals + Projected",SUMIF('WW Spending Total'!$B$10:$B$50,'Summary TC'!$B95,'WW Spending Total'!X$10:X$50),0)</f>
        <v>0</v>
      </c>
      <c r="Z95" s="662">
        <f>IF($B$8="Actuals only",SUMIF('WW Spending Actual'!$B$10:$B$50,'Summary TC'!$B95,'WW Spending Actual'!Y$10:Y$50),0)+IF($B$8="Actuals + Projected",SUMIF('WW Spending Total'!$B$10:$B$50,'Summary TC'!$B95,'WW Spending Total'!Y$10:Y$50),0)</f>
        <v>0</v>
      </c>
      <c r="AA95" s="662">
        <f>IF($B$8="Actuals only",SUMIF('WW Spending Actual'!$B$10:$B$50,'Summary TC'!$B95,'WW Spending Actual'!Z$10:Z$50),0)+IF($B$8="Actuals + Projected",SUMIF('WW Spending Total'!$B$10:$B$50,'Summary TC'!$B95,'WW Spending Total'!Z$10:Z$50),0)</f>
        <v>0</v>
      </c>
      <c r="AB95" s="662">
        <f>IF($B$8="Actuals only",SUMIF('WW Spending Actual'!$B$10:$B$50,'Summary TC'!$B95,'WW Spending Actual'!AA$10:AA$50),0)+IF($B$8="Actuals + Projected",SUMIF('WW Spending Total'!$B$10:$B$50,'Summary TC'!$B95,'WW Spending Total'!AA$10:AA$50),0)</f>
        <v>0</v>
      </c>
      <c r="AC95" s="662">
        <f>IF($B$8="Actuals only",SUMIF('WW Spending Actual'!$B$10:$B$50,'Summary TC'!$B95,'WW Spending Actual'!AB$10:AB$50),0)+IF($B$8="Actuals + Projected",SUMIF('WW Spending Total'!$B$10:$B$50,'Summary TC'!$B95,'WW Spending Total'!AB$10:AB$50),0)</f>
        <v>0</v>
      </c>
      <c r="AD95" s="662">
        <f>IF($B$8="Actuals only",SUMIF('WW Spending Actual'!$B$10:$B$50,'Summary TC'!$B95,'WW Spending Actual'!AC$10:AC$50),0)+IF($B$8="Actuals + Projected",SUMIF('WW Spending Total'!$B$10:$B$50,'Summary TC'!$B95,'WW Spending Total'!AC$10:AC$50),0)</f>
        <v>0</v>
      </c>
      <c r="AE95" s="662">
        <f>IF($B$8="Actuals only",SUMIF('WW Spending Actual'!$B$10:$B$50,'Summary TC'!$B95,'WW Spending Actual'!AD$10:AD$50),0)+IF($B$8="Actuals + Projected",SUMIF('WW Spending Total'!$B$10:$B$50,'Summary TC'!$B95,'WW Spending Total'!AD$10:AD$50),0)</f>
        <v>0</v>
      </c>
      <c r="AF95" s="662">
        <f>IF($B$8="Actuals only",SUMIF('WW Spending Actual'!$B$10:$B$50,'Summary TC'!$B95,'WW Spending Actual'!AE$10:AE$50),0)+IF($B$8="Actuals + Projected",SUMIF('WW Spending Total'!$B$10:$B$50,'Summary TC'!$B95,'WW Spending Total'!AE$10:AE$50),0)</f>
        <v>0</v>
      </c>
      <c r="AG95" s="662">
        <f>IF($B$8="Actuals only",SUMIF('WW Spending Actual'!$B$10:$B$50,'Summary TC'!$B95,'WW Spending Actual'!AF$10:AF$50),0)+IF($B$8="Actuals + Projected",SUMIF('WW Spending Total'!$B$10:$B$50,'Summary TC'!$B95,'WW Spending Total'!AF$10:AF$50),0)</f>
        <v>0</v>
      </c>
      <c r="AH95" s="662">
        <f>IF($B$8="Actuals only",SUMIF('WW Spending Actual'!$B$10:$B$50,'Summary TC'!$B95,'WW Spending Actual'!AG$10:AG$50),0)+IF($B$8="Actuals + Projected",SUMIF('WW Spending Total'!$B$10:$B$50,'Summary TC'!$B95,'WW Spending Total'!AG$10:AG$50),0)</f>
        <v>0</v>
      </c>
      <c r="AI95" s="695">
        <f>SUM(E95:AC95)</f>
        <v>0</v>
      </c>
    </row>
    <row r="96" spans="2:35" ht="13.5" hidden="1" thickBot="1" x14ac:dyDescent="0.25">
      <c r="B96" s="613"/>
      <c r="C96" s="659"/>
      <c r="D96" s="658"/>
      <c r="E96" s="533">
        <f>IF($B$8="Actuals only",SUMIF('WW Spending Actual'!$B$10:$B$50,'Summary TC'!$B96,'WW Spending Actual'!D$10:D$50),0)+IF($B$8="Actuals + Projected",SUMIF('WW Spending Total'!$B$10:$B$50,'Summary TC'!$B96,'WW Spending Total'!D$10:D$50),0)</f>
        <v>0</v>
      </c>
      <c r="F96" s="533">
        <f>IF($B$8="Actuals only",SUMIF('WW Spending Actual'!$B$10:$B$50,'Summary TC'!$B96,'WW Spending Actual'!E$10:E$50),0)+IF($B$8="Actuals + Projected",SUMIF('WW Spending Total'!$B$10:$B$50,'Summary TC'!$B96,'WW Spending Total'!E$10:E$50),0)</f>
        <v>0</v>
      </c>
      <c r="G96" s="533">
        <f>IF($B$8="Actuals only",SUMIF('WW Spending Actual'!$B$10:$B$50,'Summary TC'!$B96,'WW Spending Actual'!F$10:F$50),0)+IF($B$8="Actuals + Projected",SUMIF('WW Spending Total'!$B$10:$B$50,'Summary TC'!$B96,'WW Spending Total'!F$10:F$50),0)</f>
        <v>0</v>
      </c>
      <c r="H96" s="533">
        <f>IF($B$8="Actuals only",SUMIF('WW Spending Actual'!$B$10:$B$50,'Summary TC'!$B96,'WW Spending Actual'!G$10:G$50),0)+IF($B$8="Actuals + Projected",SUMIF('WW Spending Total'!$B$10:$B$50,'Summary TC'!$B96,'WW Spending Total'!G$10:G$50),0)</f>
        <v>0</v>
      </c>
      <c r="I96" s="533">
        <f>IF($B$8="Actuals only",SUMIF('WW Spending Actual'!$B$10:$B$50,'Summary TC'!$B96,'WW Spending Actual'!H$10:H$50),0)+IF($B$8="Actuals + Projected",SUMIF('WW Spending Total'!$B$10:$B$50,'Summary TC'!$B96,'WW Spending Total'!H$10:H$50),0)</f>
        <v>0</v>
      </c>
      <c r="J96" s="533">
        <f>IF($B$8="Actuals only",SUMIF('WW Spending Actual'!$B$10:$B$50,'Summary TC'!$B96,'WW Spending Actual'!I$10:I$50),0)+IF($B$8="Actuals + Projected",SUMIF('WW Spending Total'!$B$10:$B$50,'Summary TC'!$B96,'WW Spending Total'!I$10:I$50),0)</f>
        <v>0</v>
      </c>
      <c r="K96" s="533">
        <f>IF($B$8="Actuals only",SUMIF('WW Spending Actual'!$B$10:$B$50,'Summary TC'!$B96,'WW Spending Actual'!J$10:J$50),0)+IF($B$8="Actuals + Projected",SUMIF('WW Spending Total'!$B$10:$B$50,'Summary TC'!$B96,'WW Spending Total'!J$10:J$50),0)</f>
        <v>0</v>
      </c>
      <c r="L96" s="533">
        <f>IF($B$8="Actuals only",SUMIF('WW Spending Actual'!$B$10:$B$50,'Summary TC'!$B96,'WW Spending Actual'!K$10:K$50),0)+IF($B$8="Actuals + Projected",SUMIF('WW Spending Total'!$B$10:$B$50,'Summary TC'!$B96,'WW Spending Total'!K$10:K$50),0)</f>
        <v>0</v>
      </c>
      <c r="M96" s="533">
        <f>IF($B$8="Actuals only",SUMIF('WW Spending Actual'!$B$10:$B$50,'Summary TC'!$B96,'WW Spending Actual'!L$10:L$50),0)+IF($B$8="Actuals + Projected",SUMIF('WW Spending Total'!$B$10:$B$50,'Summary TC'!$B96,'WW Spending Total'!L$10:L$50),0)</f>
        <v>0</v>
      </c>
      <c r="N96" s="533">
        <f>IF($B$8="Actuals only",SUMIF('WW Spending Actual'!$B$10:$B$50,'Summary TC'!$B96,'WW Spending Actual'!M$10:M$50),0)+IF($B$8="Actuals + Projected",SUMIF('WW Spending Total'!$B$10:$B$50,'Summary TC'!$B96,'WW Spending Total'!M$10:M$50),0)</f>
        <v>0</v>
      </c>
      <c r="O96" s="533">
        <f>IF($B$8="Actuals only",SUMIF('WW Spending Actual'!$B$10:$B$50,'Summary TC'!$B96,'WW Spending Actual'!N$10:N$50),0)+IF($B$8="Actuals + Projected",SUMIF('WW Spending Total'!$B$10:$B$50,'Summary TC'!$B96,'WW Spending Total'!N$10:N$50),0)</f>
        <v>0</v>
      </c>
      <c r="P96" s="533">
        <f>IF($B$8="Actuals only",SUMIF('WW Spending Actual'!$B$10:$B$50,'Summary TC'!$B96,'WW Spending Actual'!O$10:O$50),0)+IF($B$8="Actuals + Projected",SUMIF('WW Spending Total'!$B$10:$B$50,'Summary TC'!$B96,'WW Spending Total'!O$10:O$50),0)</f>
        <v>0</v>
      </c>
      <c r="Q96" s="533">
        <f>IF($B$8="Actuals only",SUMIF('WW Spending Actual'!$B$10:$B$50,'Summary TC'!$B96,'WW Spending Actual'!P$10:P$50),0)+IF($B$8="Actuals + Projected",SUMIF('WW Spending Total'!$B$10:$B$50,'Summary TC'!$B96,'WW Spending Total'!P$10:P$50),0)</f>
        <v>0</v>
      </c>
      <c r="R96" s="533">
        <f>IF($B$8="Actuals only",SUMIF('WW Spending Actual'!$B$10:$B$50,'Summary TC'!$B96,'WW Spending Actual'!Q$10:Q$50),0)+IF($B$8="Actuals + Projected",SUMIF('WW Spending Total'!$B$10:$B$50,'Summary TC'!$B96,'WW Spending Total'!Q$10:Q$50),0)</f>
        <v>0</v>
      </c>
      <c r="S96" s="533">
        <f>IF($B$8="Actuals only",SUMIF('WW Spending Actual'!$B$10:$B$50,'Summary TC'!$B96,'WW Spending Actual'!R$10:R$50),0)+IF($B$8="Actuals + Projected",SUMIF('WW Spending Total'!$B$10:$B$50,'Summary TC'!$B96,'WW Spending Total'!R$10:R$50),0)</f>
        <v>0</v>
      </c>
      <c r="T96" s="533">
        <f>IF($B$8="Actuals only",SUMIF('WW Spending Actual'!$B$10:$B$50,'Summary TC'!$B96,'WW Spending Actual'!S$10:S$50),0)+IF($B$8="Actuals + Projected",SUMIF('WW Spending Total'!$B$10:$B$50,'Summary TC'!$B96,'WW Spending Total'!S$10:S$50),0)</f>
        <v>0</v>
      </c>
      <c r="U96" s="533">
        <f>IF($B$8="Actuals only",SUMIF('WW Spending Actual'!$B$10:$B$50,'Summary TC'!$B96,'WW Spending Actual'!T$10:T$50),0)+IF($B$8="Actuals + Projected",SUMIF('WW Spending Total'!$B$10:$B$50,'Summary TC'!$B96,'WW Spending Total'!T$10:T$50),0)</f>
        <v>0</v>
      </c>
      <c r="V96" s="533">
        <f>IF($B$8="Actuals only",SUMIF('WW Spending Actual'!$B$10:$B$50,'Summary TC'!$B96,'WW Spending Actual'!U$10:U$50),0)+IF($B$8="Actuals + Projected",SUMIF('WW Spending Total'!$B$10:$B$50,'Summary TC'!$B96,'WW Spending Total'!U$10:U$50),0)</f>
        <v>0</v>
      </c>
      <c r="W96" s="533">
        <f>IF($B$8="Actuals only",SUMIF('WW Spending Actual'!$B$10:$B$50,'Summary TC'!$B96,'WW Spending Actual'!V$10:V$50),0)+IF($B$8="Actuals + Projected",SUMIF('WW Spending Total'!$B$10:$B$50,'Summary TC'!$B96,'WW Spending Total'!V$10:V$50),0)</f>
        <v>0</v>
      </c>
      <c r="X96" s="533">
        <f>IF($B$8="Actuals only",SUMIF('WW Spending Actual'!$B$10:$B$50,'Summary TC'!$B96,'WW Spending Actual'!W$10:W$50),0)+IF($B$8="Actuals + Projected",SUMIF('WW Spending Total'!$B$10:$B$50,'Summary TC'!$B96,'WW Spending Total'!W$10:W$50),0)</f>
        <v>0</v>
      </c>
      <c r="Y96" s="533">
        <f>IF($B$8="Actuals only",SUMIF('WW Spending Actual'!$B$10:$B$50,'Summary TC'!$B96,'WW Spending Actual'!X$10:X$50),0)+IF($B$8="Actuals + Projected",SUMIF('WW Spending Total'!$B$10:$B$50,'Summary TC'!$B96,'WW Spending Total'!X$10:X$50),0)</f>
        <v>0</v>
      </c>
      <c r="Z96" s="533">
        <f>IF($B$8="Actuals only",SUMIF('WW Spending Actual'!$B$10:$B$50,'Summary TC'!$B96,'WW Spending Actual'!Y$10:Y$50),0)+IF($B$8="Actuals + Projected",SUMIF('WW Spending Total'!$B$10:$B$50,'Summary TC'!$B96,'WW Spending Total'!Y$10:Y$50),0)</f>
        <v>0</v>
      </c>
      <c r="AA96" s="533">
        <f>IF($B$8="Actuals only",SUMIF('WW Spending Actual'!$B$10:$B$50,'Summary TC'!$B96,'WW Spending Actual'!Z$10:Z$50),0)+IF($B$8="Actuals + Projected",SUMIF('WW Spending Total'!$B$10:$B$50,'Summary TC'!$B96,'WW Spending Total'!Z$10:Z$50),0)</f>
        <v>0</v>
      </c>
      <c r="AB96" s="533">
        <f>IF($B$8="Actuals only",SUMIF('WW Spending Actual'!$B$10:$B$50,'Summary TC'!$B96,'WW Spending Actual'!AA$10:AA$50),0)+IF($B$8="Actuals + Projected",SUMIF('WW Spending Total'!$B$10:$B$50,'Summary TC'!$B96,'WW Spending Total'!AA$10:AA$50),0)</f>
        <v>0</v>
      </c>
      <c r="AC96" s="533">
        <f>IF($B$8="Actuals only",SUMIF('WW Spending Actual'!$B$10:$B$50,'Summary TC'!$B96,'WW Spending Actual'!AB$10:AB$50),0)+IF($B$8="Actuals + Projected",SUMIF('WW Spending Total'!$B$10:$B$50,'Summary TC'!$B96,'WW Spending Total'!AB$10:AB$50),0)</f>
        <v>0</v>
      </c>
      <c r="AD96" s="533">
        <f>IF($B$8="Actuals only",SUMIF('WW Spending Actual'!$B$10:$B$50,'Summary TC'!$B96,'WW Spending Actual'!AC$10:AC$50),0)+IF($B$8="Actuals + Projected",SUMIF('WW Spending Total'!$B$10:$B$50,'Summary TC'!$B96,'WW Spending Total'!AC$10:AC$50),0)</f>
        <v>0</v>
      </c>
      <c r="AE96" s="533">
        <f>IF($B$8="Actuals only",SUMIF('WW Spending Actual'!$B$10:$B$50,'Summary TC'!$B96,'WW Spending Actual'!AD$10:AD$50),0)+IF($B$8="Actuals + Projected",SUMIF('WW Spending Total'!$B$10:$B$50,'Summary TC'!$B96,'WW Spending Total'!AD$10:AD$50),0)</f>
        <v>0</v>
      </c>
      <c r="AF96" s="533">
        <f>IF($B$8="Actuals only",SUMIF('WW Spending Actual'!$B$10:$B$50,'Summary TC'!$B96,'WW Spending Actual'!AE$10:AE$50),0)+IF($B$8="Actuals + Projected",SUMIF('WW Spending Total'!$B$10:$B$50,'Summary TC'!$B96,'WW Spending Total'!AE$10:AE$50),0)</f>
        <v>0</v>
      </c>
      <c r="AG96" s="533">
        <f>IF($B$8="Actuals only",SUMIF('WW Spending Actual'!$B$10:$B$50,'Summary TC'!$B96,'WW Spending Actual'!AF$10:AF$50),0)+IF($B$8="Actuals + Projected",SUMIF('WW Spending Total'!$B$10:$B$50,'Summary TC'!$B96,'WW Spending Total'!AF$10:AF$50),0)</f>
        <v>0</v>
      </c>
      <c r="AH96" s="533">
        <f>IF($B$8="Actuals only",SUMIF('WW Spending Actual'!$B$10:$B$50,'Summary TC'!$B96,'WW Spending Actual'!AG$10:AG$50),0)+IF($B$8="Actuals + Projected",SUMIF('WW Spending Total'!$B$10:$B$50,'Summary TC'!$B96,'WW Spending Total'!AG$10:AG$50),0)</f>
        <v>0</v>
      </c>
      <c r="AI96" s="695"/>
    </row>
    <row r="97" spans="2:35" ht="13.5" hidden="1" thickBot="1" x14ac:dyDescent="0.25">
      <c r="B97" s="688" t="s">
        <v>4</v>
      </c>
      <c r="C97" s="697"/>
      <c r="D97" s="688"/>
      <c r="E97" s="698">
        <f>IF(AND(E$12&gt;='Summary TC'!$C4, E$12&lt;='Summary TC'!$C5), SUM(E76:E96),0)</f>
        <v>0</v>
      </c>
      <c r="F97" s="698">
        <f>IF(AND(F$12&gt;='Summary TC'!$C4, F$12&lt;='Summary TC'!$C5), SUM(F76:F96),0)</f>
        <v>0</v>
      </c>
      <c r="G97" s="698">
        <f>IF(AND(G$12&gt;='Summary TC'!$C4, G$12&lt;='Summary TC'!$C5), SUM(G76:G96),0)</f>
        <v>0</v>
      </c>
      <c r="H97" s="698">
        <f>IF(AND(H$12&gt;='Summary TC'!$C4, H$12&lt;='Summary TC'!$C5), SUM(H76:H96),0)</f>
        <v>0</v>
      </c>
      <c r="I97" s="698">
        <f>IF(AND(I$12&gt;='Summary TC'!$C4, I$12&lt;='Summary TC'!$C5), SUM(I76:I96),0)</f>
        <v>0</v>
      </c>
      <c r="J97" s="698">
        <f>IF(AND(J$12&gt;='Summary TC'!$C4, J$12&lt;='Summary TC'!$C5), SUM(J76:J96),0)</f>
        <v>0</v>
      </c>
      <c r="K97" s="698">
        <f>IF(AND(K$12&gt;='Summary TC'!$C4, K$12&lt;='Summary TC'!$C5), SUM(K76:K96),0)</f>
        <v>0</v>
      </c>
      <c r="L97" s="698">
        <f>IF(AND(L$12&gt;='Summary TC'!$C4, L$12&lt;='Summary TC'!$C5), SUM(L76:L96),0)</f>
        <v>0</v>
      </c>
      <c r="M97" s="698">
        <f>IF(AND(M$12&gt;='Summary TC'!$C4, M$12&lt;='Summary TC'!$C5), SUM(M76:M96),0)</f>
        <v>0</v>
      </c>
      <c r="N97" s="698">
        <f>IF(AND(N$12&gt;='Summary TC'!$C4, N$12&lt;='Summary TC'!$C5), SUM(N76:N96),0)</f>
        <v>0</v>
      </c>
      <c r="O97" s="698">
        <f>IF(AND(O$12&gt;='Summary TC'!$C4, O$12&lt;='Summary TC'!$C5), SUM(O76:O96),0)</f>
        <v>0</v>
      </c>
      <c r="P97" s="698">
        <f>IF(AND(P$12&gt;='Summary TC'!$C4, P$12&lt;='Summary TC'!$C5), SUM(P76:P96),0)</f>
        <v>0</v>
      </c>
      <c r="Q97" s="698">
        <f>IF(AND(Q$12&gt;='Summary TC'!$C4, Q$12&lt;='Summary TC'!$C5), SUM(Q76:Q96),0)</f>
        <v>0</v>
      </c>
      <c r="R97" s="698">
        <f>IF(AND(R$12&gt;='Summary TC'!$C4, R$12&lt;='Summary TC'!$C5), SUM(R76:R96),0)</f>
        <v>0</v>
      </c>
      <c r="S97" s="698">
        <f>IF(AND(S$12&gt;='Summary TC'!$C4, S$12&lt;='Summary TC'!$C5), SUM(S76:S96),0)</f>
        <v>0</v>
      </c>
      <c r="T97" s="698">
        <f>IF(AND(T$12&gt;='Summary TC'!$C4, T$12&lt;='Summary TC'!$C5), SUM(T76:T96),0)</f>
        <v>0</v>
      </c>
      <c r="U97" s="698">
        <f>IF(AND(U$12&gt;='Summary TC'!$C4, U$12&lt;='Summary TC'!$C5), SUM(U76:U96),0)</f>
        <v>0</v>
      </c>
      <c r="V97" s="698">
        <f>IF(AND(V$12&gt;='Summary TC'!$C4, V$12&lt;='Summary TC'!$C5), SUM(V76:V96),0)</f>
        <v>0</v>
      </c>
      <c r="W97" s="698">
        <f>IF(AND(W$12&gt;='Summary TC'!$C4, W$12&lt;='Summary TC'!$C5), SUM(W76:W96),0)</f>
        <v>0</v>
      </c>
      <c r="X97" s="698">
        <f>IF(AND(X$12&gt;='Summary TC'!$C4, X$12&lt;='Summary TC'!$C5), SUM(X76:X96),0)</f>
        <v>0</v>
      </c>
      <c r="Y97" s="698">
        <f>IF(AND(Y$12&gt;='Summary TC'!$C4, Y$12&lt;='Summary TC'!$C5), SUM(Y76:Y96),0)</f>
        <v>0</v>
      </c>
      <c r="Z97" s="698">
        <f>IF(AND(Z$12&gt;='Summary TC'!$C4, Z$12&lt;='Summary TC'!$C5), SUM(Z76:Z96),0)</f>
        <v>0</v>
      </c>
      <c r="AA97" s="698">
        <f>IF(AND(AA$12&gt;='Summary TC'!$C4, AA$12&lt;='Summary TC'!$C5), SUM(AA76:AA96),0)</f>
        <v>0</v>
      </c>
      <c r="AB97" s="698">
        <f>IF(AND(AB$12&gt;='Summary TC'!$C4, AB$12&lt;='Summary TC'!$C5), SUM(AB76:AB96),0)</f>
        <v>0</v>
      </c>
      <c r="AC97" s="698">
        <f>IF(AND(AC$12&gt;='Summary TC'!$C4, AC$12&lt;='Summary TC'!$C5), SUM(AC76:AC96),0)</f>
        <v>0</v>
      </c>
      <c r="AD97" s="698">
        <f>IF(AND(AD$12&gt;='Summary TC'!$C4, AD$12&lt;='Summary TC'!$C5), SUM(AD76:AD96),0)</f>
        <v>0</v>
      </c>
      <c r="AE97" s="698">
        <f>IF(AND(AE$12&gt;='Summary TC'!$C4, AE$12&lt;='Summary TC'!$C5), SUM(AE76:AE96),0)</f>
        <v>0</v>
      </c>
      <c r="AF97" s="698">
        <f>IF(AND(AF$12&gt;='Summary TC'!$C4, AF$12&lt;='Summary TC'!$C5), SUM(AF76:AF96),0)</f>
        <v>0</v>
      </c>
      <c r="AG97" s="698">
        <f>IF(AND(AG$12&gt;='Summary TC'!$C4, AG$12&lt;='Summary TC'!$C5), SUM(AG76:AG96),0)</f>
        <v>0</v>
      </c>
      <c r="AH97" s="698">
        <f>IF(AND(AH$12&gt;='Summary TC'!$C4, AH$12&lt;='Summary TC'!$C5), SUM(AH76:AH96),0)</f>
        <v>0</v>
      </c>
      <c r="AI97" s="691">
        <f>SUM(E97:AH97)</f>
        <v>0</v>
      </c>
    </row>
    <row r="98" spans="2:35" hidden="1" x14ac:dyDescent="0.2">
      <c r="B98" s="453"/>
    </row>
    <row r="99" spans="2:35" ht="13.5" hidden="1" thickBot="1" x14ac:dyDescent="0.25">
      <c r="B99" s="477" t="s">
        <v>8</v>
      </c>
      <c r="C99" s="644"/>
      <c r="D99" s="477"/>
    </row>
    <row r="100" spans="2:35" hidden="1" x14ac:dyDescent="0.2">
      <c r="B100" s="546"/>
      <c r="C100" s="699"/>
      <c r="D100" s="603"/>
      <c r="E100" s="548" t="s">
        <v>0</v>
      </c>
      <c r="F100" s="465"/>
      <c r="G100" s="521"/>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645" t="s">
        <v>1</v>
      </c>
    </row>
    <row r="101" spans="2:35" ht="15.75" hidden="1" thickBot="1" x14ac:dyDescent="0.3">
      <c r="B101" s="700" t="s">
        <v>84</v>
      </c>
      <c r="C101" s="701"/>
      <c r="D101" s="646"/>
      <c r="E101" s="551">
        <f>'DY Def'!B$5</f>
        <v>1</v>
      </c>
      <c r="F101" s="524">
        <f>'DY Def'!C$5</f>
        <v>2</v>
      </c>
      <c r="G101" s="524">
        <f>'DY Def'!D$5</f>
        <v>3</v>
      </c>
      <c r="H101" s="524">
        <f>'DY Def'!E$5</f>
        <v>4</v>
      </c>
      <c r="I101" s="524">
        <f>'DY Def'!F$5</f>
        <v>5</v>
      </c>
      <c r="J101" s="524">
        <f>'DY Def'!G$5</f>
        <v>6</v>
      </c>
      <c r="K101" s="524">
        <f>'DY Def'!H$5</f>
        <v>7</v>
      </c>
      <c r="L101" s="524">
        <f>'DY Def'!I$5</f>
        <v>8</v>
      </c>
      <c r="M101" s="524">
        <f>'DY Def'!J$5</f>
        <v>9</v>
      </c>
      <c r="N101" s="524">
        <f>'DY Def'!K$5</f>
        <v>10</v>
      </c>
      <c r="O101" s="524">
        <f>'DY Def'!L$5</f>
        <v>11</v>
      </c>
      <c r="P101" s="524">
        <f>'DY Def'!M$5</f>
        <v>12</v>
      </c>
      <c r="Q101" s="524">
        <f>'DY Def'!N$5</f>
        <v>13</v>
      </c>
      <c r="R101" s="524">
        <f>'DY Def'!O$5</f>
        <v>14</v>
      </c>
      <c r="S101" s="524">
        <f>'DY Def'!P$5</f>
        <v>15</v>
      </c>
      <c r="T101" s="524">
        <f>'DY Def'!Q$5</f>
        <v>16</v>
      </c>
      <c r="U101" s="524">
        <f>'DY Def'!R$5</f>
        <v>17</v>
      </c>
      <c r="V101" s="524">
        <f>'DY Def'!S$5</f>
        <v>18</v>
      </c>
      <c r="W101" s="524">
        <f>'DY Def'!T$5</f>
        <v>19</v>
      </c>
      <c r="X101" s="524">
        <f>'DY Def'!U$5</f>
        <v>20</v>
      </c>
      <c r="Y101" s="524">
        <f>'DY Def'!V$5</f>
        <v>21</v>
      </c>
      <c r="Z101" s="524">
        <f>'DY Def'!W$5</f>
        <v>22</v>
      </c>
      <c r="AA101" s="524">
        <f>'DY Def'!X$5</f>
        <v>23</v>
      </c>
      <c r="AB101" s="524">
        <f>'DY Def'!Y$5</f>
        <v>24</v>
      </c>
      <c r="AC101" s="524">
        <f>'DY Def'!Z$5</f>
        <v>25</v>
      </c>
      <c r="AD101" s="524">
        <f>'DY Def'!AA$5</f>
        <v>26</v>
      </c>
      <c r="AE101" s="524">
        <f>'DY Def'!AB$5</f>
        <v>27</v>
      </c>
      <c r="AF101" s="524">
        <f>'DY Def'!AC$5</f>
        <v>28</v>
      </c>
      <c r="AG101" s="524">
        <f>'DY Def'!AD$5</f>
        <v>29</v>
      </c>
      <c r="AH101" s="524">
        <f>'DY Def'!AE$5</f>
        <v>30</v>
      </c>
      <c r="AI101" s="702"/>
    </row>
    <row r="102" spans="2:35" hidden="1" x14ac:dyDescent="0.2">
      <c r="B102" s="703"/>
      <c r="C102" s="704"/>
      <c r="D102" s="696">
        <f>'MEG Def'!$H7</f>
        <v>0</v>
      </c>
      <c r="E102" s="705"/>
      <c r="F102" s="705"/>
      <c r="G102" s="705"/>
      <c r="H102" s="705"/>
      <c r="I102" s="705"/>
      <c r="J102" s="705"/>
      <c r="K102" s="705"/>
      <c r="L102" s="705"/>
      <c r="M102" s="705"/>
      <c r="N102" s="705"/>
      <c r="O102" s="705"/>
      <c r="P102" s="705"/>
      <c r="Q102" s="705"/>
      <c r="R102" s="705"/>
      <c r="S102" s="705"/>
      <c r="T102" s="705"/>
      <c r="U102" s="705"/>
      <c r="V102" s="705"/>
      <c r="W102" s="705"/>
      <c r="X102" s="705"/>
      <c r="Y102" s="705"/>
      <c r="Z102" s="705"/>
      <c r="AA102" s="705"/>
      <c r="AB102" s="705"/>
      <c r="AC102" s="705"/>
      <c r="AD102" s="705"/>
      <c r="AE102" s="705"/>
      <c r="AF102" s="705"/>
      <c r="AG102" s="705"/>
      <c r="AH102" s="705"/>
      <c r="AI102" s="706"/>
    </row>
    <row r="103" spans="2:35" s="560" customFormat="1" hidden="1" x14ac:dyDescent="0.2">
      <c r="B103" s="613" t="str">
        <f>IFERROR(VLOOKUP(C103,'MEG Def'!$A$7:$B$12,2),"")</f>
        <v/>
      </c>
      <c r="C103" s="659"/>
      <c r="D103" s="707" t="s">
        <v>56</v>
      </c>
      <c r="E103" s="662" t="str">
        <f>IF($D102="Savings Phase-Down",E15," ")</f>
        <v xml:space="preserve"> </v>
      </c>
      <c r="F103" s="662" t="str">
        <f t="shared" ref="F103:AC103" si="21">IF($D102="Savings Phase-Down",F15," ")</f>
        <v xml:space="preserve"> </v>
      </c>
      <c r="G103" s="662" t="str">
        <f t="shared" si="21"/>
        <v xml:space="preserve"> </v>
      </c>
      <c r="H103" s="662" t="str">
        <f t="shared" si="21"/>
        <v xml:space="preserve"> </v>
      </c>
      <c r="I103" s="662" t="str">
        <f t="shared" si="21"/>
        <v xml:space="preserve"> </v>
      </c>
      <c r="J103" s="662" t="str">
        <f t="shared" si="21"/>
        <v xml:space="preserve"> </v>
      </c>
      <c r="K103" s="662" t="str">
        <f t="shared" si="21"/>
        <v xml:space="preserve"> </v>
      </c>
      <c r="L103" s="662" t="str">
        <f t="shared" si="21"/>
        <v xml:space="preserve"> </v>
      </c>
      <c r="M103" s="662" t="str">
        <f t="shared" si="21"/>
        <v xml:space="preserve"> </v>
      </c>
      <c r="N103" s="662" t="str">
        <f t="shared" si="21"/>
        <v xml:space="preserve"> </v>
      </c>
      <c r="O103" s="662" t="str">
        <f t="shared" si="21"/>
        <v xml:space="preserve"> </v>
      </c>
      <c r="P103" s="662" t="str">
        <f t="shared" si="21"/>
        <v xml:space="preserve"> </v>
      </c>
      <c r="Q103" s="662" t="str">
        <f t="shared" si="21"/>
        <v xml:space="preserve"> </v>
      </c>
      <c r="R103" s="662" t="str">
        <f t="shared" si="21"/>
        <v xml:space="preserve"> </v>
      </c>
      <c r="S103" s="662" t="str">
        <f t="shared" si="21"/>
        <v xml:space="preserve"> </v>
      </c>
      <c r="T103" s="662" t="str">
        <f t="shared" si="21"/>
        <v xml:space="preserve"> </v>
      </c>
      <c r="U103" s="662" t="str">
        <f t="shared" si="21"/>
        <v xml:space="preserve"> </v>
      </c>
      <c r="V103" s="662" t="str">
        <f t="shared" si="21"/>
        <v xml:space="preserve"> </v>
      </c>
      <c r="W103" s="662" t="str">
        <f t="shared" si="21"/>
        <v xml:space="preserve"> </v>
      </c>
      <c r="X103" s="662" t="str">
        <f t="shared" si="21"/>
        <v xml:space="preserve"> </v>
      </c>
      <c r="Y103" s="662" t="str">
        <f t="shared" si="21"/>
        <v xml:space="preserve"> </v>
      </c>
      <c r="Z103" s="662" t="str">
        <f t="shared" si="21"/>
        <v xml:space="preserve"> </v>
      </c>
      <c r="AA103" s="662" t="str">
        <f t="shared" si="21"/>
        <v xml:space="preserve"> </v>
      </c>
      <c r="AB103" s="662" t="str">
        <f t="shared" si="21"/>
        <v xml:space="preserve"> </v>
      </c>
      <c r="AC103" s="662" t="str">
        <f t="shared" si="21"/>
        <v xml:space="preserve"> </v>
      </c>
      <c r="AD103" s="662" t="str">
        <f t="shared" ref="AD103:AH103" si="22">IF($D102="Savings Phase-Down",AD15," ")</f>
        <v xml:space="preserve"> </v>
      </c>
      <c r="AE103" s="662" t="str">
        <f t="shared" si="22"/>
        <v xml:space="preserve"> </v>
      </c>
      <c r="AF103" s="662" t="str">
        <f t="shared" si="22"/>
        <v xml:space="preserve"> </v>
      </c>
      <c r="AG103" s="662" t="str">
        <f t="shared" si="22"/>
        <v xml:space="preserve"> </v>
      </c>
      <c r="AH103" s="662" t="str">
        <f t="shared" si="22"/>
        <v xml:space="preserve"> </v>
      </c>
      <c r="AI103" s="695"/>
    </row>
    <row r="104" spans="2:35" s="560" customFormat="1" hidden="1" x14ac:dyDescent="0.2">
      <c r="B104" s="613"/>
      <c r="C104" s="708"/>
      <c r="D104" s="707" t="s">
        <v>57</v>
      </c>
      <c r="E104" s="662" t="str">
        <f>IF($D102="Savings Phase-Down",E77," ")</f>
        <v xml:space="preserve"> </v>
      </c>
      <c r="F104" s="662" t="str">
        <f t="shared" ref="F104:AC104" si="23">IF($D102="Savings Phase-Down",F77," ")</f>
        <v xml:space="preserve"> </v>
      </c>
      <c r="G104" s="662" t="str">
        <f t="shared" si="23"/>
        <v xml:space="preserve"> </v>
      </c>
      <c r="H104" s="662" t="str">
        <f t="shared" si="23"/>
        <v xml:space="preserve"> </v>
      </c>
      <c r="I104" s="662" t="str">
        <f t="shared" si="23"/>
        <v xml:space="preserve"> </v>
      </c>
      <c r="J104" s="662" t="str">
        <f t="shared" si="23"/>
        <v xml:space="preserve"> </v>
      </c>
      <c r="K104" s="662" t="str">
        <f t="shared" si="23"/>
        <v xml:space="preserve"> </v>
      </c>
      <c r="L104" s="662" t="str">
        <f t="shared" si="23"/>
        <v xml:space="preserve"> </v>
      </c>
      <c r="M104" s="662" t="str">
        <f t="shared" si="23"/>
        <v xml:space="preserve"> </v>
      </c>
      <c r="N104" s="662" t="str">
        <f t="shared" si="23"/>
        <v xml:space="preserve"> </v>
      </c>
      <c r="O104" s="662" t="str">
        <f t="shared" si="23"/>
        <v xml:space="preserve"> </v>
      </c>
      <c r="P104" s="662" t="str">
        <f t="shared" si="23"/>
        <v xml:space="preserve"> </v>
      </c>
      <c r="Q104" s="662" t="str">
        <f t="shared" si="23"/>
        <v xml:space="preserve"> </v>
      </c>
      <c r="R104" s="662" t="str">
        <f t="shared" si="23"/>
        <v xml:space="preserve"> </v>
      </c>
      <c r="S104" s="662" t="str">
        <f t="shared" si="23"/>
        <v xml:space="preserve"> </v>
      </c>
      <c r="T104" s="662" t="str">
        <f t="shared" si="23"/>
        <v xml:space="preserve"> </v>
      </c>
      <c r="U104" s="662" t="str">
        <f t="shared" si="23"/>
        <v xml:space="preserve"> </v>
      </c>
      <c r="V104" s="662" t="str">
        <f t="shared" si="23"/>
        <v xml:space="preserve"> </v>
      </c>
      <c r="W104" s="662" t="str">
        <f t="shared" si="23"/>
        <v xml:space="preserve"> </v>
      </c>
      <c r="X104" s="662" t="str">
        <f t="shared" si="23"/>
        <v xml:space="preserve"> </v>
      </c>
      <c r="Y104" s="662" t="str">
        <f t="shared" si="23"/>
        <v xml:space="preserve"> </v>
      </c>
      <c r="Z104" s="662" t="str">
        <f t="shared" si="23"/>
        <v xml:space="preserve"> </v>
      </c>
      <c r="AA104" s="662" t="str">
        <f t="shared" si="23"/>
        <v xml:space="preserve"> </v>
      </c>
      <c r="AB104" s="662" t="str">
        <f t="shared" si="23"/>
        <v xml:space="preserve"> </v>
      </c>
      <c r="AC104" s="662" t="str">
        <f t="shared" si="23"/>
        <v xml:space="preserve"> </v>
      </c>
      <c r="AD104" s="662" t="str">
        <f t="shared" ref="AD104:AH104" si="24">IF($D102="Savings Phase-Down",AD77," ")</f>
        <v xml:space="preserve"> </v>
      </c>
      <c r="AE104" s="662" t="str">
        <f t="shared" si="24"/>
        <v xml:space="preserve"> </v>
      </c>
      <c r="AF104" s="662" t="str">
        <f t="shared" si="24"/>
        <v xml:space="preserve"> </v>
      </c>
      <c r="AG104" s="662" t="str">
        <f t="shared" si="24"/>
        <v xml:space="preserve"> </v>
      </c>
      <c r="AH104" s="662" t="str">
        <f t="shared" si="24"/>
        <v xml:space="preserve"> </v>
      </c>
      <c r="AI104" s="695"/>
    </row>
    <row r="105" spans="2:35" s="560" customFormat="1" hidden="1" x14ac:dyDescent="0.2">
      <c r="B105" s="709" t="s">
        <v>138</v>
      </c>
      <c r="C105" s="708"/>
      <c r="D105" s="707"/>
      <c r="E105" s="662">
        <f>IFERROR(E103-E104,0)</f>
        <v>0</v>
      </c>
      <c r="F105" s="662">
        <f t="shared" ref="F105:AC105" si="25">IFERROR(F103-F104,0)</f>
        <v>0</v>
      </c>
      <c r="G105" s="662">
        <f t="shared" si="25"/>
        <v>0</v>
      </c>
      <c r="H105" s="662">
        <f t="shared" si="25"/>
        <v>0</v>
      </c>
      <c r="I105" s="662">
        <f t="shared" si="25"/>
        <v>0</v>
      </c>
      <c r="J105" s="662">
        <f t="shared" si="25"/>
        <v>0</v>
      </c>
      <c r="K105" s="662">
        <f t="shared" si="25"/>
        <v>0</v>
      </c>
      <c r="L105" s="662">
        <f t="shared" si="25"/>
        <v>0</v>
      </c>
      <c r="M105" s="662">
        <f t="shared" si="25"/>
        <v>0</v>
      </c>
      <c r="N105" s="662">
        <f t="shared" si="25"/>
        <v>0</v>
      </c>
      <c r="O105" s="662">
        <f t="shared" si="25"/>
        <v>0</v>
      </c>
      <c r="P105" s="662">
        <f t="shared" si="25"/>
        <v>0</v>
      </c>
      <c r="Q105" s="662">
        <f t="shared" si="25"/>
        <v>0</v>
      </c>
      <c r="R105" s="662">
        <f t="shared" si="25"/>
        <v>0</v>
      </c>
      <c r="S105" s="662">
        <f t="shared" si="25"/>
        <v>0</v>
      </c>
      <c r="T105" s="662">
        <f t="shared" si="25"/>
        <v>0</v>
      </c>
      <c r="U105" s="662">
        <f t="shared" si="25"/>
        <v>0</v>
      </c>
      <c r="V105" s="662">
        <f t="shared" si="25"/>
        <v>0</v>
      </c>
      <c r="W105" s="662">
        <f t="shared" si="25"/>
        <v>0</v>
      </c>
      <c r="X105" s="662">
        <f t="shared" si="25"/>
        <v>0</v>
      </c>
      <c r="Y105" s="662">
        <f t="shared" si="25"/>
        <v>0</v>
      </c>
      <c r="Z105" s="662">
        <f t="shared" si="25"/>
        <v>0</v>
      </c>
      <c r="AA105" s="662">
        <f t="shared" si="25"/>
        <v>0</v>
      </c>
      <c r="AB105" s="662">
        <f t="shared" si="25"/>
        <v>0</v>
      </c>
      <c r="AC105" s="662">
        <f t="shared" si="25"/>
        <v>0</v>
      </c>
      <c r="AD105" s="662">
        <f t="shared" ref="AD105:AH105" si="26">IFERROR(AD103-AD104,0)</f>
        <v>0</v>
      </c>
      <c r="AE105" s="662">
        <f t="shared" si="26"/>
        <v>0</v>
      </c>
      <c r="AF105" s="662">
        <f t="shared" si="26"/>
        <v>0</v>
      </c>
      <c r="AG105" s="662">
        <f t="shared" si="26"/>
        <v>0</v>
      </c>
      <c r="AH105" s="662">
        <f t="shared" si="26"/>
        <v>0</v>
      </c>
      <c r="AI105" s="695"/>
    </row>
    <row r="106" spans="2:35" hidden="1" x14ac:dyDescent="0.2">
      <c r="B106" s="632" t="s">
        <v>139</v>
      </c>
      <c r="C106" s="704"/>
      <c r="D106" s="549"/>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1"/>
    </row>
    <row r="107" spans="2:35" s="678" customFormat="1" hidden="1" x14ac:dyDescent="0.2">
      <c r="B107" s="712" t="s">
        <v>10</v>
      </c>
      <c r="C107" s="704"/>
      <c r="D107" s="712"/>
      <c r="E107" s="662">
        <f>IF((E105&gt;0),(1-E106)*E105,0)</f>
        <v>0</v>
      </c>
      <c r="F107" s="662">
        <f>IF((F105&gt;0),(1-F106)*F105,0)</f>
        <v>0</v>
      </c>
      <c r="G107" s="662">
        <f>IF((G105&gt;0),(1-G106)*G105,0)</f>
        <v>0</v>
      </c>
      <c r="H107" s="662">
        <f>IF((H105&gt;0),(1-H106)*H105,0)</f>
        <v>0</v>
      </c>
      <c r="I107" s="662">
        <f>IF((I105&gt;0),(1-I106)*I105,0)</f>
        <v>0</v>
      </c>
      <c r="J107" s="662">
        <f t="shared" ref="J107:AC107" si="27">IF((J105&gt;0),(1-J106)*J105,0)</f>
        <v>0</v>
      </c>
      <c r="K107" s="662">
        <f t="shared" si="27"/>
        <v>0</v>
      </c>
      <c r="L107" s="662">
        <f t="shared" si="27"/>
        <v>0</v>
      </c>
      <c r="M107" s="662">
        <f t="shared" si="27"/>
        <v>0</v>
      </c>
      <c r="N107" s="662">
        <f t="shared" si="27"/>
        <v>0</v>
      </c>
      <c r="O107" s="662">
        <f t="shared" si="27"/>
        <v>0</v>
      </c>
      <c r="P107" s="662">
        <f t="shared" si="27"/>
        <v>0</v>
      </c>
      <c r="Q107" s="662">
        <f t="shared" si="27"/>
        <v>0</v>
      </c>
      <c r="R107" s="662">
        <f t="shared" si="27"/>
        <v>0</v>
      </c>
      <c r="S107" s="662">
        <f t="shared" si="27"/>
        <v>0</v>
      </c>
      <c r="T107" s="662">
        <f t="shared" si="27"/>
        <v>0</v>
      </c>
      <c r="U107" s="662">
        <f t="shared" si="27"/>
        <v>0</v>
      </c>
      <c r="V107" s="662">
        <f t="shared" si="27"/>
        <v>0</v>
      </c>
      <c r="W107" s="662">
        <f t="shared" si="27"/>
        <v>0</v>
      </c>
      <c r="X107" s="662">
        <f t="shared" si="27"/>
        <v>0</v>
      </c>
      <c r="Y107" s="662">
        <f t="shared" si="27"/>
        <v>0</v>
      </c>
      <c r="Z107" s="662">
        <f t="shared" si="27"/>
        <v>0</v>
      </c>
      <c r="AA107" s="662">
        <f t="shared" si="27"/>
        <v>0</v>
      </c>
      <c r="AB107" s="662">
        <f t="shared" si="27"/>
        <v>0</v>
      </c>
      <c r="AC107" s="662">
        <f t="shared" si="27"/>
        <v>0</v>
      </c>
      <c r="AD107" s="662">
        <f t="shared" ref="AD107:AH107" si="28">IF((AD105&gt;0),(1-AD106)*AD105,0)</f>
        <v>0</v>
      </c>
      <c r="AE107" s="662">
        <f t="shared" si="28"/>
        <v>0</v>
      </c>
      <c r="AF107" s="662">
        <f t="shared" si="28"/>
        <v>0</v>
      </c>
      <c r="AG107" s="662">
        <f t="shared" si="28"/>
        <v>0</v>
      </c>
      <c r="AH107" s="662">
        <f t="shared" si="28"/>
        <v>0</v>
      </c>
      <c r="AI107" s="713"/>
    </row>
    <row r="108" spans="2:35" hidden="1" x14ac:dyDescent="0.2">
      <c r="B108" s="613"/>
      <c r="C108" s="708"/>
      <c r="D108" s="696">
        <f>'MEG Def'!$H8</f>
        <v>0</v>
      </c>
      <c r="E108" s="705"/>
      <c r="F108" s="705"/>
      <c r="G108" s="705"/>
      <c r="H108" s="705"/>
      <c r="I108" s="705"/>
      <c r="J108" s="705"/>
      <c r="K108" s="705"/>
      <c r="L108" s="705"/>
      <c r="M108" s="705"/>
      <c r="N108" s="705"/>
      <c r="O108" s="705"/>
      <c r="P108" s="705"/>
      <c r="Q108" s="705"/>
      <c r="R108" s="705"/>
      <c r="S108" s="705"/>
      <c r="T108" s="705"/>
      <c r="U108" s="705"/>
      <c r="V108" s="705"/>
      <c r="W108" s="705"/>
      <c r="X108" s="705"/>
      <c r="Y108" s="705"/>
      <c r="Z108" s="705"/>
      <c r="AA108" s="705"/>
      <c r="AB108" s="705"/>
      <c r="AC108" s="705"/>
      <c r="AD108" s="705"/>
      <c r="AE108" s="705"/>
      <c r="AF108" s="705"/>
      <c r="AG108" s="705"/>
      <c r="AH108" s="705"/>
      <c r="AI108" s="706"/>
    </row>
    <row r="109" spans="2:35" hidden="1" x14ac:dyDescent="0.2">
      <c r="B109" s="613" t="str">
        <f>IFERROR(VLOOKUP(C109,'MEG Def'!$A$7:$B$12,2),"")</f>
        <v/>
      </c>
      <c r="C109" s="659"/>
      <c r="D109" s="620" t="s">
        <v>56</v>
      </c>
      <c r="E109" s="662" t="str">
        <f>IF($D108="Savings Phase-Down",E19," ")</f>
        <v xml:space="preserve"> </v>
      </c>
      <c r="F109" s="662" t="str">
        <f t="shared" ref="F109:AC109" si="29">IF($D108="Savings Phase-Down",F19," ")</f>
        <v xml:space="preserve"> </v>
      </c>
      <c r="G109" s="662" t="str">
        <f t="shared" si="29"/>
        <v xml:space="preserve"> </v>
      </c>
      <c r="H109" s="662" t="str">
        <f t="shared" si="29"/>
        <v xml:space="preserve"> </v>
      </c>
      <c r="I109" s="662" t="str">
        <f t="shared" si="29"/>
        <v xml:space="preserve"> </v>
      </c>
      <c r="J109" s="662" t="str">
        <f t="shared" si="29"/>
        <v xml:space="preserve"> </v>
      </c>
      <c r="K109" s="662" t="str">
        <f t="shared" si="29"/>
        <v xml:space="preserve"> </v>
      </c>
      <c r="L109" s="662" t="str">
        <f t="shared" si="29"/>
        <v xml:space="preserve"> </v>
      </c>
      <c r="M109" s="662" t="str">
        <f t="shared" si="29"/>
        <v xml:space="preserve"> </v>
      </c>
      <c r="N109" s="662" t="str">
        <f t="shared" si="29"/>
        <v xml:space="preserve"> </v>
      </c>
      <c r="O109" s="662" t="str">
        <f t="shared" si="29"/>
        <v xml:space="preserve"> </v>
      </c>
      <c r="P109" s="662" t="str">
        <f t="shared" si="29"/>
        <v xml:space="preserve"> </v>
      </c>
      <c r="Q109" s="662" t="str">
        <f t="shared" si="29"/>
        <v xml:space="preserve"> </v>
      </c>
      <c r="R109" s="662" t="str">
        <f t="shared" si="29"/>
        <v xml:space="preserve"> </v>
      </c>
      <c r="S109" s="662" t="str">
        <f t="shared" si="29"/>
        <v xml:space="preserve"> </v>
      </c>
      <c r="T109" s="662" t="str">
        <f t="shared" si="29"/>
        <v xml:space="preserve"> </v>
      </c>
      <c r="U109" s="662" t="str">
        <f t="shared" si="29"/>
        <v xml:space="preserve"> </v>
      </c>
      <c r="V109" s="662" t="str">
        <f t="shared" si="29"/>
        <v xml:space="preserve"> </v>
      </c>
      <c r="W109" s="662" t="str">
        <f t="shared" si="29"/>
        <v xml:space="preserve"> </v>
      </c>
      <c r="X109" s="662" t="str">
        <f t="shared" si="29"/>
        <v xml:space="preserve"> </v>
      </c>
      <c r="Y109" s="662" t="str">
        <f t="shared" si="29"/>
        <v xml:space="preserve"> </v>
      </c>
      <c r="Z109" s="662" t="str">
        <f t="shared" si="29"/>
        <v xml:space="preserve"> </v>
      </c>
      <c r="AA109" s="662" t="str">
        <f t="shared" si="29"/>
        <v xml:space="preserve"> </v>
      </c>
      <c r="AB109" s="662" t="str">
        <f t="shared" si="29"/>
        <v xml:space="preserve"> </v>
      </c>
      <c r="AC109" s="662" t="str">
        <f t="shared" si="29"/>
        <v xml:space="preserve"> </v>
      </c>
      <c r="AD109" s="662" t="str">
        <f t="shared" ref="AD109:AH109" si="30">IF($D108="Savings Phase-Down",AD19," ")</f>
        <v xml:space="preserve"> </v>
      </c>
      <c r="AE109" s="662" t="str">
        <f t="shared" si="30"/>
        <v xml:space="preserve"> </v>
      </c>
      <c r="AF109" s="662" t="str">
        <f t="shared" si="30"/>
        <v xml:space="preserve"> </v>
      </c>
      <c r="AG109" s="662" t="str">
        <f t="shared" si="30"/>
        <v xml:space="preserve"> </v>
      </c>
      <c r="AH109" s="662" t="str">
        <f t="shared" si="30"/>
        <v xml:space="preserve"> </v>
      </c>
      <c r="AI109" s="714"/>
    </row>
    <row r="110" spans="2:35" hidden="1" x14ac:dyDescent="0.2">
      <c r="B110" s="613"/>
      <c r="C110" s="708"/>
      <c r="D110" s="620" t="s">
        <v>57</v>
      </c>
      <c r="E110" s="662" t="str">
        <f>IF($D108="Savings Phase-Down",E78," ")</f>
        <v xml:space="preserve"> </v>
      </c>
      <c r="F110" s="662" t="str">
        <f t="shared" ref="F110:AC110" si="31">IF($D108="Savings Phase-Down",F78," ")</f>
        <v xml:space="preserve"> </v>
      </c>
      <c r="G110" s="662" t="str">
        <f t="shared" si="31"/>
        <v xml:space="preserve"> </v>
      </c>
      <c r="H110" s="662" t="str">
        <f t="shared" si="31"/>
        <v xml:space="preserve"> </v>
      </c>
      <c r="I110" s="662" t="str">
        <f t="shared" si="31"/>
        <v xml:space="preserve"> </v>
      </c>
      <c r="J110" s="662" t="str">
        <f t="shared" si="31"/>
        <v xml:space="preserve"> </v>
      </c>
      <c r="K110" s="662" t="str">
        <f t="shared" si="31"/>
        <v xml:space="preserve"> </v>
      </c>
      <c r="L110" s="662" t="str">
        <f t="shared" si="31"/>
        <v xml:space="preserve"> </v>
      </c>
      <c r="M110" s="662" t="str">
        <f t="shared" si="31"/>
        <v xml:space="preserve"> </v>
      </c>
      <c r="N110" s="662" t="str">
        <f t="shared" si="31"/>
        <v xml:space="preserve"> </v>
      </c>
      <c r="O110" s="662" t="str">
        <f t="shared" si="31"/>
        <v xml:space="preserve"> </v>
      </c>
      <c r="P110" s="662" t="str">
        <f t="shared" si="31"/>
        <v xml:space="preserve"> </v>
      </c>
      <c r="Q110" s="662" t="str">
        <f t="shared" si="31"/>
        <v xml:space="preserve"> </v>
      </c>
      <c r="R110" s="662" t="str">
        <f t="shared" si="31"/>
        <v xml:space="preserve"> </v>
      </c>
      <c r="S110" s="662" t="str">
        <f t="shared" si="31"/>
        <v xml:space="preserve"> </v>
      </c>
      <c r="T110" s="662" t="str">
        <f t="shared" si="31"/>
        <v xml:space="preserve"> </v>
      </c>
      <c r="U110" s="662" t="str">
        <f t="shared" si="31"/>
        <v xml:space="preserve"> </v>
      </c>
      <c r="V110" s="662" t="str">
        <f t="shared" si="31"/>
        <v xml:space="preserve"> </v>
      </c>
      <c r="W110" s="662" t="str">
        <f t="shared" si="31"/>
        <v xml:space="preserve"> </v>
      </c>
      <c r="X110" s="662" t="str">
        <f t="shared" si="31"/>
        <v xml:space="preserve"> </v>
      </c>
      <c r="Y110" s="662" t="str">
        <f t="shared" si="31"/>
        <v xml:space="preserve"> </v>
      </c>
      <c r="Z110" s="662" t="str">
        <f t="shared" si="31"/>
        <v xml:space="preserve"> </v>
      </c>
      <c r="AA110" s="662" t="str">
        <f t="shared" si="31"/>
        <v xml:space="preserve"> </v>
      </c>
      <c r="AB110" s="662" t="str">
        <f t="shared" si="31"/>
        <v xml:space="preserve"> </v>
      </c>
      <c r="AC110" s="662" t="str">
        <f t="shared" si="31"/>
        <v xml:space="preserve"> </v>
      </c>
      <c r="AD110" s="662" t="str">
        <f t="shared" ref="AD110:AH110" si="32">IF($D108="Savings Phase-Down",AD78," ")</f>
        <v xml:space="preserve"> </v>
      </c>
      <c r="AE110" s="662" t="str">
        <f t="shared" si="32"/>
        <v xml:space="preserve"> </v>
      </c>
      <c r="AF110" s="662" t="str">
        <f t="shared" si="32"/>
        <v xml:space="preserve"> </v>
      </c>
      <c r="AG110" s="662" t="str">
        <f t="shared" si="32"/>
        <v xml:space="preserve"> </v>
      </c>
      <c r="AH110" s="662" t="str">
        <f t="shared" si="32"/>
        <v xml:space="preserve"> </v>
      </c>
      <c r="AI110" s="714"/>
    </row>
    <row r="111" spans="2:35" hidden="1" x14ac:dyDescent="0.2">
      <c r="B111" s="709" t="s">
        <v>138</v>
      </c>
      <c r="C111" s="708"/>
      <c r="D111" s="549"/>
      <c r="E111" s="662">
        <f>IFERROR(E109-E110,0)</f>
        <v>0</v>
      </c>
      <c r="F111" s="662">
        <f t="shared" ref="F111:AC111" si="33">IFERROR(F109-F110,0)</f>
        <v>0</v>
      </c>
      <c r="G111" s="662">
        <f t="shared" si="33"/>
        <v>0</v>
      </c>
      <c r="H111" s="662">
        <f t="shared" si="33"/>
        <v>0</v>
      </c>
      <c r="I111" s="662">
        <f t="shared" si="33"/>
        <v>0</v>
      </c>
      <c r="J111" s="662">
        <f t="shared" si="33"/>
        <v>0</v>
      </c>
      <c r="K111" s="662">
        <f t="shared" si="33"/>
        <v>0</v>
      </c>
      <c r="L111" s="662">
        <f t="shared" si="33"/>
        <v>0</v>
      </c>
      <c r="M111" s="662">
        <f t="shared" si="33"/>
        <v>0</v>
      </c>
      <c r="N111" s="662">
        <f t="shared" si="33"/>
        <v>0</v>
      </c>
      <c r="O111" s="662">
        <f t="shared" si="33"/>
        <v>0</v>
      </c>
      <c r="P111" s="662">
        <f t="shared" si="33"/>
        <v>0</v>
      </c>
      <c r="Q111" s="662">
        <f t="shared" si="33"/>
        <v>0</v>
      </c>
      <c r="R111" s="662">
        <f t="shared" si="33"/>
        <v>0</v>
      </c>
      <c r="S111" s="662">
        <f t="shared" si="33"/>
        <v>0</v>
      </c>
      <c r="T111" s="662">
        <f t="shared" si="33"/>
        <v>0</v>
      </c>
      <c r="U111" s="662">
        <f t="shared" si="33"/>
        <v>0</v>
      </c>
      <c r="V111" s="662">
        <f t="shared" si="33"/>
        <v>0</v>
      </c>
      <c r="W111" s="662">
        <f t="shared" si="33"/>
        <v>0</v>
      </c>
      <c r="X111" s="662">
        <f t="shared" si="33"/>
        <v>0</v>
      </c>
      <c r="Y111" s="662">
        <f t="shared" si="33"/>
        <v>0</v>
      </c>
      <c r="Z111" s="662">
        <f t="shared" si="33"/>
        <v>0</v>
      </c>
      <c r="AA111" s="662">
        <f t="shared" si="33"/>
        <v>0</v>
      </c>
      <c r="AB111" s="662">
        <f t="shared" si="33"/>
        <v>0</v>
      </c>
      <c r="AC111" s="662">
        <f t="shared" si="33"/>
        <v>0</v>
      </c>
      <c r="AD111" s="662">
        <f t="shared" ref="AD111:AH111" si="34">IFERROR(AD109-AD110,0)</f>
        <v>0</v>
      </c>
      <c r="AE111" s="662">
        <f t="shared" si="34"/>
        <v>0</v>
      </c>
      <c r="AF111" s="662">
        <f t="shared" si="34"/>
        <v>0</v>
      </c>
      <c r="AG111" s="662">
        <f t="shared" si="34"/>
        <v>0</v>
      </c>
      <c r="AH111" s="662">
        <f t="shared" si="34"/>
        <v>0</v>
      </c>
      <c r="AI111" s="714"/>
    </row>
    <row r="112" spans="2:35" hidden="1" x14ac:dyDescent="0.2">
      <c r="B112" s="632" t="s">
        <v>139</v>
      </c>
      <c r="C112" s="708"/>
      <c r="D112" s="549"/>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0"/>
      <c r="AA112" s="710"/>
      <c r="AB112" s="710"/>
      <c r="AC112" s="710"/>
      <c r="AD112" s="710"/>
      <c r="AE112" s="710"/>
      <c r="AF112" s="710"/>
      <c r="AG112" s="710"/>
      <c r="AH112" s="710"/>
      <c r="AI112" s="714"/>
    </row>
    <row r="113" spans="2:35" s="678" customFormat="1" hidden="1" x14ac:dyDescent="0.2">
      <c r="B113" s="712" t="s">
        <v>10</v>
      </c>
      <c r="C113" s="704"/>
      <c r="D113" s="712"/>
      <c r="E113" s="662">
        <f t="shared" ref="E113:AC113" si="35">IF((E111&gt;0),(1-E112)*E111,0)</f>
        <v>0</v>
      </c>
      <c r="F113" s="662">
        <f t="shared" si="35"/>
        <v>0</v>
      </c>
      <c r="G113" s="662">
        <f t="shared" si="35"/>
        <v>0</v>
      </c>
      <c r="H113" s="662">
        <f t="shared" si="35"/>
        <v>0</v>
      </c>
      <c r="I113" s="662">
        <f t="shared" si="35"/>
        <v>0</v>
      </c>
      <c r="J113" s="662">
        <f t="shared" si="35"/>
        <v>0</v>
      </c>
      <c r="K113" s="662">
        <f t="shared" si="35"/>
        <v>0</v>
      </c>
      <c r="L113" s="662">
        <f t="shared" si="35"/>
        <v>0</v>
      </c>
      <c r="M113" s="662">
        <f t="shared" si="35"/>
        <v>0</v>
      </c>
      <c r="N113" s="662">
        <f t="shared" si="35"/>
        <v>0</v>
      </c>
      <c r="O113" s="662">
        <f t="shared" si="35"/>
        <v>0</v>
      </c>
      <c r="P113" s="662">
        <f t="shared" si="35"/>
        <v>0</v>
      </c>
      <c r="Q113" s="662">
        <f t="shared" si="35"/>
        <v>0</v>
      </c>
      <c r="R113" s="662">
        <f t="shared" si="35"/>
        <v>0</v>
      </c>
      <c r="S113" s="662">
        <f t="shared" si="35"/>
        <v>0</v>
      </c>
      <c r="T113" s="662">
        <f t="shared" si="35"/>
        <v>0</v>
      </c>
      <c r="U113" s="662">
        <f t="shared" si="35"/>
        <v>0</v>
      </c>
      <c r="V113" s="662">
        <f t="shared" si="35"/>
        <v>0</v>
      </c>
      <c r="W113" s="662">
        <f t="shared" si="35"/>
        <v>0</v>
      </c>
      <c r="X113" s="662">
        <f t="shared" si="35"/>
        <v>0</v>
      </c>
      <c r="Y113" s="662">
        <f t="shared" si="35"/>
        <v>0</v>
      </c>
      <c r="Z113" s="662">
        <f t="shared" si="35"/>
        <v>0</v>
      </c>
      <c r="AA113" s="662">
        <f t="shared" si="35"/>
        <v>0</v>
      </c>
      <c r="AB113" s="662">
        <f t="shared" si="35"/>
        <v>0</v>
      </c>
      <c r="AC113" s="662">
        <f t="shared" si="35"/>
        <v>0</v>
      </c>
      <c r="AD113" s="662">
        <f t="shared" ref="AD113:AH113" si="36">IF((AD111&gt;0),(1-AD112)*AD111,0)</f>
        <v>0</v>
      </c>
      <c r="AE113" s="662">
        <f t="shared" si="36"/>
        <v>0</v>
      </c>
      <c r="AF113" s="662">
        <f t="shared" si="36"/>
        <v>0</v>
      </c>
      <c r="AG113" s="662">
        <f t="shared" si="36"/>
        <v>0</v>
      </c>
      <c r="AH113" s="662">
        <f t="shared" si="36"/>
        <v>0</v>
      </c>
      <c r="AI113" s="713"/>
    </row>
    <row r="114" spans="2:35" hidden="1" x14ac:dyDescent="0.2">
      <c r="B114" s="613"/>
      <c r="C114" s="708"/>
      <c r="D114" s="696">
        <f>'MEG Def'!$H9</f>
        <v>0</v>
      </c>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5"/>
      <c r="AA114" s="705"/>
      <c r="AB114" s="705"/>
      <c r="AC114" s="705"/>
      <c r="AD114" s="705"/>
      <c r="AE114" s="705"/>
      <c r="AF114" s="705"/>
      <c r="AG114" s="705"/>
      <c r="AH114" s="705"/>
      <c r="AI114" s="714"/>
    </row>
    <row r="115" spans="2:35" hidden="1" x14ac:dyDescent="0.2">
      <c r="B115" s="613" t="str">
        <f>IFERROR(VLOOKUP(C115,'MEG Def'!$A$7:$B$12,2),"")</f>
        <v/>
      </c>
      <c r="C115" s="659"/>
      <c r="D115" s="620" t="s">
        <v>56</v>
      </c>
      <c r="E115" s="662" t="str">
        <f>IF($D114="Savings Phase-Down",E23," ")</f>
        <v xml:space="preserve"> </v>
      </c>
      <c r="F115" s="662" t="str">
        <f t="shared" ref="F115:AC115" si="37">IF($D114="Savings Phase-Down",F23," ")</f>
        <v xml:space="preserve"> </v>
      </c>
      <c r="G115" s="662" t="str">
        <f t="shared" si="37"/>
        <v xml:space="preserve"> </v>
      </c>
      <c r="H115" s="662" t="str">
        <f t="shared" si="37"/>
        <v xml:space="preserve"> </v>
      </c>
      <c r="I115" s="662" t="str">
        <f t="shared" si="37"/>
        <v xml:space="preserve"> </v>
      </c>
      <c r="J115" s="662" t="str">
        <f t="shared" si="37"/>
        <v xml:space="preserve"> </v>
      </c>
      <c r="K115" s="662" t="str">
        <f t="shared" si="37"/>
        <v xml:space="preserve"> </v>
      </c>
      <c r="L115" s="662" t="str">
        <f t="shared" si="37"/>
        <v xml:space="preserve"> </v>
      </c>
      <c r="M115" s="662" t="str">
        <f t="shared" si="37"/>
        <v xml:space="preserve"> </v>
      </c>
      <c r="N115" s="662" t="str">
        <f t="shared" si="37"/>
        <v xml:space="preserve"> </v>
      </c>
      <c r="O115" s="662" t="str">
        <f t="shared" si="37"/>
        <v xml:space="preserve"> </v>
      </c>
      <c r="P115" s="662" t="str">
        <f t="shared" si="37"/>
        <v xml:space="preserve"> </v>
      </c>
      <c r="Q115" s="662" t="str">
        <f t="shared" si="37"/>
        <v xml:space="preserve"> </v>
      </c>
      <c r="R115" s="662" t="str">
        <f t="shared" si="37"/>
        <v xml:space="preserve"> </v>
      </c>
      <c r="S115" s="662" t="str">
        <f t="shared" si="37"/>
        <v xml:space="preserve"> </v>
      </c>
      <c r="T115" s="662" t="str">
        <f t="shared" si="37"/>
        <v xml:space="preserve"> </v>
      </c>
      <c r="U115" s="662" t="str">
        <f t="shared" si="37"/>
        <v xml:space="preserve"> </v>
      </c>
      <c r="V115" s="662" t="str">
        <f t="shared" si="37"/>
        <v xml:space="preserve"> </v>
      </c>
      <c r="W115" s="662" t="str">
        <f t="shared" si="37"/>
        <v xml:space="preserve"> </v>
      </c>
      <c r="X115" s="662" t="str">
        <f t="shared" si="37"/>
        <v xml:space="preserve"> </v>
      </c>
      <c r="Y115" s="662" t="str">
        <f t="shared" si="37"/>
        <v xml:space="preserve"> </v>
      </c>
      <c r="Z115" s="662" t="str">
        <f t="shared" si="37"/>
        <v xml:space="preserve"> </v>
      </c>
      <c r="AA115" s="662" t="str">
        <f t="shared" si="37"/>
        <v xml:space="preserve"> </v>
      </c>
      <c r="AB115" s="662" t="str">
        <f t="shared" si="37"/>
        <v xml:space="preserve"> </v>
      </c>
      <c r="AC115" s="662" t="str">
        <f t="shared" si="37"/>
        <v xml:space="preserve"> </v>
      </c>
      <c r="AD115" s="662" t="str">
        <f t="shared" ref="AD115:AH115" si="38">IF($D114="Savings Phase-Down",AD23," ")</f>
        <v xml:space="preserve"> </v>
      </c>
      <c r="AE115" s="662" t="str">
        <f t="shared" si="38"/>
        <v xml:space="preserve"> </v>
      </c>
      <c r="AF115" s="662" t="str">
        <f t="shared" si="38"/>
        <v xml:space="preserve"> </v>
      </c>
      <c r="AG115" s="662" t="str">
        <f t="shared" si="38"/>
        <v xml:space="preserve"> </v>
      </c>
      <c r="AH115" s="662" t="str">
        <f t="shared" si="38"/>
        <v xml:space="preserve"> </v>
      </c>
      <c r="AI115" s="714"/>
    </row>
    <row r="116" spans="2:35" hidden="1" x14ac:dyDescent="0.2">
      <c r="B116" s="613"/>
      <c r="C116" s="708"/>
      <c r="D116" s="620" t="s">
        <v>57</v>
      </c>
      <c r="E116" s="662" t="str">
        <f>IF($D114="Savings Phase-Down",E79," ")</f>
        <v xml:space="preserve"> </v>
      </c>
      <c r="F116" s="662" t="str">
        <f t="shared" ref="F116:AC116" si="39">IF($D114="Savings Phase-Down",F79," ")</f>
        <v xml:space="preserve"> </v>
      </c>
      <c r="G116" s="662" t="str">
        <f t="shared" si="39"/>
        <v xml:space="preserve"> </v>
      </c>
      <c r="H116" s="662" t="str">
        <f t="shared" si="39"/>
        <v xml:space="preserve"> </v>
      </c>
      <c r="I116" s="662" t="str">
        <f t="shared" si="39"/>
        <v xml:space="preserve"> </v>
      </c>
      <c r="J116" s="662" t="str">
        <f t="shared" si="39"/>
        <v xml:space="preserve"> </v>
      </c>
      <c r="K116" s="662" t="str">
        <f t="shared" si="39"/>
        <v xml:space="preserve"> </v>
      </c>
      <c r="L116" s="662" t="str">
        <f t="shared" si="39"/>
        <v xml:space="preserve"> </v>
      </c>
      <c r="M116" s="662" t="str">
        <f t="shared" si="39"/>
        <v xml:space="preserve"> </v>
      </c>
      <c r="N116" s="662" t="str">
        <f t="shared" si="39"/>
        <v xml:space="preserve"> </v>
      </c>
      <c r="O116" s="662" t="str">
        <f t="shared" si="39"/>
        <v xml:space="preserve"> </v>
      </c>
      <c r="P116" s="662" t="str">
        <f t="shared" si="39"/>
        <v xml:space="preserve"> </v>
      </c>
      <c r="Q116" s="662" t="str">
        <f t="shared" si="39"/>
        <v xml:space="preserve"> </v>
      </c>
      <c r="R116" s="662" t="str">
        <f t="shared" si="39"/>
        <v xml:space="preserve"> </v>
      </c>
      <c r="S116" s="662" t="str">
        <f t="shared" si="39"/>
        <v xml:space="preserve"> </v>
      </c>
      <c r="T116" s="662" t="str">
        <f t="shared" si="39"/>
        <v xml:space="preserve"> </v>
      </c>
      <c r="U116" s="662" t="str">
        <f t="shared" si="39"/>
        <v xml:space="preserve"> </v>
      </c>
      <c r="V116" s="662" t="str">
        <f t="shared" si="39"/>
        <v xml:space="preserve"> </v>
      </c>
      <c r="W116" s="662" t="str">
        <f t="shared" si="39"/>
        <v xml:space="preserve"> </v>
      </c>
      <c r="X116" s="662" t="str">
        <f t="shared" si="39"/>
        <v xml:space="preserve"> </v>
      </c>
      <c r="Y116" s="662" t="str">
        <f t="shared" si="39"/>
        <v xml:space="preserve"> </v>
      </c>
      <c r="Z116" s="662" t="str">
        <f t="shared" si="39"/>
        <v xml:space="preserve"> </v>
      </c>
      <c r="AA116" s="662" t="str">
        <f t="shared" si="39"/>
        <v xml:space="preserve"> </v>
      </c>
      <c r="AB116" s="662" t="str">
        <f t="shared" si="39"/>
        <v xml:space="preserve"> </v>
      </c>
      <c r="AC116" s="662" t="str">
        <f t="shared" si="39"/>
        <v xml:space="preserve"> </v>
      </c>
      <c r="AD116" s="662" t="str">
        <f t="shared" ref="AD116:AH116" si="40">IF($D114="Savings Phase-Down",AD79," ")</f>
        <v xml:space="preserve"> </v>
      </c>
      <c r="AE116" s="662" t="str">
        <f t="shared" si="40"/>
        <v xml:space="preserve"> </v>
      </c>
      <c r="AF116" s="662" t="str">
        <f t="shared" si="40"/>
        <v xml:space="preserve"> </v>
      </c>
      <c r="AG116" s="662" t="str">
        <f t="shared" si="40"/>
        <v xml:space="preserve"> </v>
      </c>
      <c r="AH116" s="662" t="str">
        <f t="shared" si="40"/>
        <v xml:space="preserve"> </v>
      </c>
      <c r="AI116" s="714"/>
    </row>
    <row r="117" spans="2:35" hidden="1" x14ac:dyDescent="0.2">
      <c r="B117" s="709" t="s">
        <v>138</v>
      </c>
      <c r="C117" s="708"/>
      <c r="D117" s="549"/>
      <c r="E117" s="662">
        <f t="shared" ref="E117:AC117" si="41">IFERROR(E115-E116,0)</f>
        <v>0</v>
      </c>
      <c r="F117" s="662">
        <f t="shared" si="41"/>
        <v>0</v>
      </c>
      <c r="G117" s="662">
        <f t="shared" si="41"/>
        <v>0</v>
      </c>
      <c r="H117" s="662">
        <f t="shared" si="41"/>
        <v>0</v>
      </c>
      <c r="I117" s="662">
        <f t="shared" si="41"/>
        <v>0</v>
      </c>
      <c r="J117" s="662">
        <f t="shared" si="41"/>
        <v>0</v>
      </c>
      <c r="K117" s="662">
        <f t="shared" si="41"/>
        <v>0</v>
      </c>
      <c r="L117" s="662">
        <f t="shared" si="41"/>
        <v>0</v>
      </c>
      <c r="M117" s="662">
        <f t="shared" si="41"/>
        <v>0</v>
      </c>
      <c r="N117" s="662">
        <f t="shared" si="41"/>
        <v>0</v>
      </c>
      <c r="O117" s="662">
        <f t="shared" si="41"/>
        <v>0</v>
      </c>
      <c r="P117" s="662">
        <f t="shared" si="41"/>
        <v>0</v>
      </c>
      <c r="Q117" s="662">
        <f t="shared" si="41"/>
        <v>0</v>
      </c>
      <c r="R117" s="662">
        <f t="shared" si="41"/>
        <v>0</v>
      </c>
      <c r="S117" s="662">
        <f t="shared" si="41"/>
        <v>0</v>
      </c>
      <c r="T117" s="662">
        <f t="shared" si="41"/>
        <v>0</v>
      </c>
      <c r="U117" s="662">
        <f t="shared" si="41"/>
        <v>0</v>
      </c>
      <c r="V117" s="662">
        <f t="shared" si="41"/>
        <v>0</v>
      </c>
      <c r="W117" s="662">
        <f t="shared" si="41"/>
        <v>0</v>
      </c>
      <c r="X117" s="662">
        <f t="shared" si="41"/>
        <v>0</v>
      </c>
      <c r="Y117" s="662">
        <f t="shared" si="41"/>
        <v>0</v>
      </c>
      <c r="Z117" s="662">
        <f t="shared" si="41"/>
        <v>0</v>
      </c>
      <c r="AA117" s="662">
        <f t="shared" si="41"/>
        <v>0</v>
      </c>
      <c r="AB117" s="662">
        <f t="shared" si="41"/>
        <v>0</v>
      </c>
      <c r="AC117" s="662">
        <f t="shared" si="41"/>
        <v>0</v>
      </c>
      <c r="AD117" s="662">
        <f t="shared" ref="AD117:AH117" si="42">IFERROR(AD115-AD116,0)</f>
        <v>0</v>
      </c>
      <c r="AE117" s="662">
        <f t="shared" si="42"/>
        <v>0</v>
      </c>
      <c r="AF117" s="662">
        <f t="shared" si="42"/>
        <v>0</v>
      </c>
      <c r="AG117" s="662">
        <f t="shared" si="42"/>
        <v>0</v>
      </c>
      <c r="AH117" s="662">
        <f t="shared" si="42"/>
        <v>0</v>
      </c>
      <c r="AI117" s="714"/>
    </row>
    <row r="118" spans="2:35" hidden="1" x14ac:dyDescent="0.2">
      <c r="B118" s="632" t="s">
        <v>139</v>
      </c>
      <c r="C118" s="708"/>
      <c r="D118" s="549"/>
      <c r="E118" s="710"/>
      <c r="F118" s="710"/>
      <c r="G118" s="710"/>
      <c r="H118" s="710"/>
      <c r="I118" s="710"/>
      <c r="J118" s="710"/>
      <c r="K118" s="710"/>
      <c r="L118" s="710"/>
      <c r="M118" s="710"/>
      <c r="N118" s="710"/>
      <c r="O118" s="710"/>
      <c r="P118" s="710"/>
      <c r="Q118" s="710"/>
      <c r="R118" s="710"/>
      <c r="S118" s="710"/>
      <c r="T118" s="710"/>
      <c r="U118" s="710"/>
      <c r="V118" s="710"/>
      <c r="W118" s="710"/>
      <c r="X118" s="710"/>
      <c r="Y118" s="710"/>
      <c r="Z118" s="710"/>
      <c r="AA118" s="710"/>
      <c r="AB118" s="710"/>
      <c r="AC118" s="710"/>
      <c r="AD118" s="710"/>
      <c r="AE118" s="710"/>
      <c r="AF118" s="710"/>
      <c r="AG118" s="710"/>
      <c r="AH118" s="710"/>
      <c r="AI118" s="714"/>
    </row>
    <row r="119" spans="2:35" hidden="1" x14ac:dyDescent="0.2">
      <c r="B119" s="712" t="s">
        <v>10</v>
      </c>
      <c r="C119" s="704"/>
      <c r="D119" s="712"/>
      <c r="E119" s="662">
        <f t="shared" ref="E119:AC119" si="43">IF((E117&gt;0),(1-E118)*E117,0)</f>
        <v>0</v>
      </c>
      <c r="F119" s="662">
        <f t="shared" si="43"/>
        <v>0</v>
      </c>
      <c r="G119" s="662">
        <f t="shared" si="43"/>
        <v>0</v>
      </c>
      <c r="H119" s="662">
        <f t="shared" si="43"/>
        <v>0</v>
      </c>
      <c r="I119" s="662">
        <f t="shared" si="43"/>
        <v>0</v>
      </c>
      <c r="J119" s="662">
        <f t="shared" si="43"/>
        <v>0</v>
      </c>
      <c r="K119" s="662">
        <f t="shared" si="43"/>
        <v>0</v>
      </c>
      <c r="L119" s="662">
        <f t="shared" si="43"/>
        <v>0</v>
      </c>
      <c r="M119" s="662">
        <f t="shared" si="43"/>
        <v>0</v>
      </c>
      <c r="N119" s="662">
        <f t="shared" si="43"/>
        <v>0</v>
      </c>
      <c r="O119" s="662">
        <f t="shared" si="43"/>
        <v>0</v>
      </c>
      <c r="P119" s="662">
        <f t="shared" si="43"/>
        <v>0</v>
      </c>
      <c r="Q119" s="662">
        <f t="shared" si="43"/>
        <v>0</v>
      </c>
      <c r="R119" s="662">
        <f t="shared" si="43"/>
        <v>0</v>
      </c>
      <c r="S119" s="662">
        <f t="shared" si="43"/>
        <v>0</v>
      </c>
      <c r="T119" s="662">
        <f t="shared" si="43"/>
        <v>0</v>
      </c>
      <c r="U119" s="662">
        <f t="shared" si="43"/>
        <v>0</v>
      </c>
      <c r="V119" s="662">
        <f t="shared" si="43"/>
        <v>0</v>
      </c>
      <c r="W119" s="662">
        <f t="shared" si="43"/>
        <v>0</v>
      </c>
      <c r="X119" s="662">
        <f t="shared" si="43"/>
        <v>0</v>
      </c>
      <c r="Y119" s="662">
        <f t="shared" si="43"/>
        <v>0</v>
      </c>
      <c r="Z119" s="662">
        <f t="shared" si="43"/>
        <v>0</v>
      </c>
      <c r="AA119" s="662">
        <f t="shared" si="43"/>
        <v>0</v>
      </c>
      <c r="AB119" s="662">
        <f t="shared" si="43"/>
        <v>0</v>
      </c>
      <c r="AC119" s="662">
        <f t="shared" si="43"/>
        <v>0</v>
      </c>
      <c r="AD119" s="662">
        <f t="shared" ref="AD119:AH119" si="44">IF((AD117&gt;0),(1-AD118)*AD117,0)</f>
        <v>0</v>
      </c>
      <c r="AE119" s="662">
        <f t="shared" si="44"/>
        <v>0</v>
      </c>
      <c r="AF119" s="662">
        <f t="shared" si="44"/>
        <v>0</v>
      </c>
      <c r="AG119" s="662">
        <f t="shared" si="44"/>
        <v>0</v>
      </c>
      <c r="AH119" s="662">
        <f t="shared" si="44"/>
        <v>0</v>
      </c>
      <c r="AI119" s="714"/>
    </row>
    <row r="120" spans="2:35" hidden="1" x14ac:dyDescent="0.2">
      <c r="B120" s="613"/>
      <c r="C120" s="708"/>
      <c r="D120" s="696">
        <f>'MEG Def'!$H10</f>
        <v>0</v>
      </c>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5"/>
      <c r="AA120" s="705"/>
      <c r="AB120" s="705"/>
      <c r="AC120" s="705"/>
      <c r="AD120" s="705"/>
      <c r="AE120" s="705"/>
      <c r="AF120" s="705"/>
      <c r="AG120" s="705"/>
      <c r="AH120" s="705"/>
      <c r="AI120" s="714"/>
    </row>
    <row r="121" spans="2:35" hidden="1" x14ac:dyDescent="0.2">
      <c r="B121" s="613" t="str">
        <f>IFERROR(VLOOKUP(C121,'MEG Def'!$A$7:$B$12,2),"")</f>
        <v/>
      </c>
      <c r="C121" s="659"/>
      <c r="D121" s="620" t="s">
        <v>56</v>
      </c>
      <c r="E121" s="662" t="str">
        <f>IF($D120="Savings Phase-Down",E27," ")</f>
        <v xml:space="preserve"> </v>
      </c>
      <c r="F121" s="662" t="str">
        <f t="shared" ref="F121:AC121" si="45">IF($D120="Savings Phase-Down",F27," ")</f>
        <v xml:space="preserve"> </v>
      </c>
      <c r="G121" s="662" t="str">
        <f t="shared" si="45"/>
        <v xml:space="preserve"> </v>
      </c>
      <c r="H121" s="662" t="str">
        <f t="shared" si="45"/>
        <v xml:space="preserve"> </v>
      </c>
      <c r="I121" s="662" t="str">
        <f t="shared" si="45"/>
        <v xml:space="preserve"> </v>
      </c>
      <c r="J121" s="662" t="str">
        <f t="shared" si="45"/>
        <v xml:space="preserve"> </v>
      </c>
      <c r="K121" s="662" t="str">
        <f t="shared" si="45"/>
        <v xml:space="preserve"> </v>
      </c>
      <c r="L121" s="662" t="str">
        <f t="shared" si="45"/>
        <v xml:space="preserve"> </v>
      </c>
      <c r="M121" s="662" t="str">
        <f t="shared" si="45"/>
        <v xml:space="preserve"> </v>
      </c>
      <c r="N121" s="662" t="str">
        <f t="shared" si="45"/>
        <v xml:space="preserve"> </v>
      </c>
      <c r="O121" s="662" t="str">
        <f t="shared" si="45"/>
        <v xml:space="preserve"> </v>
      </c>
      <c r="P121" s="662" t="str">
        <f t="shared" si="45"/>
        <v xml:space="preserve"> </v>
      </c>
      <c r="Q121" s="662" t="str">
        <f t="shared" si="45"/>
        <v xml:space="preserve"> </v>
      </c>
      <c r="R121" s="662" t="str">
        <f t="shared" si="45"/>
        <v xml:space="preserve"> </v>
      </c>
      <c r="S121" s="662" t="str">
        <f t="shared" si="45"/>
        <v xml:space="preserve"> </v>
      </c>
      <c r="T121" s="662" t="str">
        <f t="shared" si="45"/>
        <v xml:space="preserve"> </v>
      </c>
      <c r="U121" s="662" t="str">
        <f t="shared" si="45"/>
        <v xml:space="preserve"> </v>
      </c>
      <c r="V121" s="662" t="str">
        <f t="shared" si="45"/>
        <v xml:space="preserve"> </v>
      </c>
      <c r="W121" s="662" t="str">
        <f t="shared" si="45"/>
        <v xml:space="preserve"> </v>
      </c>
      <c r="X121" s="662" t="str">
        <f t="shared" si="45"/>
        <v xml:space="preserve"> </v>
      </c>
      <c r="Y121" s="662" t="str">
        <f t="shared" si="45"/>
        <v xml:space="preserve"> </v>
      </c>
      <c r="Z121" s="662" t="str">
        <f t="shared" si="45"/>
        <v xml:space="preserve"> </v>
      </c>
      <c r="AA121" s="662" t="str">
        <f t="shared" si="45"/>
        <v xml:space="preserve"> </v>
      </c>
      <c r="AB121" s="662" t="str">
        <f t="shared" si="45"/>
        <v xml:space="preserve"> </v>
      </c>
      <c r="AC121" s="662" t="str">
        <f t="shared" si="45"/>
        <v xml:space="preserve"> </v>
      </c>
      <c r="AD121" s="662" t="str">
        <f t="shared" ref="AD121:AH121" si="46">IF($D120="Savings Phase-Down",AD27," ")</f>
        <v xml:space="preserve"> </v>
      </c>
      <c r="AE121" s="662" t="str">
        <f t="shared" si="46"/>
        <v xml:space="preserve"> </v>
      </c>
      <c r="AF121" s="662" t="str">
        <f t="shared" si="46"/>
        <v xml:space="preserve"> </v>
      </c>
      <c r="AG121" s="662" t="str">
        <f t="shared" si="46"/>
        <v xml:space="preserve"> </v>
      </c>
      <c r="AH121" s="662" t="str">
        <f t="shared" si="46"/>
        <v xml:space="preserve"> </v>
      </c>
      <c r="AI121" s="714"/>
    </row>
    <row r="122" spans="2:35" hidden="1" x14ac:dyDescent="0.2">
      <c r="B122" s="613"/>
      <c r="C122" s="708"/>
      <c r="D122" s="620" t="s">
        <v>57</v>
      </c>
      <c r="E122" s="662" t="str">
        <f>IF($D120="Savings Phase-Down",E80," ")</f>
        <v xml:space="preserve"> </v>
      </c>
      <c r="F122" s="662" t="str">
        <f t="shared" ref="F122:AC122" si="47">IF($D120="Savings Phase-Down",F80," ")</f>
        <v xml:space="preserve"> </v>
      </c>
      <c r="G122" s="662" t="str">
        <f t="shared" si="47"/>
        <v xml:space="preserve"> </v>
      </c>
      <c r="H122" s="662" t="str">
        <f t="shared" si="47"/>
        <v xml:space="preserve"> </v>
      </c>
      <c r="I122" s="662" t="str">
        <f t="shared" si="47"/>
        <v xml:space="preserve"> </v>
      </c>
      <c r="J122" s="662" t="str">
        <f t="shared" si="47"/>
        <v xml:space="preserve"> </v>
      </c>
      <c r="K122" s="662" t="str">
        <f t="shared" si="47"/>
        <v xml:space="preserve"> </v>
      </c>
      <c r="L122" s="662" t="str">
        <f t="shared" si="47"/>
        <v xml:space="preserve"> </v>
      </c>
      <c r="M122" s="662" t="str">
        <f t="shared" si="47"/>
        <v xml:space="preserve"> </v>
      </c>
      <c r="N122" s="662" t="str">
        <f t="shared" si="47"/>
        <v xml:space="preserve"> </v>
      </c>
      <c r="O122" s="662" t="str">
        <f t="shared" si="47"/>
        <v xml:space="preserve"> </v>
      </c>
      <c r="P122" s="662" t="str">
        <f t="shared" si="47"/>
        <v xml:space="preserve"> </v>
      </c>
      <c r="Q122" s="662" t="str">
        <f t="shared" si="47"/>
        <v xml:space="preserve"> </v>
      </c>
      <c r="R122" s="662" t="str">
        <f t="shared" si="47"/>
        <v xml:space="preserve"> </v>
      </c>
      <c r="S122" s="662" t="str">
        <f t="shared" si="47"/>
        <v xml:space="preserve"> </v>
      </c>
      <c r="T122" s="662" t="str">
        <f t="shared" si="47"/>
        <v xml:space="preserve"> </v>
      </c>
      <c r="U122" s="662" t="str">
        <f t="shared" si="47"/>
        <v xml:space="preserve"> </v>
      </c>
      <c r="V122" s="662" t="str">
        <f t="shared" si="47"/>
        <v xml:space="preserve"> </v>
      </c>
      <c r="W122" s="662" t="str">
        <f t="shared" si="47"/>
        <v xml:space="preserve"> </v>
      </c>
      <c r="X122" s="662" t="str">
        <f t="shared" si="47"/>
        <v xml:space="preserve"> </v>
      </c>
      <c r="Y122" s="662" t="str">
        <f t="shared" si="47"/>
        <v xml:space="preserve"> </v>
      </c>
      <c r="Z122" s="662" t="str">
        <f t="shared" si="47"/>
        <v xml:space="preserve"> </v>
      </c>
      <c r="AA122" s="662" t="str">
        <f t="shared" si="47"/>
        <v xml:space="preserve"> </v>
      </c>
      <c r="AB122" s="662" t="str">
        <f t="shared" si="47"/>
        <v xml:space="preserve"> </v>
      </c>
      <c r="AC122" s="662" t="str">
        <f t="shared" si="47"/>
        <v xml:space="preserve"> </v>
      </c>
      <c r="AD122" s="662" t="str">
        <f t="shared" ref="AD122:AH122" si="48">IF($D120="Savings Phase-Down",AD80," ")</f>
        <v xml:space="preserve"> </v>
      </c>
      <c r="AE122" s="662" t="str">
        <f t="shared" si="48"/>
        <v xml:space="preserve"> </v>
      </c>
      <c r="AF122" s="662" t="str">
        <f t="shared" si="48"/>
        <v xml:space="preserve"> </v>
      </c>
      <c r="AG122" s="662" t="str">
        <f t="shared" si="48"/>
        <v xml:space="preserve"> </v>
      </c>
      <c r="AH122" s="662" t="str">
        <f t="shared" si="48"/>
        <v xml:space="preserve"> </v>
      </c>
      <c r="AI122" s="714"/>
    </row>
    <row r="123" spans="2:35" hidden="1" x14ac:dyDescent="0.2">
      <c r="B123" s="709" t="s">
        <v>138</v>
      </c>
      <c r="C123" s="708"/>
      <c r="D123" s="549"/>
      <c r="E123" s="662">
        <f t="shared" ref="E123:AC123" si="49">IFERROR(E121-E122,0)</f>
        <v>0</v>
      </c>
      <c r="F123" s="662">
        <f t="shared" si="49"/>
        <v>0</v>
      </c>
      <c r="G123" s="662">
        <f t="shared" si="49"/>
        <v>0</v>
      </c>
      <c r="H123" s="662">
        <f t="shared" si="49"/>
        <v>0</v>
      </c>
      <c r="I123" s="662">
        <f t="shared" si="49"/>
        <v>0</v>
      </c>
      <c r="J123" s="662">
        <f t="shared" si="49"/>
        <v>0</v>
      </c>
      <c r="K123" s="662">
        <f t="shared" si="49"/>
        <v>0</v>
      </c>
      <c r="L123" s="662">
        <f t="shared" si="49"/>
        <v>0</v>
      </c>
      <c r="M123" s="662">
        <f t="shared" si="49"/>
        <v>0</v>
      </c>
      <c r="N123" s="662">
        <f t="shared" si="49"/>
        <v>0</v>
      </c>
      <c r="O123" s="662">
        <f t="shared" si="49"/>
        <v>0</v>
      </c>
      <c r="P123" s="662">
        <f t="shared" si="49"/>
        <v>0</v>
      </c>
      <c r="Q123" s="662">
        <f t="shared" si="49"/>
        <v>0</v>
      </c>
      <c r="R123" s="662">
        <f t="shared" si="49"/>
        <v>0</v>
      </c>
      <c r="S123" s="662">
        <f t="shared" si="49"/>
        <v>0</v>
      </c>
      <c r="T123" s="662">
        <f t="shared" si="49"/>
        <v>0</v>
      </c>
      <c r="U123" s="662">
        <f t="shared" si="49"/>
        <v>0</v>
      </c>
      <c r="V123" s="662">
        <f t="shared" si="49"/>
        <v>0</v>
      </c>
      <c r="W123" s="662">
        <f t="shared" si="49"/>
        <v>0</v>
      </c>
      <c r="X123" s="662">
        <f t="shared" si="49"/>
        <v>0</v>
      </c>
      <c r="Y123" s="662">
        <f t="shared" si="49"/>
        <v>0</v>
      </c>
      <c r="Z123" s="662">
        <f t="shared" si="49"/>
        <v>0</v>
      </c>
      <c r="AA123" s="662">
        <f t="shared" si="49"/>
        <v>0</v>
      </c>
      <c r="AB123" s="662">
        <f t="shared" si="49"/>
        <v>0</v>
      </c>
      <c r="AC123" s="662">
        <f t="shared" si="49"/>
        <v>0</v>
      </c>
      <c r="AD123" s="662">
        <f t="shared" ref="AD123:AH123" si="50">IFERROR(AD121-AD122,0)</f>
        <v>0</v>
      </c>
      <c r="AE123" s="662">
        <f t="shared" si="50"/>
        <v>0</v>
      </c>
      <c r="AF123" s="662">
        <f t="shared" si="50"/>
        <v>0</v>
      </c>
      <c r="AG123" s="662">
        <f t="shared" si="50"/>
        <v>0</v>
      </c>
      <c r="AH123" s="662">
        <f t="shared" si="50"/>
        <v>0</v>
      </c>
      <c r="AI123" s="714"/>
    </row>
    <row r="124" spans="2:35" hidden="1" x14ac:dyDescent="0.2">
      <c r="B124" s="632" t="s">
        <v>139</v>
      </c>
      <c r="C124" s="708"/>
      <c r="D124" s="549"/>
      <c r="E124" s="710"/>
      <c r="F124" s="710"/>
      <c r="G124" s="710"/>
      <c r="H124" s="710"/>
      <c r="I124" s="710"/>
      <c r="J124" s="710"/>
      <c r="K124" s="710"/>
      <c r="L124" s="710"/>
      <c r="M124" s="710"/>
      <c r="N124" s="710"/>
      <c r="O124" s="710"/>
      <c r="P124" s="710"/>
      <c r="Q124" s="710"/>
      <c r="R124" s="710"/>
      <c r="S124" s="710"/>
      <c r="T124" s="710"/>
      <c r="U124" s="710"/>
      <c r="V124" s="710"/>
      <c r="W124" s="710"/>
      <c r="X124" s="710"/>
      <c r="Y124" s="710"/>
      <c r="Z124" s="710"/>
      <c r="AA124" s="710"/>
      <c r="AB124" s="710"/>
      <c r="AC124" s="710"/>
      <c r="AD124" s="710"/>
      <c r="AE124" s="710"/>
      <c r="AF124" s="710"/>
      <c r="AG124" s="710"/>
      <c r="AH124" s="710"/>
      <c r="AI124" s="714"/>
    </row>
    <row r="125" spans="2:35" hidden="1" x14ac:dyDescent="0.2">
      <c r="B125" s="712" t="s">
        <v>10</v>
      </c>
      <c r="C125" s="704"/>
      <c r="D125" s="712"/>
      <c r="E125" s="662">
        <f t="shared" ref="E125:AC125" si="51">IF((E123&gt;0),(1-E124)*E123,0)</f>
        <v>0</v>
      </c>
      <c r="F125" s="662">
        <f t="shared" si="51"/>
        <v>0</v>
      </c>
      <c r="G125" s="662">
        <f t="shared" si="51"/>
        <v>0</v>
      </c>
      <c r="H125" s="662">
        <f t="shared" si="51"/>
        <v>0</v>
      </c>
      <c r="I125" s="662">
        <f t="shared" si="51"/>
        <v>0</v>
      </c>
      <c r="J125" s="662">
        <f t="shared" si="51"/>
        <v>0</v>
      </c>
      <c r="K125" s="662">
        <f t="shared" si="51"/>
        <v>0</v>
      </c>
      <c r="L125" s="662">
        <f t="shared" si="51"/>
        <v>0</v>
      </c>
      <c r="M125" s="662">
        <f t="shared" si="51"/>
        <v>0</v>
      </c>
      <c r="N125" s="662">
        <f t="shared" si="51"/>
        <v>0</v>
      </c>
      <c r="O125" s="662">
        <f t="shared" si="51"/>
        <v>0</v>
      </c>
      <c r="P125" s="662">
        <f t="shared" si="51"/>
        <v>0</v>
      </c>
      <c r="Q125" s="662">
        <f t="shared" si="51"/>
        <v>0</v>
      </c>
      <c r="R125" s="662">
        <f t="shared" si="51"/>
        <v>0</v>
      </c>
      <c r="S125" s="662">
        <f t="shared" si="51"/>
        <v>0</v>
      </c>
      <c r="T125" s="662">
        <f t="shared" si="51"/>
        <v>0</v>
      </c>
      <c r="U125" s="662">
        <f t="shared" si="51"/>
        <v>0</v>
      </c>
      <c r="V125" s="662">
        <f t="shared" si="51"/>
        <v>0</v>
      </c>
      <c r="W125" s="662">
        <f t="shared" si="51"/>
        <v>0</v>
      </c>
      <c r="X125" s="662">
        <f t="shared" si="51"/>
        <v>0</v>
      </c>
      <c r="Y125" s="662">
        <f t="shared" si="51"/>
        <v>0</v>
      </c>
      <c r="Z125" s="662">
        <f t="shared" si="51"/>
        <v>0</v>
      </c>
      <c r="AA125" s="662">
        <f t="shared" si="51"/>
        <v>0</v>
      </c>
      <c r="AB125" s="662">
        <f t="shared" si="51"/>
        <v>0</v>
      </c>
      <c r="AC125" s="662">
        <f t="shared" si="51"/>
        <v>0</v>
      </c>
      <c r="AD125" s="662">
        <f t="shared" ref="AD125:AH125" si="52">IF((AD123&gt;0),(1-AD124)*AD123,0)</f>
        <v>0</v>
      </c>
      <c r="AE125" s="662">
        <f t="shared" si="52"/>
        <v>0</v>
      </c>
      <c r="AF125" s="662">
        <f t="shared" si="52"/>
        <v>0</v>
      </c>
      <c r="AG125" s="662">
        <f t="shared" si="52"/>
        <v>0</v>
      </c>
      <c r="AH125" s="662">
        <f t="shared" si="52"/>
        <v>0</v>
      </c>
      <c r="AI125" s="714"/>
    </row>
    <row r="126" spans="2:35" hidden="1" x14ac:dyDescent="0.2">
      <c r="B126" s="613"/>
      <c r="C126" s="708"/>
      <c r="D126" s="696">
        <f>'MEG Def'!$H11</f>
        <v>0</v>
      </c>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5"/>
      <c r="AA126" s="705"/>
      <c r="AB126" s="705"/>
      <c r="AC126" s="705"/>
      <c r="AD126" s="705"/>
      <c r="AE126" s="705"/>
      <c r="AF126" s="705"/>
      <c r="AG126" s="705"/>
      <c r="AH126" s="705"/>
      <c r="AI126" s="714"/>
    </row>
    <row r="127" spans="2:35" hidden="1" x14ac:dyDescent="0.2">
      <c r="B127" s="613" t="str">
        <f>IFERROR(VLOOKUP(C127,'MEG Def'!$A$7:$B$12,2),"")</f>
        <v/>
      </c>
      <c r="C127" s="659"/>
      <c r="D127" s="620" t="s">
        <v>56</v>
      </c>
      <c r="E127" s="662" t="str">
        <f>IF($D126="Savings Phase-Down",E31," ")</f>
        <v xml:space="preserve"> </v>
      </c>
      <c r="F127" s="662" t="str">
        <f t="shared" ref="F127:AC127" si="53">IF($D126="Savings Phase-Down",F31," ")</f>
        <v xml:space="preserve"> </v>
      </c>
      <c r="G127" s="662" t="str">
        <f t="shared" si="53"/>
        <v xml:space="preserve"> </v>
      </c>
      <c r="H127" s="662" t="str">
        <f t="shared" si="53"/>
        <v xml:space="preserve"> </v>
      </c>
      <c r="I127" s="662" t="str">
        <f t="shared" si="53"/>
        <v xml:space="preserve"> </v>
      </c>
      <c r="J127" s="662" t="str">
        <f t="shared" si="53"/>
        <v xml:space="preserve"> </v>
      </c>
      <c r="K127" s="662" t="str">
        <f t="shared" si="53"/>
        <v xml:space="preserve"> </v>
      </c>
      <c r="L127" s="662" t="str">
        <f t="shared" si="53"/>
        <v xml:space="preserve"> </v>
      </c>
      <c r="M127" s="662" t="str">
        <f t="shared" si="53"/>
        <v xml:space="preserve"> </v>
      </c>
      <c r="N127" s="662" t="str">
        <f t="shared" si="53"/>
        <v xml:space="preserve"> </v>
      </c>
      <c r="O127" s="662" t="str">
        <f t="shared" si="53"/>
        <v xml:space="preserve"> </v>
      </c>
      <c r="P127" s="662" t="str">
        <f t="shared" si="53"/>
        <v xml:space="preserve"> </v>
      </c>
      <c r="Q127" s="662" t="str">
        <f t="shared" si="53"/>
        <v xml:space="preserve"> </v>
      </c>
      <c r="R127" s="662" t="str">
        <f t="shared" si="53"/>
        <v xml:space="preserve"> </v>
      </c>
      <c r="S127" s="662" t="str">
        <f t="shared" si="53"/>
        <v xml:space="preserve"> </v>
      </c>
      <c r="T127" s="662" t="str">
        <f t="shared" si="53"/>
        <v xml:space="preserve"> </v>
      </c>
      <c r="U127" s="662" t="str">
        <f t="shared" si="53"/>
        <v xml:space="preserve"> </v>
      </c>
      <c r="V127" s="662" t="str">
        <f t="shared" si="53"/>
        <v xml:space="preserve"> </v>
      </c>
      <c r="W127" s="662" t="str">
        <f t="shared" si="53"/>
        <v xml:space="preserve"> </v>
      </c>
      <c r="X127" s="662" t="str">
        <f t="shared" si="53"/>
        <v xml:space="preserve"> </v>
      </c>
      <c r="Y127" s="662" t="str">
        <f t="shared" si="53"/>
        <v xml:space="preserve"> </v>
      </c>
      <c r="Z127" s="662" t="str">
        <f t="shared" si="53"/>
        <v xml:space="preserve"> </v>
      </c>
      <c r="AA127" s="662" t="str">
        <f t="shared" si="53"/>
        <v xml:space="preserve"> </v>
      </c>
      <c r="AB127" s="662" t="str">
        <f t="shared" si="53"/>
        <v xml:space="preserve"> </v>
      </c>
      <c r="AC127" s="662" t="str">
        <f t="shared" si="53"/>
        <v xml:space="preserve"> </v>
      </c>
      <c r="AD127" s="662" t="str">
        <f t="shared" ref="AD127:AH127" si="54">IF($D126="Savings Phase-Down",AD31," ")</f>
        <v xml:space="preserve"> </v>
      </c>
      <c r="AE127" s="662" t="str">
        <f t="shared" si="54"/>
        <v xml:space="preserve"> </v>
      </c>
      <c r="AF127" s="662" t="str">
        <f t="shared" si="54"/>
        <v xml:space="preserve"> </v>
      </c>
      <c r="AG127" s="662" t="str">
        <f t="shared" si="54"/>
        <v xml:space="preserve"> </v>
      </c>
      <c r="AH127" s="662" t="str">
        <f t="shared" si="54"/>
        <v xml:space="preserve"> </v>
      </c>
      <c r="AI127" s="714"/>
    </row>
    <row r="128" spans="2:35" hidden="1" x14ac:dyDescent="0.2">
      <c r="B128" s="613"/>
      <c r="C128" s="708"/>
      <c r="D128" s="620" t="s">
        <v>57</v>
      </c>
      <c r="E128" s="662" t="str">
        <f>IF($D126="Savings Phase-Down",E81," ")</f>
        <v xml:space="preserve"> </v>
      </c>
      <c r="F128" s="662" t="str">
        <f t="shared" ref="F128:AC128" si="55">IF($D126="Savings Phase-Down",F81," ")</f>
        <v xml:space="preserve"> </v>
      </c>
      <c r="G128" s="662" t="str">
        <f t="shared" si="55"/>
        <v xml:space="preserve"> </v>
      </c>
      <c r="H128" s="662" t="str">
        <f t="shared" si="55"/>
        <v xml:space="preserve"> </v>
      </c>
      <c r="I128" s="662" t="str">
        <f t="shared" si="55"/>
        <v xml:space="preserve"> </v>
      </c>
      <c r="J128" s="662" t="str">
        <f t="shared" si="55"/>
        <v xml:space="preserve"> </v>
      </c>
      <c r="K128" s="662" t="str">
        <f t="shared" si="55"/>
        <v xml:space="preserve"> </v>
      </c>
      <c r="L128" s="662" t="str">
        <f t="shared" si="55"/>
        <v xml:space="preserve"> </v>
      </c>
      <c r="M128" s="662" t="str">
        <f t="shared" si="55"/>
        <v xml:space="preserve"> </v>
      </c>
      <c r="N128" s="662" t="str">
        <f t="shared" si="55"/>
        <v xml:space="preserve"> </v>
      </c>
      <c r="O128" s="662" t="str">
        <f t="shared" si="55"/>
        <v xml:space="preserve"> </v>
      </c>
      <c r="P128" s="662" t="str">
        <f t="shared" si="55"/>
        <v xml:space="preserve"> </v>
      </c>
      <c r="Q128" s="662" t="str">
        <f t="shared" si="55"/>
        <v xml:space="preserve"> </v>
      </c>
      <c r="R128" s="662" t="str">
        <f t="shared" si="55"/>
        <v xml:space="preserve"> </v>
      </c>
      <c r="S128" s="662" t="str">
        <f t="shared" si="55"/>
        <v xml:space="preserve"> </v>
      </c>
      <c r="T128" s="662" t="str">
        <f t="shared" si="55"/>
        <v xml:space="preserve"> </v>
      </c>
      <c r="U128" s="662" t="str">
        <f t="shared" si="55"/>
        <v xml:space="preserve"> </v>
      </c>
      <c r="V128" s="662" t="str">
        <f t="shared" si="55"/>
        <v xml:space="preserve"> </v>
      </c>
      <c r="W128" s="662" t="str">
        <f t="shared" si="55"/>
        <v xml:space="preserve"> </v>
      </c>
      <c r="X128" s="662" t="str">
        <f t="shared" si="55"/>
        <v xml:space="preserve"> </v>
      </c>
      <c r="Y128" s="662" t="str">
        <f t="shared" si="55"/>
        <v xml:space="preserve"> </v>
      </c>
      <c r="Z128" s="662" t="str">
        <f t="shared" si="55"/>
        <v xml:space="preserve"> </v>
      </c>
      <c r="AA128" s="662" t="str">
        <f t="shared" si="55"/>
        <v xml:space="preserve"> </v>
      </c>
      <c r="AB128" s="662" t="str">
        <f t="shared" si="55"/>
        <v xml:space="preserve"> </v>
      </c>
      <c r="AC128" s="662" t="str">
        <f t="shared" si="55"/>
        <v xml:space="preserve"> </v>
      </c>
      <c r="AD128" s="662" t="str">
        <f t="shared" ref="AD128:AH128" si="56">IF($D126="Savings Phase-Down",AD81," ")</f>
        <v xml:space="preserve"> </v>
      </c>
      <c r="AE128" s="662" t="str">
        <f t="shared" si="56"/>
        <v xml:space="preserve"> </v>
      </c>
      <c r="AF128" s="662" t="str">
        <f t="shared" si="56"/>
        <v xml:space="preserve"> </v>
      </c>
      <c r="AG128" s="662" t="str">
        <f t="shared" si="56"/>
        <v xml:space="preserve"> </v>
      </c>
      <c r="AH128" s="662" t="str">
        <f t="shared" si="56"/>
        <v xml:space="preserve"> </v>
      </c>
      <c r="AI128" s="714"/>
    </row>
    <row r="129" spans="2:35" hidden="1" x14ac:dyDescent="0.2">
      <c r="B129" s="709" t="s">
        <v>138</v>
      </c>
      <c r="C129" s="708"/>
      <c r="D129" s="549"/>
      <c r="E129" s="662">
        <f t="shared" ref="E129:AC129" si="57">IFERROR(E127-E128,0)</f>
        <v>0</v>
      </c>
      <c r="F129" s="662">
        <f t="shared" si="57"/>
        <v>0</v>
      </c>
      <c r="G129" s="662">
        <f t="shared" si="57"/>
        <v>0</v>
      </c>
      <c r="H129" s="662">
        <f t="shared" si="57"/>
        <v>0</v>
      </c>
      <c r="I129" s="662">
        <f t="shared" si="57"/>
        <v>0</v>
      </c>
      <c r="J129" s="662">
        <f t="shared" si="57"/>
        <v>0</v>
      </c>
      <c r="K129" s="662">
        <f t="shared" si="57"/>
        <v>0</v>
      </c>
      <c r="L129" s="662">
        <f t="shared" si="57"/>
        <v>0</v>
      </c>
      <c r="M129" s="662">
        <f t="shared" si="57"/>
        <v>0</v>
      </c>
      <c r="N129" s="662">
        <f t="shared" si="57"/>
        <v>0</v>
      </c>
      <c r="O129" s="662">
        <f t="shared" si="57"/>
        <v>0</v>
      </c>
      <c r="P129" s="662">
        <f t="shared" si="57"/>
        <v>0</v>
      </c>
      <c r="Q129" s="662">
        <f t="shared" si="57"/>
        <v>0</v>
      </c>
      <c r="R129" s="662">
        <f t="shared" si="57"/>
        <v>0</v>
      </c>
      <c r="S129" s="662">
        <f t="shared" si="57"/>
        <v>0</v>
      </c>
      <c r="T129" s="662">
        <f t="shared" si="57"/>
        <v>0</v>
      </c>
      <c r="U129" s="662">
        <f t="shared" si="57"/>
        <v>0</v>
      </c>
      <c r="V129" s="662">
        <f t="shared" si="57"/>
        <v>0</v>
      </c>
      <c r="W129" s="662">
        <f t="shared" si="57"/>
        <v>0</v>
      </c>
      <c r="X129" s="662">
        <f t="shared" si="57"/>
        <v>0</v>
      </c>
      <c r="Y129" s="662">
        <f t="shared" si="57"/>
        <v>0</v>
      </c>
      <c r="Z129" s="662">
        <f t="shared" si="57"/>
        <v>0</v>
      </c>
      <c r="AA129" s="662">
        <f t="shared" si="57"/>
        <v>0</v>
      </c>
      <c r="AB129" s="662">
        <f t="shared" si="57"/>
        <v>0</v>
      </c>
      <c r="AC129" s="662">
        <f t="shared" si="57"/>
        <v>0</v>
      </c>
      <c r="AD129" s="662">
        <f t="shared" ref="AD129:AH129" si="58">IFERROR(AD127-AD128,0)</f>
        <v>0</v>
      </c>
      <c r="AE129" s="662">
        <f t="shared" si="58"/>
        <v>0</v>
      </c>
      <c r="AF129" s="662">
        <f t="shared" si="58"/>
        <v>0</v>
      </c>
      <c r="AG129" s="662">
        <f t="shared" si="58"/>
        <v>0</v>
      </c>
      <c r="AH129" s="662">
        <f t="shared" si="58"/>
        <v>0</v>
      </c>
      <c r="AI129" s="714"/>
    </row>
    <row r="130" spans="2:35" hidden="1" x14ac:dyDescent="0.2">
      <c r="B130" s="632" t="s">
        <v>139</v>
      </c>
      <c r="C130" s="708"/>
      <c r="D130" s="549"/>
      <c r="E130" s="710"/>
      <c r="F130" s="710"/>
      <c r="G130" s="710"/>
      <c r="H130" s="710"/>
      <c r="I130" s="710"/>
      <c r="J130" s="710"/>
      <c r="K130" s="710"/>
      <c r="L130" s="710"/>
      <c r="M130" s="710"/>
      <c r="N130" s="710"/>
      <c r="O130" s="710"/>
      <c r="P130" s="710"/>
      <c r="Q130" s="710"/>
      <c r="R130" s="710"/>
      <c r="S130" s="710"/>
      <c r="T130" s="710"/>
      <c r="U130" s="710"/>
      <c r="V130" s="710"/>
      <c r="W130" s="710"/>
      <c r="X130" s="710"/>
      <c r="Y130" s="710"/>
      <c r="Z130" s="710"/>
      <c r="AA130" s="710"/>
      <c r="AB130" s="710"/>
      <c r="AC130" s="710"/>
      <c r="AD130" s="710"/>
      <c r="AE130" s="710"/>
      <c r="AF130" s="710"/>
      <c r="AG130" s="710"/>
      <c r="AH130" s="710"/>
      <c r="AI130" s="714"/>
    </row>
    <row r="131" spans="2:35" hidden="1" x14ac:dyDescent="0.2">
      <c r="B131" s="712" t="s">
        <v>10</v>
      </c>
      <c r="C131" s="704"/>
      <c r="D131" s="712"/>
      <c r="E131" s="662">
        <f t="shared" ref="E131:AC131" si="59">IF((E129&gt;0),(1-E130)*E129,0)</f>
        <v>0</v>
      </c>
      <c r="F131" s="662">
        <f t="shared" si="59"/>
        <v>0</v>
      </c>
      <c r="G131" s="662">
        <f t="shared" si="59"/>
        <v>0</v>
      </c>
      <c r="H131" s="662">
        <f t="shared" si="59"/>
        <v>0</v>
      </c>
      <c r="I131" s="662">
        <f t="shared" si="59"/>
        <v>0</v>
      </c>
      <c r="J131" s="662">
        <f t="shared" si="59"/>
        <v>0</v>
      </c>
      <c r="K131" s="662">
        <f t="shared" si="59"/>
        <v>0</v>
      </c>
      <c r="L131" s="662">
        <f t="shared" si="59"/>
        <v>0</v>
      </c>
      <c r="M131" s="662">
        <f t="shared" si="59"/>
        <v>0</v>
      </c>
      <c r="N131" s="662">
        <f t="shared" si="59"/>
        <v>0</v>
      </c>
      <c r="O131" s="662">
        <f t="shared" si="59"/>
        <v>0</v>
      </c>
      <c r="P131" s="662">
        <f t="shared" si="59"/>
        <v>0</v>
      </c>
      <c r="Q131" s="662">
        <f t="shared" si="59"/>
        <v>0</v>
      </c>
      <c r="R131" s="662">
        <f t="shared" si="59"/>
        <v>0</v>
      </c>
      <c r="S131" s="662">
        <f t="shared" si="59"/>
        <v>0</v>
      </c>
      <c r="T131" s="662">
        <f t="shared" si="59"/>
        <v>0</v>
      </c>
      <c r="U131" s="662">
        <f t="shared" si="59"/>
        <v>0</v>
      </c>
      <c r="V131" s="662">
        <f t="shared" si="59"/>
        <v>0</v>
      </c>
      <c r="W131" s="662">
        <f t="shared" si="59"/>
        <v>0</v>
      </c>
      <c r="X131" s="662">
        <f t="shared" si="59"/>
        <v>0</v>
      </c>
      <c r="Y131" s="662">
        <f t="shared" si="59"/>
        <v>0</v>
      </c>
      <c r="Z131" s="662">
        <f t="shared" si="59"/>
        <v>0</v>
      </c>
      <c r="AA131" s="662">
        <f t="shared" si="59"/>
        <v>0</v>
      </c>
      <c r="AB131" s="662">
        <f t="shared" si="59"/>
        <v>0</v>
      </c>
      <c r="AC131" s="662">
        <f t="shared" si="59"/>
        <v>0</v>
      </c>
      <c r="AD131" s="662">
        <f t="shared" ref="AD131:AH131" si="60">IF((AD129&gt;0),(1-AD130)*AD129,0)</f>
        <v>0</v>
      </c>
      <c r="AE131" s="662">
        <f t="shared" si="60"/>
        <v>0</v>
      </c>
      <c r="AF131" s="662">
        <f t="shared" si="60"/>
        <v>0</v>
      </c>
      <c r="AG131" s="662">
        <f t="shared" si="60"/>
        <v>0</v>
      </c>
      <c r="AH131" s="662">
        <f t="shared" si="60"/>
        <v>0</v>
      </c>
      <c r="AI131" s="714"/>
    </row>
    <row r="132" spans="2:35" ht="13.5" hidden="1" thickBot="1" x14ac:dyDescent="0.25">
      <c r="B132" s="646"/>
      <c r="C132" s="708"/>
      <c r="D132" s="549"/>
      <c r="E132" s="662"/>
      <c r="F132" s="662"/>
      <c r="G132" s="662"/>
      <c r="H132" s="662"/>
      <c r="I132" s="662"/>
      <c r="J132" s="662"/>
      <c r="K132" s="662"/>
      <c r="L132" s="662"/>
      <c r="M132" s="662"/>
      <c r="N132" s="662"/>
      <c r="O132" s="662"/>
      <c r="P132" s="662"/>
      <c r="Q132" s="662"/>
      <c r="R132" s="662"/>
      <c r="S132" s="662"/>
      <c r="T132" s="662"/>
      <c r="U132" s="662"/>
      <c r="V132" s="662"/>
      <c r="W132" s="662"/>
      <c r="X132" s="662"/>
      <c r="Y132" s="662"/>
      <c r="Z132" s="662"/>
      <c r="AA132" s="662"/>
      <c r="AB132" s="662"/>
      <c r="AC132" s="662"/>
      <c r="AD132" s="662"/>
      <c r="AE132" s="662"/>
      <c r="AF132" s="662"/>
      <c r="AG132" s="662"/>
      <c r="AH132" s="662"/>
      <c r="AI132" s="714"/>
    </row>
    <row r="133" spans="2:35" s="560" customFormat="1" ht="13.5" hidden="1" thickBot="1" x14ac:dyDescent="0.25">
      <c r="B133" s="715" t="s">
        <v>78</v>
      </c>
      <c r="C133" s="716"/>
      <c r="D133" s="715"/>
      <c r="E133" s="698">
        <f>IF(AND(E$12&gt;='Summary TC'!$C4,E$12&lt;='Summary TC'!$C5),SUMIF($B100:$B132,"Savings Reduction",E100:E132),0)</f>
        <v>0</v>
      </c>
      <c r="F133" s="698">
        <f>IF(AND(F$12&gt;='Summary TC'!$C4,F$12&lt;='Summary TC'!$C5),SUMIF($B100:$B132,"Savings Reduction",F100:F132),0)</f>
        <v>0</v>
      </c>
      <c r="G133" s="698">
        <f>IF(AND(G$12&gt;='Summary TC'!$C4,G$12&lt;='Summary TC'!$C5),SUMIF($B100:$B132,"Savings Reduction",G100:G132),0)</f>
        <v>0</v>
      </c>
      <c r="H133" s="698">
        <f>IF(AND(H$12&gt;='Summary TC'!$C4,H$12&lt;='Summary TC'!$C5),SUMIF($B100:$B132,"Savings Reduction",H100:H132),0)</f>
        <v>0</v>
      </c>
      <c r="I133" s="698">
        <f>IF(AND(I$12&gt;='Summary TC'!$C4,I$12&lt;='Summary TC'!$C5),SUMIF($B100:$B132,"Savings Reduction",I100:I132),0)</f>
        <v>0</v>
      </c>
      <c r="J133" s="698">
        <f>IF(AND(J$12&gt;='Summary TC'!$C4,J$12&lt;='Summary TC'!$C5),SUMIF($B100:$B132,"Savings Reduction",J100:J132),0)</f>
        <v>0</v>
      </c>
      <c r="K133" s="698">
        <f>IF(AND(K$12&gt;='Summary TC'!$C4,K$12&lt;='Summary TC'!$C5),SUMIF($B100:$B132,"Savings Reduction",K100:K132),0)</f>
        <v>0</v>
      </c>
      <c r="L133" s="698">
        <f>IF(AND(L$12&gt;='Summary TC'!$C4,L$12&lt;='Summary TC'!$C5),SUMIF($B100:$B132,"Savings Reduction",L100:L132),0)</f>
        <v>0</v>
      </c>
      <c r="M133" s="698">
        <f>IF(AND(M$12&gt;='Summary TC'!$C4,M$12&lt;='Summary TC'!$C5),SUMIF($B100:$B132,"Savings Reduction",M100:M132),0)</f>
        <v>0</v>
      </c>
      <c r="N133" s="698">
        <f>IF(AND(N$12&gt;='Summary TC'!$C4,N$12&lt;='Summary TC'!$C5),SUMIF($B100:$B132,"Savings Reduction",N100:N132),0)</f>
        <v>0</v>
      </c>
      <c r="O133" s="698">
        <f>IF(AND(O$12&gt;='Summary TC'!$C4,O$12&lt;='Summary TC'!$C5),SUMIF($B100:$B132,"Savings Reduction",O100:O132),0)</f>
        <v>0</v>
      </c>
      <c r="P133" s="698">
        <f>IF(AND(P$12&gt;='Summary TC'!$C4,P$12&lt;='Summary TC'!$C5),SUMIF($B100:$B132,"Savings Reduction",P100:P132),0)</f>
        <v>0</v>
      </c>
      <c r="Q133" s="698">
        <f>IF(AND(Q$12&gt;='Summary TC'!$C4,Q$12&lt;='Summary TC'!$C5),SUMIF($B100:$B132,"Savings Reduction",Q100:Q132),0)</f>
        <v>0</v>
      </c>
      <c r="R133" s="698">
        <f>IF(AND(R$12&gt;='Summary TC'!$C4,R$12&lt;='Summary TC'!$C5),SUMIF($B100:$B132,"Savings Reduction",R100:R132),0)</f>
        <v>0</v>
      </c>
      <c r="S133" s="698">
        <f>IF(AND(S$12&gt;='Summary TC'!$C4,S$12&lt;='Summary TC'!$C5),SUMIF($B100:$B132,"Savings Reduction",S100:S132),0)</f>
        <v>0</v>
      </c>
      <c r="T133" s="698">
        <f>IF(AND(T$12&gt;='Summary TC'!$C4,T$12&lt;='Summary TC'!$C5),SUMIF($B100:$B132,"Savings Reduction",T100:T132),0)</f>
        <v>0</v>
      </c>
      <c r="U133" s="698">
        <f>IF(AND(U$12&gt;='Summary TC'!$C4,U$12&lt;='Summary TC'!$C5),SUMIF($B100:$B132,"Savings Reduction",U100:U132),0)</f>
        <v>0</v>
      </c>
      <c r="V133" s="698">
        <f>IF(AND(V$12&gt;='Summary TC'!$C4,V$12&lt;='Summary TC'!$C5),SUMIF($B100:$B132,"Savings Reduction",V100:V132),0)</f>
        <v>0</v>
      </c>
      <c r="W133" s="698">
        <f>IF(AND(W$12&gt;='Summary TC'!$C4,W$12&lt;='Summary TC'!$C5),SUMIF($B100:$B132,"Savings Reduction",W100:W132),0)</f>
        <v>0</v>
      </c>
      <c r="X133" s="698">
        <f>IF(AND(X$12&gt;='Summary TC'!$C4,X$12&lt;='Summary TC'!$C5),SUMIF($B100:$B132,"Savings Reduction",X100:X132),0)</f>
        <v>0</v>
      </c>
      <c r="Y133" s="698">
        <f>IF(AND(Y$12&gt;='Summary TC'!$C4,Y$12&lt;='Summary TC'!$C5),SUMIF($B100:$B132,"Savings Reduction",Y100:Y132),0)</f>
        <v>0</v>
      </c>
      <c r="Z133" s="698">
        <f>IF(AND(Z$12&gt;='Summary TC'!$C4,Z$12&lt;='Summary TC'!$C5),SUMIF($B100:$B132,"Savings Reduction",Z100:Z132),0)</f>
        <v>0</v>
      </c>
      <c r="AA133" s="698">
        <f>IF(AND(AA$12&gt;='Summary TC'!$C4,AA$12&lt;='Summary TC'!$C5),SUMIF($B100:$B132,"Savings Reduction",AA100:AA132),0)</f>
        <v>0</v>
      </c>
      <c r="AB133" s="698">
        <f>IF(AND(AB$12&gt;='Summary TC'!$C4,AB$12&lt;='Summary TC'!$C5),SUMIF($B100:$B132,"Savings Reduction",AB100:AB132),0)</f>
        <v>0</v>
      </c>
      <c r="AC133" s="698">
        <f>IF(AND(AC$12&gt;='Summary TC'!$C4,AC$12&lt;='Summary TC'!$C5),SUMIF($B100:$B132,"Savings Reduction",AC100:AC132),0)</f>
        <v>0</v>
      </c>
      <c r="AD133" s="698">
        <f>IF(AND(AD$12&gt;='Summary TC'!$C4,AD$12&lt;='Summary TC'!$C5),SUMIF($B100:$B132,"Savings Reduction",AD100:AD132),0)</f>
        <v>0</v>
      </c>
      <c r="AE133" s="698">
        <f>IF(AND(AE$12&gt;='Summary TC'!$C4,AE$12&lt;='Summary TC'!$C5),SUMIF($B100:$B132,"Savings Reduction",AE100:AE132),0)</f>
        <v>0</v>
      </c>
      <c r="AF133" s="698">
        <f>IF(AND(AF$12&gt;='Summary TC'!$C4,AF$12&lt;='Summary TC'!$C5),SUMIF($B100:$B132,"Savings Reduction",AF100:AF132),0)</f>
        <v>0</v>
      </c>
      <c r="AG133" s="698">
        <f>IF(AND(AG$12&gt;='Summary TC'!$C4,AG$12&lt;='Summary TC'!$C5),SUMIF($B100:$B132,"Savings Reduction",AG100:AG132),0)</f>
        <v>0</v>
      </c>
      <c r="AH133" s="698">
        <f>IF(AND(AH$12&gt;='Summary TC'!$C4,AH$12&lt;='Summary TC'!$C5),SUMIF($B100:$B132,"Savings Reduction",AH100:AH132),0)</f>
        <v>0</v>
      </c>
      <c r="AI133" s="691">
        <f>SUM(E133:AH133)</f>
        <v>0</v>
      </c>
    </row>
    <row r="134" spans="2:35" hidden="1" x14ac:dyDescent="0.2">
      <c r="B134" s="717"/>
      <c r="D134" s="717"/>
      <c r="E134" s="718"/>
      <c r="F134" s="718"/>
      <c r="G134" s="718"/>
      <c r="H134" s="718"/>
      <c r="I134" s="718"/>
      <c r="J134" s="718"/>
      <c r="K134" s="718"/>
      <c r="L134" s="718"/>
      <c r="M134" s="718"/>
      <c r="N134" s="718"/>
      <c r="O134" s="718"/>
      <c r="P134" s="718"/>
      <c r="Q134" s="718"/>
      <c r="R134" s="718"/>
      <c r="S134" s="718"/>
      <c r="T134" s="718"/>
      <c r="U134" s="718"/>
      <c r="V134" s="718"/>
      <c r="W134" s="718"/>
      <c r="X134" s="718"/>
      <c r="Y134" s="718"/>
      <c r="Z134" s="718"/>
      <c r="AA134" s="718"/>
      <c r="AB134" s="718"/>
      <c r="AC134" s="718"/>
      <c r="AD134" s="718"/>
      <c r="AE134" s="718"/>
      <c r="AF134" s="718"/>
      <c r="AG134" s="718"/>
      <c r="AH134" s="718"/>
      <c r="AI134" s="718"/>
    </row>
    <row r="135" spans="2:35" ht="13.5" thickBot="1" x14ac:dyDescent="0.25">
      <c r="B135" s="453"/>
    </row>
    <row r="136" spans="2:35" x14ac:dyDescent="0.2">
      <c r="B136" s="719" t="s">
        <v>23</v>
      </c>
      <c r="C136" s="582"/>
      <c r="D136" s="720"/>
      <c r="E136" s="721">
        <f>E71-E97-E133</f>
        <v>0</v>
      </c>
      <c r="F136" s="722">
        <f t="shared" ref="F136:AC136" si="61">F71-F97-F133</f>
        <v>0</v>
      </c>
      <c r="G136" s="722">
        <f t="shared" si="61"/>
        <v>0</v>
      </c>
      <c r="H136" s="722">
        <f t="shared" si="61"/>
        <v>0</v>
      </c>
      <c r="I136" s="722">
        <f t="shared" si="61"/>
        <v>0</v>
      </c>
      <c r="J136" s="722">
        <f t="shared" si="61"/>
        <v>0</v>
      </c>
      <c r="K136" s="722">
        <f t="shared" si="61"/>
        <v>0</v>
      </c>
      <c r="L136" s="722">
        <f t="shared" si="61"/>
        <v>0</v>
      </c>
      <c r="M136" s="722">
        <f t="shared" si="61"/>
        <v>0</v>
      </c>
      <c r="N136" s="722">
        <f t="shared" si="61"/>
        <v>0</v>
      </c>
      <c r="O136" s="722">
        <f t="shared" si="61"/>
        <v>0</v>
      </c>
      <c r="P136" s="722">
        <f t="shared" si="61"/>
        <v>0</v>
      </c>
      <c r="Q136" s="722">
        <f t="shared" si="61"/>
        <v>0</v>
      </c>
      <c r="R136" s="722">
        <f t="shared" si="61"/>
        <v>0</v>
      </c>
      <c r="S136" s="722">
        <f t="shared" si="61"/>
        <v>0</v>
      </c>
      <c r="T136" s="722">
        <f t="shared" si="61"/>
        <v>0</v>
      </c>
      <c r="U136" s="722">
        <f t="shared" si="61"/>
        <v>0</v>
      </c>
      <c r="V136" s="722">
        <f t="shared" si="61"/>
        <v>0</v>
      </c>
      <c r="W136" s="722">
        <f t="shared" si="61"/>
        <v>0</v>
      </c>
      <c r="X136" s="722">
        <f t="shared" si="61"/>
        <v>0</v>
      </c>
      <c r="Y136" s="722">
        <f t="shared" si="61"/>
        <v>0</v>
      </c>
      <c r="Z136" s="722">
        <f t="shared" si="61"/>
        <v>0</v>
      </c>
      <c r="AA136" s="722">
        <f t="shared" si="61"/>
        <v>0</v>
      </c>
      <c r="AB136" s="722">
        <f t="shared" si="61"/>
        <v>0</v>
      </c>
      <c r="AC136" s="722">
        <f t="shared" si="61"/>
        <v>0</v>
      </c>
      <c r="AD136" s="722">
        <f t="shared" ref="AD136:AH136" si="62">AD71-AD97-AD133</f>
        <v>0</v>
      </c>
      <c r="AE136" s="722">
        <f t="shared" si="62"/>
        <v>0</v>
      </c>
      <c r="AF136" s="722">
        <f t="shared" si="62"/>
        <v>0</v>
      </c>
      <c r="AG136" s="722">
        <f t="shared" si="62"/>
        <v>0</v>
      </c>
      <c r="AH136" s="723">
        <f t="shared" si="62"/>
        <v>0</v>
      </c>
      <c r="AI136" s="724">
        <f>AI71-AI97-AI133</f>
        <v>0</v>
      </c>
    </row>
    <row r="137" spans="2:35" x14ac:dyDescent="0.2">
      <c r="B137" s="620" t="s">
        <v>143</v>
      </c>
      <c r="C137" s="659"/>
      <c r="D137" s="725"/>
      <c r="E137" s="726"/>
      <c r="F137" s="727"/>
      <c r="G137" s="727"/>
      <c r="H137" s="727"/>
      <c r="I137" s="727"/>
      <c r="J137" s="727"/>
      <c r="K137" s="727"/>
      <c r="L137" s="727"/>
      <c r="M137" s="727"/>
      <c r="N137" s="727"/>
      <c r="O137" s="727"/>
      <c r="P137" s="727"/>
      <c r="Q137" s="727"/>
      <c r="R137" s="727"/>
      <c r="S137" s="727"/>
      <c r="T137" s="727"/>
      <c r="U137" s="727"/>
      <c r="V137" s="727"/>
      <c r="W137" s="727"/>
      <c r="X137" s="727"/>
      <c r="Y137" s="727"/>
      <c r="Z137" s="727"/>
      <c r="AA137" s="727"/>
      <c r="AB137" s="727"/>
      <c r="AC137" s="727"/>
      <c r="AD137" s="727"/>
      <c r="AE137" s="727"/>
      <c r="AF137" s="727"/>
      <c r="AG137" s="727"/>
      <c r="AH137" s="728"/>
      <c r="AI137" s="729">
        <f>MIN(AI203,0)+MIN(AI259,0)</f>
        <v>0</v>
      </c>
    </row>
    <row r="138" spans="2:35" x14ac:dyDescent="0.2">
      <c r="B138" s="613" t="s">
        <v>142</v>
      </c>
      <c r="C138" s="659"/>
      <c r="D138" s="725"/>
      <c r="E138" s="237"/>
      <c r="F138" s="375"/>
      <c r="G138" s="375"/>
      <c r="H138" s="375"/>
      <c r="I138" s="375"/>
      <c r="J138" s="730"/>
      <c r="K138" s="730"/>
      <c r="L138" s="730"/>
      <c r="M138" s="730"/>
      <c r="N138" s="730"/>
      <c r="O138" s="730"/>
      <c r="P138" s="730"/>
      <c r="Q138" s="730"/>
      <c r="R138" s="730"/>
      <c r="S138" s="730"/>
      <c r="T138" s="730"/>
      <c r="U138" s="730"/>
      <c r="V138" s="730"/>
      <c r="W138" s="730"/>
      <c r="X138" s="730"/>
      <c r="Y138" s="730"/>
      <c r="Z138" s="730"/>
      <c r="AA138" s="730"/>
      <c r="AB138" s="730"/>
      <c r="AC138" s="730"/>
      <c r="AD138" s="730"/>
      <c r="AE138" s="730"/>
      <c r="AF138" s="730"/>
      <c r="AG138" s="730"/>
      <c r="AH138" s="731"/>
      <c r="AI138" s="729">
        <f>SUM(E138:AH138)</f>
        <v>0</v>
      </c>
    </row>
    <row r="139" spans="2:35" x14ac:dyDescent="0.2">
      <c r="B139" s="613" t="s">
        <v>144</v>
      </c>
      <c r="C139" s="659"/>
      <c r="D139" s="725"/>
      <c r="E139" s="237"/>
      <c r="F139" s="375"/>
      <c r="G139" s="375"/>
      <c r="H139" s="375"/>
      <c r="I139" s="375"/>
      <c r="J139" s="730"/>
      <c r="K139" s="730"/>
      <c r="L139" s="730"/>
      <c r="M139" s="730"/>
      <c r="N139" s="730"/>
      <c r="O139" s="730"/>
      <c r="P139" s="730"/>
      <c r="Q139" s="730"/>
      <c r="R139" s="730"/>
      <c r="S139" s="730"/>
      <c r="T139" s="730"/>
      <c r="U139" s="730"/>
      <c r="V139" s="730"/>
      <c r="W139" s="730"/>
      <c r="X139" s="730"/>
      <c r="Y139" s="730"/>
      <c r="Z139" s="730"/>
      <c r="AA139" s="730"/>
      <c r="AB139" s="730"/>
      <c r="AC139" s="730"/>
      <c r="AD139" s="730"/>
      <c r="AE139" s="730"/>
      <c r="AF139" s="730"/>
      <c r="AG139" s="730"/>
      <c r="AH139" s="731"/>
      <c r="AI139" s="729">
        <f>SUM(E139:AH139)</f>
        <v>0</v>
      </c>
    </row>
    <row r="140" spans="2:35" x14ac:dyDescent="0.2">
      <c r="B140" s="620" t="s">
        <v>145</v>
      </c>
      <c r="C140" s="659"/>
      <c r="D140" s="725"/>
      <c r="E140" s="726"/>
      <c r="F140" s="727"/>
      <c r="G140" s="727"/>
      <c r="H140" s="727"/>
      <c r="I140" s="727"/>
      <c r="J140" s="727"/>
      <c r="K140" s="727"/>
      <c r="L140" s="727"/>
      <c r="M140" s="727"/>
      <c r="N140" s="727"/>
      <c r="O140" s="727"/>
      <c r="P140" s="727"/>
      <c r="Q140" s="727"/>
      <c r="R140" s="727"/>
      <c r="S140" s="727"/>
      <c r="T140" s="727"/>
      <c r="U140" s="727"/>
      <c r="V140" s="727"/>
      <c r="W140" s="727"/>
      <c r="X140" s="727"/>
      <c r="Y140" s="727"/>
      <c r="Z140" s="727"/>
      <c r="AA140" s="727"/>
      <c r="AB140" s="727"/>
      <c r="AC140" s="727"/>
      <c r="AD140" s="727"/>
      <c r="AE140" s="727"/>
      <c r="AF140" s="727"/>
      <c r="AG140" s="727"/>
      <c r="AH140" s="728"/>
      <c r="AI140" s="732"/>
    </row>
    <row r="141" spans="2:35" ht="13.5" thickBot="1" x14ac:dyDescent="0.25">
      <c r="B141" s="733" t="s">
        <v>24</v>
      </c>
      <c r="C141" s="734"/>
      <c r="D141" s="735"/>
      <c r="E141" s="736"/>
      <c r="F141" s="737"/>
      <c r="G141" s="737"/>
      <c r="H141" s="737"/>
      <c r="I141" s="737"/>
      <c r="J141" s="737"/>
      <c r="K141" s="737"/>
      <c r="L141" s="737"/>
      <c r="M141" s="737"/>
      <c r="N141" s="737"/>
      <c r="O141" s="737"/>
      <c r="P141" s="737"/>
      <c r="Q141" s="737"/>
      <c r="R141" s="737"/>
      <c r="S141" s="737"/>
      <c r="T141" s="737"/>
      <c r="U141" s="737"/>
      <c r="V141" s="737"/>
      <c r="W141" s="737"/>
      <c r="X141" s="737"/>
      <c r="Y141" s="737"/>
      <c r="Z141" s="737"/>
      <c r="AA141" s="737"/>
      <c r="AB141" s="737"/>
      <c r="AC141" s="737"/>
      <c r="AD141" s="737"/>
      <c r="AE141" s="737"/>
      <c r="AF141" s="737"/>
      <c r="AG141" s="737"/>
      <c r="AH141" s="738"/>
      <c r="AI141" s="739">
        <f>SUM(AI136:AI140)</f>
        <v>0</v>
      </c>
    </row>
    <row r="142" spans="2:35" x14ac:dyDescent="0.2">
      <c r="B142" s="453"/>
    </row>
    <row r="143" spans="2:35" ht="13.5" hidden="1" thickBot="1" x14ac:dyDescent="0.25">
      <c r="B143" s="477" t="s">
        <v>32</v>
      </c>
      <c r="C143" s="644"/>
    </row>
    <row r="144" spans="2:35" hidden="1" x14ac:dyDescent="0.2">
      <c r="B144" s="740"/>
      <c r="C144" s="741"/>
      <c r="D144" s="603"/>
      <c r="E144" s="548" t="s">
        <v>0</v>
      </c>
      <c r="F144" s="465"/>
      <c r="G144" s="521"/>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603"/>
    </row>
    <row r="145" spans="2:35" ht="13.5" hidden="1" thickBot="1" x14ac:dyDescent="0.25">
      <c r="B145" s="742"/>
      <c r="C145" s="743"/>
      <c r="D145" s="744"/>
      <c r="E145" s="551">
        <f>'DY Def'!B$5</f>
        <v>1</v>
      </c>
      <c r="F145" s="524">
        <f>'DY Def'!C$5</f>
        <v>2</v>
      </c>
      <c r="G145" s="524">
        <f>'DY Def'!D$5</f>
        <v>3</v>
      </c>
      <c r="H145" s="524">
        <f>'DY Def'!E$5</f>
        <v>4</v>
      </c>
      <c r="I145" s="524">
        <f>'DY Def'!F$5</f>
        <v>5</v>
      </c>
      <c r="J145" s="524">
        <f>'DY Def'!G$5</f>
        <v>6</v>
      </c>
      <c r="K145" s="524">
        <f>'DY Def'!H$5</f>
        <v>7</v>
      </c>
      <c r="L145" s="524">
        <f>'DY Def'!I$5</f>
        <v>8</v>
      </c>
      <c r="M145" s="524">
        <f>'DY Def'!J$5</f>
        <v>9</v>
      </c>
      <c r="N145" s="524">
        <f>'DY Def'!K$5</f>
        <v>10</v>
      </c>
      <c r="O145" s="524">
        <f>'DY Def'!L$5</f>
        <v>11</v>
      </c>
      <c r="P145" s="524">
        <f>'DY Def'!M$5</f>
        <v>12</v>
      </c>
      <c r="Q145" s="524">
        <f>'DY Def'!N$5</f>
        <v>13</v>
      </c>
      <c r="R145" s="524">
        <f>'DY Def'!O$5</f>
        <v>14</v>
      </c>
      <c r="S145" s="524">
        <f>'DY Def'!P$5</f>
        <v>15</v>
      </c>
      <c r="T145" s="524">
        <f>'DY Def'!Q$5</f>
        <v>16</v>
      </c>
      <c r="U145" s="524">
        <f>'DY Def'!R$5</f>
        <v>17</v>
      </c>
      <c r="V145" s="524">
        <f>'DY Def'!S$5</f>
        <v>18</v>
      </c>
      <c r="W145" s="524">
        <f>'DY Def'!T$5</f>
        <v>19</v>
      </c>
      <c r="X145" s="524">
        <f>'DY Def'!U$5</f>
        <v>20</v>
      </c>
      <c r="Y145" s="524">
        <f>'DY Def'!V$5</f>
        <v>21</v>
      </c>
      <c r="Z145" s="524">
        <f>'DY Def'!W$5</f>
        <v>22</v>
      </c>
      <c r="AA145" s="524">
        <f>'DY Def'!X$5</f>
        <v>23</v>
      </c>
      <c r="AB145" s="524">
        <f>'DY Def'!Y$5</f>
        <v>24</v>
      </c>
      <c r="AC145" s="524">
        <f>'DY Def'!Z$5</f>
        <v>25</v>
      </c>
      <c r="AD145" s="524">
        <f>'DY Def'!AA$5</f>
        <v>26</v>
      </c>
      <c r="AE145" s="524">
        <f>'DY Def'!AB$5</f>
        <v>27</v>
      </c>
      <c r="AF145" s="524">
        <f>'DY Def'!AC$5</f>
        <v>28</v>
      </c>
      <c r="AG145" s="524">
        <f>'DY Def'!AD$5</f>
        <v>29</v>
      </c>
      <c r="AH145" s="524">
        <f>'DY Def'!AE$5</f>
        <v>30</v>
      </c>
      <c r="AI145" s="703"/>
    </row>
    <row r="146" spans="2:35" hidden="1" x14ac:dyDescent="0.2">
      <c r="B146" s="535"/>
      <c r="C146" s="745"/>
      <c r="D146" s="703"/>
      <c r="AI146" s="703"/>
    </row>
    <row r="147" spans="2:35" hidden="1" x14ac:dyDescent="0.2">
      <c r="B147" s="746" t="s">
        <v>33</v>
      </c>
      <c r="C147" s="708"/>
      <c r="D147" s="703"/>
      <c r="E147" s="747"/>
      <c r="F147" s="747"/>
      <c r="G147" s="747"/>
      <c r="H147" s="747"/>
      <c r="I147" s="747"/>
      <c r="J147" s="747"/>
      <c r="K147" s="747"/>
      <c r="L147" s="747"/>
      <c r="M147" s="747"/>
      <c r="N147" s="747"/>
      <c r="O147" s="747"/>
      <c r="P147" s="747"/>
      <c r="Q147" s="747"/>
      <c r="R147" s="747"/>
      <c r="S147" s="747"/>
      <c r="T147" s="747"/>
      <c r="U147" s="747"/>
      <c r="V147" s="747"/>
      <c r="W147" s="747"/>
      <c r="X147" s="747"/>
      <c r="Y147" s="747"/>
      <c r="Z147" s="747"/>
      <c r="AA147" s="747"/>
      <c r="AB147" s="747"/>
      <c r="AC147" s="747"/>
      <c r="AD147" s="747"/>
      <c r="AE147" s="747"/>
      <c r="AF147" s="747"/>
      <c r="AG147" s="747"/>
      <c r="AH147" s="747"/>
      <c r="AI147" s="748"/>
    </row>
    <row r="148" spans="2:35" hidden="1" x14ac:dyDescent="0.2">
      <c r="B148" s="746" t="s">
        <v>34</v>
      </c>
      <c r="C148" s="708"/>
      <c r="D148" s="703"/>
      <c r="E148" s="662">
        <f>IF(AND(E$12&gt;='Summary TC'!$C$4, E$12&lt;='Summary TC'!$C$5),D148+E71-E133,0)</f>
        <v>0</v>
      </c>
      <c r="F148" s="662">
        <f>IF(AND(F$12&gt;='Summary TC'!$C$4, F$12&lt;='Summary TC'!$C$5),E148+F71-F133,0)</f>
        <v>0</v>
      </c>
      <c r="G148" s="662">
        <f>IF(AND(G$12&gt;='Summary TC'!$C$4, G$12&lt;='Summary TC'!$C$5),F148+G71-G133,0)</f>
        <v>0</v>
      </c>
      <c r="H148" s="662">
        <f>IF(AND(H$12&gt;='Summary TC'!$C$4, H$12&lt;='Summary TC'!$C$5),G148+H71-H133,0)</f>
        <v>0</v>
      </c>
      <c r="I148" s="662">
        <f>IF(AND(I$12&gt;='Summary TC'!$C$4, I$12&lt;='Summary TC'!$C$5),H148+I71-I133,0)</f>
        <v>0</v>
      </c>
      <c r="J148" s="662">
        <f>IF(AND(J$12&gt;='Summary TC'!$C$4, J$12&lt;='Summary TC'!$C$5),I148+J71-J133,0)</f>
        <v>0</v>
      </c>
      <c r="K148" s="662">
        <f>IF(AND(K$12&gt;='Summary TC'!$C$4, K$12&lt;='Summary TC'!$C$5),J148+K71-K133,0)</f>
        <v>0</v>
      </c>
      <c r="L148" s="662">
        <f>IF(AND(L$12&gt;='Summary TC'!$C$4, L$12&lt;='Summary TC'!$C$5),K148+L71-L133,0)</f>
        <v>0</v>
      </c>
      <c r="M148" s="662">
        <f>IF(AND(M$12&gt;='Summary TC'!$C$4, M$12&lt;='Summary TC'!$C$5),L148+M71-M133,0)</f>
        <v>0</v>
      </c>
      <c r="N148" s="662">
        <f>IF(AND(N$12&gt;='Summary TC'!$C$4, N$12&lt;='Summary TC'!$C$5),M148+N71-N133,0)</f>
        <v>0</v>
      </c>
      <c r="O148" s="662">
        <f>IF(AND(O$12&gt;='Summary TC'!$C$4, O$12&lt;='Summary TC'!$C$5),N148+O71-O133,0)</f>
        <v>0</v>
      </c>
      <c r="P148" s="662">
        <f>IF(AND(P$12&gt;='Summary TC'!$C$4, P$12&lt;='Summary TC'!$C$5),O148+P71-P133,0)</f>
        <v>0</v>
      </c>
      <c r="Q148" s="662">
        <f>IF(AND(Q$12&gt;='Summary TC'!$C$4, Q$12&lt;='Summary TC'!$C$5),P148+Q71-Q133,0)</f>
        <v>0</v>
      </c>
      <c r="R148" s="662">
        <f>IF(AND(R$12&gt;='Summary TC'!$C$4, R$12&lt;='Summary TC'!$C$5),Q148+R71-R133,0)</f>
        <v>0</v>
      </c>
      <c r="S148" s="662">
        <f>IF(AND(S$12&gt;='Summary TC'!$C$4, S$12&lt;='Summary TC'!$C$5),R148+S71-S133,0)</f>
        <v>0</v>
      </c>
      <c r="T148" s="662">
        <f>IF(AND(T$12&gt;='Summary TC'!$C$4, T$12&lt;='Summary TC'!$C$5),S148+T71-T133,0)</f>
        <v>0</v>
      </c>
      <c r="U148" s="662">
        <f>IF(AND(U$12&gt;='Summary TC'!$C$4, U$12&lt;='Summary TC'!$C$5),T148+U71-U133,0)</f>
        <v>0</v>
      </c>
      <c r="V148" s="662">
        <f>IF(AND(V$12&gt;='Summary TC'!$C$4, V$12&lt;='Summary TC'!$C$5),U148+V71-V133,0)</f>
        <v>0</v>
      </c>
      <c r="W148" s="662">
        <f>IF(AND(W$12&gt;='Summary TC'!$C$4, W$12&lt;='Summary TC'!$C$5),V148+W71-W133,0)</f>
        <v>0</v>
      </c>
      <c r="X148" s="662">
        <f>IF(AND(X$12&gt;='Summary TC'!$C$4, X$12&lt;='Summary TC'!$C$5),W148+X71-X133,0)</f>
        <v>0</v>
      </c>
      <c r="Y148" s="662">
        <f>IF(AND(Y$12&gt;='Summary TC'!$C$4, Y$12&lt;='Summary TC'!$C$5),X148+Y71-Y133,0)</f>
        <v>0</v>
      </c>
      <c r="Z148" s="662">
        <f>IF(AND(Z$12&gt;='Summary TC'!$C$4, Z$12&lt;='Summary TC'!$C$5),Y148+Z71-Z133,0)</f>
        <v>0</v>
      </c>
      <c r="AA148" s="662">
        <f>IF(AND(AA$12&gt;='Summary TC'!$C$4, AA$12&lt;='Summary TC'!$C$5),Z148+AA71-AA133,0)</f>
        <v>0</v>
      </c>
      <c r="AB148" s="662">
        <f>IF(AND(AB$12&gt;='Summary TC'!$C$4, AB$12&lt;='Summary TC'!$C$5),AA148+AB71-AB133,0)</f>
        <v>0</v>
      </c>
      <c r="AC148" s="662">
        <f>IF(AND(AC$12&gt;='Summary TC'!$C$4, AC$12&lt;='Summary TC'!$C$5),AB148+AC71-AC133,0)</f>
        <v>0</v>
      </c>
      <c r="AD148" s="662">
        <f>IF(AND(AD$12&gt;='Summary TC'!$C$4, AD$12&lt;='Summary TC'!$C$5),AC148+AD71-AD133,0)</f>
        <v>0</v>
      </c>
      <c r="AE148" s="662">
        <f>IF(AND(AE$12&gt;='Summary TC'!$C$4, AE$12&lt;='Summary TC'!$C$5),AD148+AE71-AE133,0)</f>
        <v>0</v>
      </c>
      <c r="AF148" s="662">
        <f>IF(AND(AF$12&gt;='Summary TC'!$C$4, AF$12&lt;='Summary TC'!$C$5),AE148+AF71-AF133,0)</f>
        <v>0</v>
      </c>
      <c r="AG148" s="662">
        <f>IF(AND(AG$12&gt;='Summary TC'!$C$4, AG$12&lt;='Summary TC'!$C$5),AF148+AG71-AG133,0)</f>
        <v>0</v>
      </c>
      <c r="AH148" s="662">
        <f>IF(AND(AH$12&gt;='Summary TC'!$C$4, AH$12&lt;='Summary TC'!$C$5),AG148+AH71-AH133,0)</f>
        <v>0</v>
      </c>
      <c r="AI148" s="748"/>
    </row>
    <row r="149" spans="2:35" hidden="1" x14ac:dyDescent="0.2">
      <c r="B149" s="746" t="s">
        <v>35</v>
      </c>
      <c r="C149" s="708"/>
      <c r="D149" s="703"/>
      <c r="E149" s="662">
        <f>E148*E147</f>
        <v>0</v>
      </c>
      <c r="F149" s="662">
        <f>F148*F147</f>
        <v>0</v>
      </c>
      <c r="G149" s="662">
        <f>G148*G147</f>
        <v>0</v>
      </c>
      <c r="H149" s="662">
        <f>H148*H147</f>
        <v>0</v>
      </c>
      <c r="I149" s="662">
        <f>I148*I147</f>
        <v>0</v>
      </c>
      <c r="J149" s="662">
        <f t="shared" ref="J149:AC149" si="63">J148*J147</f>
        <v>0</v>
      </c>
      <c r="K149" s="662">
        <f t="shared" si="63"/>
        <v>0</v>
      </c>
      <c r="L149" s="662">
        <f t="shared" si="63"/>
        <v>0</v>
      </c>
      <c r="M149" s="662">
        <f t="shared" si="63"/>
        <v>0</v>
      </c>
      <c r="N149" s="662">
        <f t="shared" si="63"/>
        <v>0</v>
      </c>
      <c r="O149" s="662">
        <f t="shared" si="63"/>
        <v>0</v>
      </c>
      <c r="P149" s="662">
        <f t="shared" si="63"/>
        <v>0</v>
      </c>
      <c r="Q149" s="662">
        <f t="shared" si="63"/>
        <v>0</v>
      </c>
      <c r="R149" s="662">
        <f t="shared" si="63"/>
        <v>0</v>
      </c>
      <c r="S149" s="662">
        <f t="shared" si="63"/>
        <v>0</v>
      </c>
      <c r="T149" s="662">
        <f t="shared" si="63"/>
        <v>0</v>
      </c>
      <c r="U149" s="662">
        <f t="shared" si="63"/>
        <v>0</v>
      </c>
      <c r="V149" s="662">
        <f t="shared" si="63"/>
        <v>0</v>
      </c>
      <c r="W149" s="662">
        <f t="shared" si="63"/>
        <v>0</v>
      </c>
      <c r="X149" s="662">
        <f t="shared" si="63"/>
        <v>0</v>
      </c>
      <c r="Y149" s="662">
        <f t="shared" si="63"/>
        <v>0</v>
      </c>
      <c r="Z149" s="662">
        <f t="shared" si="63"/>
        <v>0</v>
      </c>
      <c r="AA149" s="662">
        <f t="shared" si="63"/>
        <v>0</v>
      </c>
      <c r="AB149" s="662">
        <f t="shared" si="63"/>
        <v>0</v>
      </c>
      <c r="AC149" s="662">
        <f t="shared" si="63"/>
        <v>0</v>
      </c>
      <c r="AD149" s="662">
        <f t="shared" ref="AD149:AH149" si="64">AD148*AD147</f>
        <v>0</v>
      </c>
      <c r="AE149" s="662">
        <f t="shared" si="64"/>
        <v>0</v>
      </c>
      <c r="AF149" s="662">
        <f t="shared" si="64"/>
        <v>0</v>
      </c>
      <c r="AG149" s="662">
        <f t="shared" si="64"/>
        <v>0</v>
      </c>
      <c r="AH149" s="662">
        <f t="shared" si="64"/>
        <v>0</v>
      </c>
      <c r="AI149" s="748"/>
    </row>
    <row r="150" spans="2:35" hidden="1" x14ac:dyDescent="0.2">
      <c r="B150" s="746"/>
      <c r="C150" s="708"/>
      <c r="D150" s="703"/>
      <c r="E150" s="749"/>
      <c r="F150" s="749"/>
      <c r="G150" s="749"/>
      <c r="H150" s="749"/>
      <c r="I150" s="749"/>
      <c r="J150" s="749"/>
      <c r="K150" s="749"/>
      <c r="L150" s="749"/>
      <c r="M150" s="749"/>
      <c r="N150" s="749"/>
      <c r="O150" s="749"/>
      <c r="P150" s="749"/>
      <c r="Q150" s="749"/>
      <c r="R150" s="749"/>
      <c r="S150" s="749"/>
      <c r="T150" s="749"/>
      <c r="U150" s="749"/>
      <c r="V150" s="749"/>
      <c r="W150" s="749"/>
      <c r="X150" s="749"/>
      <c r="Y150" s="749"/>
      <c r="Z150" s="749"/>
      <c r="AA150" s="749"/>
      <c r="AB150" s="749"/>
      <c r="AC150" s="749"/>
      <c r="AD150" s="749"/>
      <c r="AE150" s="749"/>
      <c r="AF150" s="749"/>
      <c r="AG150" s="749"/>
      <c r="AH150" s="749"/>
      <c r="AI150" s="748"/>
    </row>
    <row r="151" spans="2:35" hidden="1" x14ac:dyDescent="0.2">
      <c r="B151" s="746" t="s">
        <v>36</v>
      </c>
      <c r="C151" s="708"/>
      <c r="D151" s="703"/>
      <c r="E151" s="662">
        <f>IF(AND(E$12&gt;='Summary TC'!$C$4, E$12&lt;='Summary TC'!$C$5), D151-E136,0)</f>
        <v>0</v>
      </c>
      <c r="F151" s="662">
        <f>IF(AND(F$12&gt;='Summary TC'!$C$4, F$12&lt;='Summary TC'!$C$5), E151-F136,0)</f>
        <v>0</v>
      </c>
      <c r="G151" s="662">
        <f>IF(AND(G$12&gt;='Summary TC'!$C$4, G$12&lt;='Summary TC'!$C$5), F151-G136,0)</f>
        <v>0</v>
      </c>
      <c r="H151" s="662">
        <f>IF(AND(H$12&gt;='Summary TC'!$C$4, H$12&lt;='Summary TC'!$C$5), G151-H136,0)</f>
        <v>0</v>
      </c>
      <c r="I151" s="662">
        <f>IF(AND(I$12&gt;='Summary TC'!$C$4, I$12&lt;='Summary TC'!$C$5), H151-I136,0)</f>
        <v>0</v>
      </c>
      <c r="J151" s="662">
        <f>IF(AND(J$12&gt;='Summary TC'!$C$4, J$12&lt;='Summary TC'!$C$5), I151-J136,0)</f>
        <v>0</v>
      </c>
      <c r="K151" s="662">
        <f>IF(AND(K$12&gt;='Summary TC'!$C$4, K$12&lt;='Summary TC'!$C$5), J151-K136,0)</f>
        <v>0</v>
      </c>
      <c r="L151" s="662">
        <f>IF(AND(L$12&gt;='Summary TC'!$C$4, L$12&lt;='Summary TC'!$C$5), K151-L136,0)</f>
        <v>0</v>
      </c>
      <c r="M151" s="662">
        <f>IF(AND(M$12&gt;='Summary TC'!$C$4, M$12&lt;='Summary TC'!$C$5), L151-M136,0)</f>
        <v>0</v>
      </c>
      <c r="N151" s="662">
        <f>IF(AND(N$12&gt;='Summary TC'!$C$4, N$12&lt;='Summary TC'!$C$5), M151-N136,0)</f>
        <v>0</v>
      </c>
      <c r="O151" s="662">
        <f>IF(AND(O$12&gt;='Summary TC'!$C$4, O$12&lt;='Summary TC'!$C$5), N151-O136,0)</f>
        <v>0</v>
      </c>
      <c r="P151" s="662">
        <f>IF(AND(P$12&gt;='Summary TC'!$C$4, P$12&lt;='Summary TC'!$C$5), O151-P136,0)</f>
        <v>0</v>
      </c>
      <c r="Q151" s="662">
        <f>IF(AND(Q$12&gt;='Summary TC'!$C$4, Q$12&lt;='Summary TC'!$C$5), P151-Q136,0)</f>
        <v>0</v>
      </c>
      <c r="R151" s="662">
        <f>IF(AND(R$12&gt;='Summary TC'!$C$4, R$12&lt;='Summary TC'!$C$5), Q151-R136,0)</f>
        <v>0</v>
      </c>
      <c r="S151" s="662">
        <f>IF(AND(S$12&gt;='Summary TC'!$C$4, S$12&lt;='Summary TC'!$C$5), R151-S136,0)</f>
        <v>0</v>
      </c>
      <c r="T151" s="662">
        <f>IF(AND(T$12&gt;='Summary TC'!$C$4, T$12&lt;='Summary TC'!$C$5), S151-T136,0)</f>
        <v>0</v>
      </c>
      <c r="U151" s="662">
        <f>IF(AND(U$12&gt;='Summary TC'!$C$4, U$12&lt;='Summary TC'!$C$5), T151-U136,0)</f>
        <v>0</v>
      </c>
      <c r="V151" s="662">
        <f>IF(AND(V$12&gt;='Summary TC'!$C$4, V$12&lt;='Summary TC'!$C$5), U151-V136,0)</f>
        <v>0</v>
      </c>
      <c r="W151" s="662">
        <f>IF(AND(W$12&gt;='Summary TC'!$C$4, W$12&lt;='Summary TC'!$C$5), V151-W136,0)</f>
        <v>0</v>
      </c>
      <c r="X151" s="662">
        <f>IF(AND(X$12&gt;='Summary TC'!$C$4, X$12&lt;='Summary TC'!$C$5), W151-X136,0)</f>
        <v>0</v>
      </c>
      <c r="Y151" s="662">
        <f>IF(AND(Y$12&gt;='Summary TC'!$C$4, Y$12&lt;='Summary TC'!$C$5), X151-Y136,0)</f>
        <v>0</v>
      </c>
      <c r="Z151" s="662">
        <f>IF(AND(Z$12&gt;='Summary TC'!$C$4, Z$12&lt;='Summary TC'!$C$5), Y151-Z136,0)</f>
        <v>0</v>
      </c>
      <c r="AA151" s="662">
        <f>IF(AND(AA$12&gt;='Summary TC'!$C$4, AA$12&lt;='Summary TC'!$C$5), Z151-AA136,0)</f>
        <v>0</v>
      </c>
      <c r="AB151" s="662">
        <f>IF(AND(AB$12&gt;='Summary TC'!$C$4, AB$12&lt;='Summary TC'!$C$5), AA151-AB136,0)</f>
        <v>0</v>
      </c>
      <c r="AC151" s="662">
        <f>IF(AND(AC$12&gt;='Summary TC'!$C$4, AC$12&lt;='Summary TC'!$C$5), AB151-AC136,0)</f>
        <v>0</v>
      </c>
      <c r="AD151" s="662">
        <f>IF(AND(AD$12&gt;='Summary TC'!$C$4, AD$12&lt;='Summary TC'!$C$5), AC151-AD136,0)</f>
        <v>0</v>
      </c>
      <c r="AE151" s="662">
        <f>IF(AND(AE$12&gt;='Summary TC'!$C$4, AE$12&lt;='Summary TC'!$C$5), AD151-AE136,0)</f>
        <v>0</v>
      </c>
      <c r="AF151" s="662">
        <f>IF(AND(AF$12&gt;='Summary TC'!$C$4, AF$12&lt;='Summary TC'!$C$5), AE151-AF136,0)</f>
        <v>0</v>
      </c>
      <c r="AG151" s="662">
        <f>IF(AND(AG$12&gt;='Summary TC'!$C$4, AG$12&lt;='Summary TC'!$C$5), AF151-AG136,0)</f>
        <v>0</v>
      </c>
      <c r="AH151" s="662">
        <f>IF(AND(AH$12&gt;='Summary TC'!$C$4, AH$12&lt;='Summary TC'!$C$5), AG151-AH136,0)</f>
        <v>0</v>
      </c>
      <c r="AI151" s="748"/>
    </row>
    <row r="152" spans="2:35" ht="13.5" hidden="1" thickBot="1" x14ac:dyDescent="0.25">
      <c r="B152" s="750" t="s">
        <v>37</v>
      </c>
      <c r="C152" s="751"/>
      <c r="D152" s="744"/>
      <c r="E152" s="752" t="str">
        <f>IF(E151&gt;E149,"CAP Needed"," ")</f>
        <v xml:space="preserve"> </v>
      </c>
      <c r="F152" s="752" t="str">
        <f>IF(F151&gt;F149,"CAP Needed"," ")</f>
        <v xml:space="preserve"> </v>
      </c>
      <c r="G152" s="752" t="str">
        <f>IF(G151&gt;G149,"CAP Needed"," ")</f>
        <v xml:space="preserve"> </v>
      </c>
      <c r="H152" s="752" t="str">
        <f>IF(H151&gt;H149,"CAP Needed"," ")</f>
        <v xml:space="preserve"> </v>
      </c>
      <c r="I152" s="752" t="str">
        <f>IF(I151&gt;I149,"CAP Needed"," ")</f>
        <v xml:space="preserve"> </v>
      </c>
      <c r="J152" s="752" t="str">
        <f t="shared" ref="J152:AC152" si="65">IF(J151&gt;J149,"CAP Needed"," ")</f>
        <v xml:space="preserve"> </v>
      </c>
      <c r="K152" s="752" t="str">
        <f t="shared" si="65"/>
        <v xml:space="preserve"> </v>
      </c>
      <c r="L152" s="752" t="str">
        <f t="shared" si="65"/>
        <v xml:space="preserve"> </v>
      </c>
      <c r="M152" s="752" t="str">
        <f t="shared" si="65"/>
        <v xml:space="preserve"> </v>
      </c>
      <c r="N152" s="752" t="str">
        <f t="shared" si="65"/>
        <v xml:space="preserve"> </v>
      </c>
      <c r="O152" s="752" t="str">
        <f t="shared" si="65"/>
        <v xml:space="preserve"> </v>
      </c>
      <c r="P152" s="752" t="str">
        <f t="shared" si="65"/>
        <v xml:space="preserve"> </v>
      </c>
      <c r="Q152" s="752" t="str">
        <f t="shared" si="65"/>
        <v xml:space="preserve"> </v>
      </c>
      <c r="R152" s="752" t="str">
        <f t="shared" si="65"/>
        <v xml:space="preserve"> </v>
      </c>
      <c r="S152" s="752" t="str">
        <f t="shared" si="65"/>
        <v xml:space="preserve"> </v>
      </c>
      <c r="T152" s="752" t="str">
        <f t="shared" si="65"/>
        <v xml:space="preserve"> </v>
      </c>
      <c r="U152" s="752" t="str">
        <f t="shared" si="65"/>
        <v xml:space="preserve"> </v>
      </c>
      <c r="V152" s="752" t="str">
        <f t="shared" si="65"/>
        <v xml:space="preserve"> </v>
      </c>
      <c r="W152" s="752" t="str">
        <f t="shared" si="65"/>
        <v xml:space="preserve"> </v>
      </c>
      <c r="X152" s="752" t="str">
        <f t="shared" si="65"/>
        <v xml:space="preserve"> </v>
      </c>
      <c r="Y152" s="752" t="str">
        <f t="shared" si="65"/>
        <v xml:space="preserve"> </v>
      </c>
      <c r="Z152" s="752" t="str">
        <f t="shared" si="65"/>
        <v xml:space="preserve"> </v>
      </c>
      <c r="AA152" s="752" t="str">
        <f t="shared" si="65"/>
        <v xml:space="preserve"> </v>
      </c>
      <c r="AB152" s="752" t="str">
        <f t="shared" si="65"/>
        <v xml:space="preserve"> </v>
      </c>
      <c r="AC152" s="752" t="str">
        <f t="shared" si="65"/>
        <v xml:space="preserve"> </v>
      </c>
      <c r="AD152" s="752" t="str">
        <f t="shared" ref="AD152:AH152" si="66">IF(AD151&gt;AD149,"CAP Needed"," ")</f>
        <v xml:space="preserve"> </v>
      </c>
      <c r="AE152" s="752" t="str">
        <f t="shared" si="66"/>
        <v xml:space="preserve"> </v>
      </c>
      <c r="AF152" s="752" t="str">
        <f t="shared" si="66"/>
        <v xml:space="preserve"> </v>
      </c>
      <c r="AG152" s="752" t="str">
        <f t="shared" si="66"/>
        <v xml:space="preserve"> </v>
      </c>
      <c r="AH152" s="752" t="str">
        <f t="shared" si="66"/>
        <v xml:space="preserve"> </v>
      </c>
      <c r="AI152" s="744"/>
    </row>
    <row r="153" spans="2:35" hidden="1" x14ac:dyDescent="0.2">
      <c r="B153" s="453"/>
    </row>
    <row r="154" spans="2:35" hidden="1" x14ac:dyDescent="0.2">
      <c r="B154" s="453"/>
    </row>
    <row r="155" spans="2:35" x14ac:dyDescent="0.2">
      <c r="B155" s="453"/>
    </row>
    <row r="156" spans="2:35" x14ac:dyDescent="0.2">
      <c r="B156" s="541" t="s">
        <v>11</v>
      </c>
      <c r="D156" s="753"/>
    </row>
    <row r="157" spans="2:35" x14ac:dyDescent="0.2">
      <c r="B157" s="541"/>
      <c r="D157" s="541"/>
    </row>
    <row r="158" spans="2:35" ht="13.5" thickBot="1" x14ac:dyDescent="0.25">
      <c r="B158" s="477" t="s">
        <v>3</v>
      </c>
      <c r="C158" s="644"/>
      <c r="D158" s="477"/>
    </row>
    <row r="159" spans="2:35" x14ac:dyDescent="0.2">
      <c r="B159" s="546"/>
      <c r="C159" s="699"/>
      <c r="D159" s="603"/>
      <c r="E159" s="548" t="s">
        <v>0</v>
      </c>
      <c r="F159" s="465"/>
      <c r="G159" s="521"/>
      <c r="H159" s="465"/>
      <c r="I159" s="465"/>
      <c r="J159" s="465"/>
      <c r="K159" s="465"/>
      <c r="L159" s="465"/>
      <c r="M159" s="465"/>
      <c r="N159" s="465"/>
      <c r="O159" s="465"/>
      <c r="P159" s="465"/>
      <c r="Q159" s="465"/>
      <c r="R159" s="465"/>
      <c r="S159" s="465"/>
      <c r="T159" s="465"/>
      <c r="U159" s="465"/>
      <c r="V159" s="465"/>
      <c r="W159" s="465"/>
      <c r="X159" s="465"/>
      <c r="Y159" s="465"/>
      <c r="Z159" s="465"/>
      <c r="AA159" s="465"/>
      <c r="AB159" s="465"/>
      <c r="AC159" s="465"/>
      <c r="AD159" s="465"/>
      <c r="AE159" s="465"/>
      <c r="AF159" s="465"/>
      <c r="AG159" s="465"/>
      <c r="AH159" s="465"/>
      <c r="AI159" s="645"/>
    </row>
    <row r="160" spans="2:35" ht="13.5" thickBot="1" x14ac:dyDescent="0.25">
      <c r="B160" s="646"/>
      <c r="C160" s="701"/>
      <c r="D160" s="646"/>
      <c r="E160" s="578">
        <f>'DY Def'!B$5</f>
        <v>1</v>
      </c>
      <c r="F160" s="581">
        <f>'DY Def'!C$5</f>
        <v>2</v>
      </c>
      <c r="G160" s="581">
        <f>'DY Def'!D$5</f>
        <v>3</v>
      </c>
      <c r="H160" s="581">
        <f>'DY Def'!E$5</f>
        <v>4</v>
      </c>
      <c r="I160" s="581">
        <f>'DY Def'!F$5</f>
        <v>5</v>
      </c>
      <c r="J160" s="581">
        <f>'DY Def'!G$5</f>
        <v>6</v>
      </c>
      <c r="K160" s="581">
        <f>'DY Def'!H$5</f>
        <v>7</v>
      </c>
      <c r="L160" s="581">
        <f>'DY Def'!I$5</f>
        <v>8</v>
      </c>
      <c r="M160" s="581">
        <f>'DY Def'!J$5</f>
        <v>9</v>
      </c>
      <c r="N160" s="581">
        <f>'DY Def'!K$5</f>
        <v>10</v>
      </c>
      <c r="O160" s="581">
        <f>'DY Def'!L$5</f>
        <v>11</v>
      </c>
      <c r="P160" s="581">
        <f>'DY Def'!M$5</f>
        <v>12</v>
      </c>
      <c r="Q160" s="581">
        <f>'DY Def'!N$5</f>
        <v>13</v>
      </c>
      <c r="R160" s="581">
        <f>'DY Def'!O$5</f>
        <v>14</v>
      </c>
      <c r="S160" s="581">
        <f>'DY Def'!P$5</f>
        <v>15</v>
      </c>
      <c r="T160" s="581">
        <f>'DY Def'!Q$5</f>
        <v>16</v>
      </c>
      <c r="U160" s="581">
        <f>'DY Def'!R$5</f>
        <v>17</v>
      </c>
      <c r="V160" s="581">
        <f>'DY Def'!S$5</f>
        <v>18</v>
      </c>
      <c r="W160" s="581">
        <f>'DY Def'!T$5</f>
        <v>19</v>
      </c>
      <c r="X160" s="581">
        <f>'DY Def'!U$5</f>
        <v>20</v>
      </c>
      <c r="Y160" s="581">
        <f>'DY Def'!V$5</f>
        <v>21</v>
      </c>
      <c r="Z160" s="581">
        <f>'DY Def'!W$5</f>
        <v>22</v>
      </c>
      <c r="AA160" s="581">
        <f>'DY Def'!X$5</f>
        <v>23</v>
      </c>
      <c r="AB160" s="581">
        <f>'DY Def'!Y$5</f>
        <v>24</v>
      </c>
      <c r="AC160" s="581">
        <f>'DY Def'!Z$5</f>
        <v>25</v>
      </c>
      <c r="AD160" s="581">
        <f>'DY Def'!AA$5</f>
        <v>26</v>
      </c>
      <c r="AE160" s="581">
        <f>'DY Def'!AB$5</f>
        <v>27</v>
      </c>
      <c r="AF160" s="581">
        <f>'DY Def'!AC$5</f>
        <v>28</v>
      </c>
      <c r="AG160" s="581">
        <f>'DY Def'!AD$5</f>
        <v>29</v>
      </c>
      <c r="AH160" s="581">
        <f>'DY Def'!AE$5</f>
        <v>30</v>
      </c>
      <c r="AI160" s="702" t="s">
        <v>1</v>
      </c>
    </row>
    <row r="161" spans="2:35" x14ac:dyDescent="0.2">
      <c r="B161" s="566" t="s">
        <v>43</v>
      </c>
      <c r="C161" s="754"/>
      <c r="D161" s="532"/>
      <c r="E161" s="755"/>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D161" s="756"/>
      <c r="AE161" s="756"/>
      <c r="AF161" s="756"/>
      <c r="AG161" s="756"/>
      <c r="AH161" s="757"/>
      <c r="AI161" s="758"/>
    </row>
    <row r="162" spans="2:35" x14ac:dyDescent="0.2">
      <c r="B162" s="613" t="str">
        <f>IFERROR(VLOOKUP(C162,'MEG Def'!$A$42:$B$45,2),"")</f>
        <v xml:space="preserve">SUD IMD TANF </v>
      </c>
      <c r="C162" s="708">
        <v>1</v>
      </c>
      <c r="D162" s="660" t="s">
        <v>20</v>
      </c>
      <c r="E162" s="661">
        <f>E163*E164</f>
        <v>3913702.77</v>
      </c>
      <c r="F162" s="662">
        <f t="shared" ref="F162:AC162" si="67">F163*F164</f>
        <v>5241358.8500000006</v>
      </c>
      <c r="G162" s="662">
        <f t="shared" si="67"/>
        <v>5630142.0299999993</v>
      </c>
      <c r="H162" s="662">
        <f t="shared" si="67"/>
        <v>6048298.0800000001</v>
      </c>
      <c r="I162" s="662">
        <f t="shared" si="67"/>
        <v>1624513.48</v>
      </c>
      <c r="J162" s="662">
        <f t="shared" si="67"/>
        <v>0</v>
      </c>
      <c r="K162" s="662">
        <f t="shared" si="67"/>
        <v>0</v>
      </c>
      <c r="L162" s="662">
        <f t="shared" si="67"/>
        <v>0</v>
      </c>
      <c r="M162" s="662">
        <f t="shared" si="67"/>
        <v>0</v>
      </c>
      <c r="N162" s="662">
        <f t="shared" si="67"/>
        <v>0</v>
      </c>
      <c r="O162" s="662">
        <f t="shared" si="67"/>
        <v>0</v>
      </c>
      <c r="P162" s="662">
        <f t="shared" si="67"/>
        <v>0</v>
      </c>
      <c r="Q162" s="662">
        <f t="shared" si="67"/>
        <v>0</v>
      </c>
      <c r="R162" s="662">
        <f t="shared" si="67"/>
        <v>0</v>
      </c>
      <c r="S162" s="662">
        <f t="shared" si="67"/>
        <v>0</v>
      </c>
      <c r="T162" s="662">
        <f t="shared" si="67"/>
        <v>0</v>
      </c>
      <c r="U162" s="662">
        <f t="shared" si="67"/>
        <v>0</v>
      </c>
      <c r="V162" s="662">
        <f t="shared" si="67"/>
        <v>0</v>
      </c>
      <c r="W162" s="662">
        <f t="shared" si="67"/>
        <v>0</v>
      </c>
      <c r="X162" s="662">
        <f t="shared" si="67"/>
        <v>0</v>
      </c>
      <c r="Y162" s="662">
        <f t="shared" si="67"/>
        <v>0</v>
      </c>
      <c r="Z162" s="662">
        <f t="shared" si="67"/>
        <v>0</v>
      </c>
      <c r="AA162" s="662">
        <f t="shared" si="67"/>
        <v>0</v>
      </c>
      <c r="AB162" s="662">
        <f t="shared" si="67"/>
        <v>0</v>
      </c>
      <c r="AC162" s="662">
        <f t="shared" si="67"/>
        <v>0</v>
      </c>
      <c r="AD162" s="662">
        <f t="shared" ref="AD162:AH162" si="68">AD163*AD164</f>
        <v>0</v>
      </c>
      <c r="AE162" s="662">
        <f t="shared" si="68"/>
        <v>0</v>
      </c>
      <c r="AF162" s="662">
        <f t="shared" si="68"/>
        <v>0</v>
      </c>
      <c r="AG162" s="662">
        <f t="shared" si="68"/>
        <v>0</v>
      </c>
      <c r="AH162" s="663">
        <f t="shared" si="68"/>
        <v>0</v>
      </c>
      <c r="AI162" s="759"/>
    </row>
    <row r="163" spans="2:35" s="665" customFormat="1" x14ac:dyDescent="0.2">
      <c r="B163" s="666" t="str">
        <f>IFERROR(VLOOKUP(C163,'MEG Def'!$A$42:$B$44,2),"")</f>
        <v/>
      </c>
      <c r="C163" s="760"/>
      <c r="D163" s="668" t="s">
        <v>21</v>
      </c>
      <c r="E163" s="669">
        <f>SUMIF('WOW PMPM &amp; Agg'!$B$42:$B$51,'Summary TC'!$B162,'WOW PMPM &amp; Agg'!D$42:D$51)</f>
        <v>520.37</v>
      </c>
      <c r="F163" s="670">
        <f>SUMIF('WOW PMPM &amp; Agg'!$B$42:$B$51,'Summary TC'!$B162,'WOW PMPM &amp; Agg'!E$42:E$51)</f>
        <v>545.35</v>
      </c>
      <c r="G163" s="670">
        <f>SUMIF('WOW PMPM &amp; Agg'!$B$42:$B$51,'Summary TC'!$B162,'WOW PMPM &amp; Agg'!F$42:F$51)</f>
        <v>571.53</v>
      </c>
      <c r="H163" s="670">
        <f>SUMIF('WOW PMPM &amp; Agg'!$B$42:$B$51,'Summary TC'!$B162,'WOW PMPM &amp; Agg'!G$42:G$51)</f>
        <v>598.96</v>
      </c>
      <c r="I163" s="670">
        <f>SUMIF('WOW PMPM &amp; Agg'!$B$42:$B$51,'Summary TC'!$B162,'WOW PMPM &amp; Agg'!H$42:H$51)</f>
        <v>627.71</v>
      </c>
      <c r="J163" s="670">
        <f>SUMIF('WOW PMPM &amp; Agg'!$B$42:$B$51,'Summary TC'!$B162,'WOW PMPM &amp; Agg'!I$42:I$51)</f>
        <v>0</v>
      </c>
      <c r="K163" s="670">
        <f>SUMIF('WOW PMPM &amp; Agg'!$B$42:$B$51,'Summary TC'!$B162,'WOW PMPM &amp; Agg'!J$42:J$51)</f>
        <v>0</v>
      </c>
      <c r="L163" s="670">
        <f>SUMIF('WOW PMPM &amp; Agg'!$B$42:$B$51,'Summary TC'!$B162,'WOW PMPM &amp; Agg'!K$42:K$51)</f>
        <v>0</v>
      </c>
      <c r="M163" s="670">
        <f>SUMIF('WOW PMPM &amp; Agg'!$B$42:$B$51,'Summary TC'!$B162,'WOW PMPM &amp; Agg'!L$42:L$51)</f>
        <v>0</v>
      </c>
      <c r="N163" s="670">
        <f>SUMIF('WOW PMPM &amp; Agg'!$B$42:$B$51,'Summary TC'!$B162,'WOW PMPM &amp; Agg'!M$42:M$51)</f>
        <v>0</v>
      </c>
      <c r="O163" s="670">
        <f>SUMIF('WOW PMPM &amp; Agg'!$B$42:$B$51,'Summary TC'!$B162,'WOW PMPM &amp; Agg'!N$42:N$51)</f>
        <v>0</v>
      </c>
      <c r="P163" s="670">
        <f>SUMIF('WOW PMPM &amp; Agg'!$B$42:$B$51,'Summary TC'!$B162,'WOW PMPM &amp; Agg'!O$42:O$51)</f>
        <v>0</v>
      </c>
      <c r="Q163" s="670">
        <f>SUMIF('WOW PMPM &amp; Agg'!$B$42:$B$51,'Summary TC'!$B162,'WOW PMPM &amp; Agg'!P$42:P$51)</f>
        <v>0</v>
      </c>
      <c r="R163" s="670">
        <f>SUMIF('WOW PMPM &amp; Agg'!$B$42:$B$51,'Summary TC'!$B162,'WOW PMPM &amp; Agg'!Q$42:Q$51)</f>
        <v>0</v>
      </c>
      <c r="S163" s="670">
        <f>SUMIF('WOW PMPM &amp; Agg'!$B$42:$B$51,'Summary TC'!$B162,'WOW PMPM &amp; Agg'!R$42:R$51)</f>
        <v>0</v>
      </c>
      <c r="T163" s="670">
        <f>SUMIF('WOW PMPM &amp; Agg'!$B$42:$B$51,'Summary TC'!$B162,'WOW PMPM &amp; Agg'!S$42:S$51)</f>
        <v>0</v>
      </c>
      <c r="U163" s="670">
        <f>SUMIF('WOW PMPM &amp; Agg'!$B$42:$B$51,'Summary TC'!$B162,'WOW PMPM &amp; Agg'!T$42:T$51)</f>
        <v>0</v>
      </c>
      <c r="V163" s="670">
        <f>SUMIF('WOW PMPM &amp; Agg'!$B$42:$B$51,'Summary TC'!$B162,'WOW PMPM &amp; Agg'!U$42:U$51)</f>
        <v>0</v>
      </c>
      <c r="W163" s="670">
        <f>SUMIF('WOW PMPM &amp; Agg'!$B$42:$B$51,'Summary TC'!$B162,'WOW PMPM &amp; Agg'!V$42:V$51)</f>
        <v>0</v>
      </c>
      <c r="X163" s="670">
        <f>SUMIF('WOW PMPM &amp; Agg'!$B$42:$B$51,'Summary TC'!$B162,'WOW PMPM &amp; Agg'!W$42:W$51)</f>
        <v>0</v>
      </c>
      <c r="Y163" s="670">
        <f>SUMIF('WOW PMPM &amp; Agg'!$B$42:$B$51,'Summary TC'!$B162,'WOW PMPM &amp; Agg'!X$42:X$51)</f>
        <v>0</v>
      </c>
      <c r="Z163" s="670">
        <f>SUMIF('WOW PMPM &amp; Agg'!$B$42:$B$51,'Summary TC'!$B162,'WOW PMPM &amp; Agg'!Y$42:Y$51)</f>
        <v>0</v>
      </c>
      <c r="AA163" s="670">
        <f>SUMIF('WOW PMPM &amp; Agg'!$B$42:$B$51,'Summary TC'!$B162,'WOW PMPM &amp; Agg'!Z$42:Z$51)</f>
        <v>0</v>
      </c>
      <c r="AB163" s="670">
        <f>SUMIF('WOW PMPM &amp; Agg'!$B$42:$B$51,'Summary TC'!$B162,'WOW PMPM &amp; Agg'!AA$42:AA$51)</f>
        <v>0</v>
      </c>
      <c r="AC163" s="670">
        <f>SUMIF('WOW PMPM &amp; Agg'!$B$42:$B$51,'Summary TC'!$B162,'WOW PMPM &amp; Agg'!AB$42:AB$51)</f>
        <v>0</v>
      </c>
      <c r="AD163" s="670">
        <f>SUMIF('WOW PMPM &amp; Agg'!$B$42:$B$51,'Summary TC'!$B162,'WOW PMPM &amp; Agg'!AC$42:AC$51)</f>
        <v>0</v>
      </c>
      <c r="AE163" s="670">
        <f>SUMIF('WOW PMPM &amp; Agg'!$B$42:$B$51,'Summary TC'!$B162,'WOW PMPM &amp; Agg'!AD$42:AD$51)</f>
        <v>0</v>
      </c>
      <c r="AF163" s="670">
        <f>SUMIF('WOW PMPM &amp; Agg'!$B$42:$B$51,'Summary TC'!$B162,'WOW PMPM &amp; Agg'!AE$42:AE$51)</f>
        <v>0</v>
      </c>
      <c r="AG163" s="670">
        <f>SUMIF('WOW PMPM &amp; Agg'!$B$42:$B$51,'Summary TC'!$B162,'WOW PMPM &amp; Agg'!AF$42:AF$51)</f>
        <v>0</v>
      </c>
      <c r="AH163" s="671">
        <f>SUMIF('WOW PMPM &amp; Agg'!$B$42:$B$51,'Summary TC'!$B162,'WOW PMPM &amp; Agg'!AG$42:AG$51)</f>
        <v>0</v>
      </c>
      <c r="AI163" s="761"/>
    </row>
    <row r="164" spans="2:35" x14ac:dyDescent="0.2">
      <c r="B164" s="613" t="str">
        <f>IFERROR(VLOOKUP(C164,'MEG Def'!$A$42:$B$44,2),"")</f>
        <v/>
      </c>
      <c r="C164" s="708"/>
      <c r="D164" s="660" t="s">
        <v>22</v>
      </c>
      <c r="E164" s="762">
        <f>IF($B$8="Actuals only",SUMIF('MemMon Actual'!$B$10:$B$37,'Summary TC'!$B162,'MemMon Actual'!D$10:D$37),0)+IF($B$8="Actuals + Projected",SUMIF('MemMon Total'!$B$10:$B$33,'Summary TC'!$B162,'MemMon Total'!D$10:D$33),0)</f>
        <v>7521</v>
      </c>
      <c r="F164" s="763">
        <f>IF($B$8="Actuals only",SUMIF('MemMon Actual'!$B$10:$B$37,'Summary TC'!$B162,'MemMon Actual'!E$10:E$37),0)+IF($B$8="Actuals + Projected",SUMIF('MemMon Total'!$B$10:$B$33,'Summary TC'!$B162,'MemMon Total'!E$10:E$33),0)</f>
        <v>9611</v>
      </c>
      <c r="G164" s="763">
        <f>IF($B$8="Actuals only",SUMIF('MemMon Actual'!$B$10:$B$37,'Summary TC'!$B162,'MemMon Actual'!F$10:F$37),0)+IF($B$8="Actuals + Projected",SUMIF('MemMon Total'!$B$10:$B$33,'Summary TC'!$B162,'MemMon Total'!F$10:F$33),0)</f>
        <v>9851</v>
      </c>
      <c r="H164" s="763">
        <f>IF($B$8="Actuals only",SUMIF('MemMon Actual'!$B$10:$B$37,'Summary TC'!$B162,'MemMon Actual'!G$10:G$37),0)+IF($B$8="Actuals + Projected",SUMIF('MemMon Total'!$B$10:$B$33,'Summary TC'!$B162,'MemMon Total'!G$10:G$33),0)</f>
        <v>10098</v>
      </c>
      <c r="I164" s="763">
        <f>IF($B$8="Actuals only",SUMIF('MemMon Actual'!$B$10:$B$37,'Summary TC'!$B162,'MemMon Actual'!H$10:H$37),0)+IF($B$8="Actuals + Projected",SUMIF('MemMon Total'!$B$10:$B$33,'Summary TC'!$B162,'MemMon Total'!H$10:H$33),0)</f>
        <v>2588</v>
      </c>
      <c r="J164" s="763">
        <f>IF($B$8="Actuals only",SUMIF('MemMon Actual'!$B$10:$B$37,'Summary TC'!$B162,'MemMon Actual'!I$10:I$37),0)+IF($B$8="Actuals + Projected",SUMIF('MemMon Total'!$B$10:$B$33,'Summary TC'!$B162,'MemMon Total'!I$10:I$33),0)</f>
        <v>0</v>
      </c>
      <c r="K164" s="763">
        <f>IF($B$8="Actuals only",SUMIF('MemMon Actual'!$B$10:$B$37,'Summary TC'!$B162,'MemMon Actual'!J$10:J$37),0)+IF($B$8="Actuals + Projected",SUMIF('MemMon Total'!$B$10:$B$33,'Summary TC'!$B162,'MemMon Total'!J$10:J$33),0)</f>
        <v>0</v>
      </c>
      <c r="L164" s="763">
        <f>IF($B$8="Actuals only",SUMIF('MemMon Actual'!$B$10:$B$37,'Summary TC'!$B162,'MemMon Actual'!K$10:K$37),0)+IF($B$8="Actuals + Projected",SUMIF('MemMon Total'!$B$10:$B$33,'Summary TC'!$B162,'MemMon Total'!K$10:K$33),0)</f>
        <v>0</v>
      </c>
      <c r="M164" s="763">
        <f>IF($B$8="Actuals only",SUMIF('MemMon Actual'!$B$10:$B$37,'Summary TC'!$B162,'MemMon Actual'!L$10:L$37),0)+IF($B$8="Actuals + Projected",SUMIF('MemMon Total'!$B$10:$B$33,'Summary TC'!$B162,'MemMon Total'!L$10:L$33),0)</f>
        <v>0</v>
      </c>
      <c r="N164" s="763">
        <f>IF($B$8="Actuals only",SUMIF('MemMon Actual'!$B$10:$B$37,'Summary TC'!$B162,'MemMon Actual'!M$10:M$37),0)+IF($B$8="Actuals + Projected",SUMIF('MemMon Total'!$B$10:$B$33,'Summary TC'!$B162,'MemMon Total'!M$10:M$33),0)</f>
        <v>0</v>
      </c>
      <c r="O164" s="763">
        <f>IF($B$8="Actuals only",SUMIF('MemMon Actual'!$B$10:$B$37,'Summary TC'!$B162,'MemMon Actual'!N$10:N$37),0)+IF($B$8="Actuals + Projected",SUMIF('MemMon Total'!$B$10:$B$33,'Summary TC'!$B162,'MemMon Total'!N$10:N$33),0)</f>
        <v>0</v>
      </c>
      <c r="P164" s="763">
        <f>IF($B$8="Actuals only",SUMIF('MemMon Actual'!$B$10:$B$37,'Summary TC'!$B162,'MemMon Actual'!O$10:O$37),0)+IF($B$8="Actuals + Projected",SUMIF('MemMon Total'!$B$10:$B$33,'Summary TC'!$B162,'MemMon Total'!O$10:O$33),0)</f>
        <v>0</v>
      </c>
      <c r="Q164" s="763">
        <f>IF($B$8="Actuals only",SUMIF('MemMon Actual'!$B$10:$B$37,'Summary TC'!$B162,'MemMon Actual'!P$10:P$37),0)+IF($B$8="Actuals + Projected",SUMIF('MemMon Total'!$B$10:$B$33,'Summary TC'!$B162,'MemMon Total'!P$10:P$33),0)</f>
        <v>0</v>
      </c>
      <c r="R164" s="763">
        <f>IF($B$8="Actuals only",SUMIF('MemMon Actual'!$B$10:$B$37,'Summary TC'!$B162,'MemMon Actual'!Q$10:Q$37),0)+IF($B$8="Actuals + Projected",SUMIF('MemMon Total'!$B$10:$B$33,'Summary TC'!$B162,'MemMon Total'!Q$10:Q$33),0)</f>
        <v>0</v>
      </c>
      <c r="S164" s="763">
        <f>IF($B$8="Actuals only",SUMIF('MemMon Actual'!$B$10:$B$37,'Summary TC'!$B162,'MemMon Actual'!R$10:R$37),0)+IF($B$8="Actuals + Projected",SUMIF('MemMon Total'!$B$10:$B$33,'Summary TC'!$B162,'MemMon Total'!R$10:R$33),0)</f>
        <v>0</v>
      </c>
      <c r="T164" s="763">
        <f>IF($B$8="Actuals only",SUMIF('MemMon Actual'!$B$10:$B$37,'Summary TC'!$B162,'MemMon Actual'!S$10:S$37),0)+IF($B$8="Actuals + Projected",SUMIF('MemMon Total'!$B$10:$B$33,'Summary TC'!$B162,'MemMon Total'!S$10:S$33),0)</f>
        <v>0</v>
      </c>
      <c r="U164" s="763">
        <f>IF($B$8="Actuals only",SUMIF('MemMon Actual'!$B$10:$B$37,'Summary TC'!$B162,'MemMon Actual'!T$10:T$37),0)+IF($B$8="Actuals + Projected",SUMIF('MemMon Total'!$B$10:$B$33,'Summary TC'!$B162,'MemMon Total'!T$10:T$33),0)</f>
        <v>0</v>
      </c>
      <c r="V164" s="763">
        <f>IF($B$8="Actuals only",SUMIF('MemMon Actual'!$B$10:$B$37,'Summary TC'!$B162,'MemMon Actual'!U$10:U$37),0)+IF($B$8="Actuals + Projected",SUMIF('MemMon Total'!$B$10:$B$33,'Summary TC'!$B162,'MemMon Total'!U$10:U$33),0)</f>
        <v>0</v>
      </c>
      <c r="W164" s="763">
        <f>IF($B$8="Actuals only",SUMIF('MemMon Actual'!$B$10:$B$37,'Summary TC'!$B162,'MemMon Actual'!V$10:V$37),0)+IF($B$8="Actuals + Projected",SUMIF('MemMon Total'!$B$10:$B$33,'Summary TC'!$B162,'MemMon Total'!V$10:V$33),0)</f>
        <v>0</v>
      </c>
      <c r="X164" s="763">
        <f>IF($B$8="Actuals only",SUMIF('MemMon Actual'!$B$10:$B$37,'Summary TC'!$B162,'MemMon Actual'!W$10:W$37),0)+IF($B$8="Actuals + Projected",SUMIF('MemMon Total'!$B$10:$B$33,'Summary TC'!$B162,'MemMon Total'!W$10:W$33),0)</f>
        <v>0</v>
      </c>
      <c r="Y164" s="763">
        <f>IF($B$8="Actuals only",SUMIF('MemMon Actual'!$B$10:$B$37,'Summary TC'!$B162,'MemMon Actual'!X$10:X$37),0)+IF($B$8="Actuals + Projected",SUMIF('MemMon Total'!$B$10:$B$33,'Summary TC'!$B162,'MemMon Total'!X$10:X$33),0)</f>
        <v>0</v>
      </c>
      <c r="Z164" s="763">
        <f>IF($B$8="Actuals only",SUMIF('MemMon Actual'!$B$10:$B$37,'Summary TC'!$B162,'MemMon Actual'!Y$10:Y$37),0)+IF($B$8="Actuals + Projected",SUMIF('MemMon Total'!$B$10:$B$33,'Summary TC'!$B162,'MemMon Total'!Y$10:Y$33),0)</f>
        <v>0</v>
      </c>
      <c r="AA164" s="763">
        <f>IF($B$8="Actuals only",SUMIF('MemMon Actual'!$B$10:$B$37,'Summary TC'!$B162,'MemMon Actual'!Z$10:Z$37),0)+IF($B$8="Actuals + Projected",SUMIF('MemMon Total'!$B$10:$B$33,'Summary TC'!$B162,'MemMon Total'!Z$10:Z$33),0)</f>
        <v>0</v>
      </c>
      <c r="AB164" s="763">
        <f>IF($B$8="Actuals only",SUMIF('MemMon Actual'!$B$10:$B$37,'Summary TC'!$B162,'MemMon Actual'!AA$10:AA$37),0)+IF($B$8="Actuals + Projected",SUMIF('MemMon Total'!$B$10:$B$33,'Summary TC'!$B162,'MemMon Total'!AA$10:AA$33),0)</f>
        <v>0</v>
      </c>
      <c r="AC164" s="763">
        <f>IF($B$8="Actuals only",SUMIF('MemMon Actual'!$B$10:$B$37,'Summary TC'!$B162,'MemMon Actual'!AB$10:AB$37),0)+IF($B$8="Actuals + Projected",SUMIF('MemMon Total'!$B$10:$B$33,'Summary TC'!$B162,'MemMon Total'!AB$10:AB$33),0)</f>
        <v>0</v>
      </c>
      <c r="AD164" s="763">
        <f>IF($B$8="Actuals only",SUMIF('MemMon Actual'!$B$10:$B$37,'Summary TC'!$B162,'MemMon Actual'!AC$10:AC$37),0)+IF($B$8="Actuals + Projected",SUMIF('MemMon Total'!$B$10:$B$33,'Summary TC'!$B162,'MemMon Total'!AC$10:AC$33),0)</f>
        <v>0</v>
      </c>
      <c r="AE164" s="763">
        <f>IF($B$8="Actuals only",SUMIF('MemMon Actual'!$B$10:$B$37,'Summary TC'!$B162,'MemMon Actual'!AD$10:AD$37),0)+IF($B$8="Actuals + Projected",SUMIF('MemMon Total'!$B$10:$B$33,'Summary TC'!$B162,'MemMon Total'!AD$10:AD$33),0)</f>
        <v>0</v>
      </c>
      <c r="AF164" s="763">
        <f>IF($B$8="Actuals only",SUMIF('MemMon Actual'!$B$10:$B$37,'Summary TC'!$B162,'MemMon Actual'!AE$10:AE$37),0)+IF($B$8="Actuals + Projected",SUMIF('MemMon Total'!$B$10:$B$33,'Summary TC'!$B162,'MemMon Total'!AE$10:AE$33),0)</f>
        <v>0</v>
      </c>
      <c r="AG164" s="763">
        <f>IF($B$8="Actuals only",SUMIF('MemMon Actual'!$B$10:$B$37,'Summary TC'!$B162,'MemMon Actual'!AF$10:AF$37),0)+IF($B$8="Actuals + Projected",SUMIF('MemMon Total'!$B$10:$B$33,'Summary TC'!$B162,'MemMon Total'!AF$10:AF$33),0)</f>
        <v>0</v>
      </c>
      <c r="AH164" s="764">
        <f>IF($B$8="Actuals only",SUMIF('MemMon Actual'!$B$10:$B$37,'Summary TC'!$B162,'MemMon Actual'!AG$10:AG$37),0)+IF($B$8="Actuals + Projected",SUMIF('MemMon Total'!$B$10:$B$33,'Summary TC'!$B162,'MemMon Total'!AG$10:AG$33),0)</f>
        <v>0</v>
      </c>
      <c r="AI164" s="759"/>
    </row>
    <row r="165" spans="2:35" x14ac:dyDescent="0.2">
      <c r="B165" s="613"/>
      <c r="C165" s="708"/>
      <c r="D165" s="660"/>
      <c r="E165" s="765"/>
      <c r="F165" s="766"/>
      <c r="G165" s="766"/>
      <c r="H165" s="766"/>
      <c r="I165" s="766"/>
      <c r="J165" s="766"/>
      <c r="K165" s="766"/>
      <c r="L165" s="766"/>
      <c r="M165" s="766"/>
      <c r="N165" s="766"/>
      <c r="O165" s="766"/>
      <c r="P165" s="766"/>
      <c r="Q165" s="766"/>
      <c r="R165" s="766"/>
      <c r="S165" s="766"/>
      <c r="T165" s="766"/>
      <c r="U165" s="766"/>
      <c r="V165" s="766"/>
      <c r="W165" s="766"/>
      <c r="X165" s="766"/>
      <c r="Y165" s="766"/>
      <c r="Z165" s="766"/>
      <c r="AA165" s="766"/>
      <c r="AB165" s="766"/>
      <c r="AC165" s="766"/>
      <c r="AD165" s="766"/>
      <c r="AE165" s="766"/>
      <c r="AF165" s="766"/>
      <c r="AG165" s="766"/>
      <c r="AH165" s="767"/>
      <c r="AI165" s="759"/>
    </row>
    <row r="166" spans="2:35" x14ac:dyDescent="0.2">
      <c r="B166" s="613" t="str">
        <f>IFERROR(VLOOKUP(C166,'MEG Def'!$A$42:$B$44,2),"")</f>
        <v>SUD IMD SSI Duals</v>
      </c>
      <c r="C166" s="708">
        <v>2</v>
      </c>
      <c r="D166" s="660" t="s">
        <v>20</v>
      </c>
      <c r="E166" s="661">
        <f>E167*E168</f>
        <v>923498.68</v>
      </c>
      <c r="F166" s="662">
        <f t="shared" ref="F166:AC166" si="69">F167*F168</f>
        <v>972331.49999999988</v>
      </c>
      <c r="G166" s="662">
        <f t="shared" si="69"/>
        <v>1044236.4799999999</v>
      </c>
      <c r="H166" s="662">
        <f t="shared" si="69"/>
        <v>1121967.99</v>
      </c>
      <c r="I166" s="662">
        <f t="shared" si="69"/>
        <v>301190.06</v>
      </c>
      <c r="J166" s="662">
        <f t="shared" si="69"/>
        <v>0</v>
      </c>
      <c r="K166" s="662">
        <f t="shared" si="69"/>
        <v>0</v>
      </c>
      <c r="L166" s="662">
        <f t="shared" si="69"/>
        <v>0</v>
      </c>
      <c r="M166" s="662">
        <f t="shared" si="69"/>
        <v>0</v>
      </c>
      <c r="N166" s="662">
        <f t="shared" si="69"/>
        <v>0</v>
      </c>
      <c r="O166" s="662">
        <f t="shared" si="69"/>
        <v>0</v>
      </c>
      <c r="P166" s="662">
        <f t="shared" si="69"/>
        <v>0</v>
      </c>
      <c r="Q166" s="662">
        <f t="shared" si="69"/>
        <v>0</v>
      </c>
      <c r="R166" s="662">
        <f t="shared" si="69"/>
        <v>0</v>
      </c>
      <c r="S166" s="662">
        <f t="shared" si="69"/>
        <v>0</v>
      </c>
      <c r="T166" s="662">
        <f t="shared" si="69"/>
        <v>0</v>
      </c>
      <c r="U166" s="662">
        <f t="shared" si="69"/>
        <v>0</v>
      </c>
      <c r="V166" s="662">
        <f t="shared" si="69"/>
        <v>0</v>
      </c>
      <c r="W166" s="662">
        <f t="shared" si="69"/>
        <v>0</v>
      </c>
      <c r="X166" s="662">
        <f t="shared" si="69"/>
        <v>0</v>
      </c>
      <c r="Y166" s="662">
        <f t="shared" si="69"/>
        <v>0</v>
      </c>
      <c r="Z166" s="662">
        <f t="shared" si="69"/>
        <v>0</v>
      </c>
      <c r="AA166" s="662">
        <f t="shared" si="69"/>
        <v>0</v>
      </c>
      <c r="AB166" s="662">
        <f t="shared" si="69"/>
        <v>0</v>
      </c>
      <c r="AC166" s="662">
        <f t="shared" si="69"/>
        <v>0</v>
      </c>
      <c r="AD166" s="662">
        <f t="shared" ref="AD166:AH166" si="70">AD167*AD168</f>
        <v>0</v>
      </c>
      <c r="AE166" s="662">
        <f t="shared" si="70"/>
        <v>0</v>
      </c>
      <c r="AF166" s="662">
        <f t="shared" si="70"/>
        <v>0</v>
      </c>
      <c r="AG166" s="662">
        <f t="shared" si="70"/>
        <v>0</v>
      </c>
      <c r="AH166" s="663">
        <f t="shared" si="70"/>
        <v>0</v>
      </c>
      <c r="AI166" s="759"/>
    </row>
    <row r="167" spans="2:35" s="665" customFormat="1" x14ac:dyDescent="0.2">
      <c r="B167" s="666"/>
      <c r="C167" s="760"/>
      <c r="D167" s="668" t="s">
        <v>21</v>
      </c>
      <c r="E167" s="669">
        <f>SUMIF('WOW PMPM &amp; Agg'!$B$42:$B$51,'Summary TC'!$B166,'WOW PMPM &amp; Agg'!D$42:D$51)</f>
        <v>252.46</v>
      </c>
      <c r="F167" s="670">
        <f>SUMIF('WOW PMPM &amp; Agg'!$B$42:$B$51,'Summary TC'!$B166,'WOW PMPM &amp; Agg'!E$42:E$51)</f>
        <v>264.58</v>
      </c>
      <c r="G167" s="670">
        <f>SUMIF('WOW PMPM &amp; Agg'!$B$42:$B$51,'Summary TC'!$B166,'WOW PMPM &amp; Agg'!F$42:F$51)</f>
        <v>277.27999999999997</v>
      </c>
      <c r="H167" s="670">
        <f>SUMIF('WOW PMPM &amp; Agg'!$B$42:$B$51,'Summary TC'!$B166,'WOW PMPM &amp; Agg'!G$42:G$51)</f>
        <v>290.58999999999997</v>
      </c>
      <c r="I167" s="670">
        <f>SUMIF('WOW PMPM &amp; Agg'!$B$42:$B$51,'Summary TC'!$B166,'WOW PMPM &amp; Agg'!H$42:H$51)</f>
        <v>304.54000000000002</v>
      </c>
      <c r="J167" s="670">
        <f>SUMIF('WOW PMPM &amp; Agg'!$B$42:$B$51,'Summary TC'!$B166,'WOW PMPM &amp; Agg'!I$42:I$51)</f>
        <v>0</v>
      </c>
      <c r="K167" s="670">
        <f>SUMIF('WOW PMPM &amp; Agg'!$B$42:$B$51,'Summary TC'!$B166,'WOW PMPM &amp; Agg'!J$42:J$51)</f>
        <v>0</v>
      </c>
      <c r="L167" s="670">
        <f>SUMIF('WOW PMPM &amp; Agg'!$B$42:$B$51,'Summary TC'!$B166,'WOW PMPM &amp; Agg'!K$42:K$51)</f>
        <v>0</v>
      </c>
      <c r="M167" s="670">
        <f>SUMIF('WOW PMPM &amp; Agg'!$B$42:$B$51,'Summary TC'!$B166,'WOW PMPM &amp; Agg'!L$42:L$51)</f>
        <v>0</v>
      </c>
      <c r="N167" s="670">
        <f>SUMIF('WOW PMPM &amp; Agg'!$B$42:$B$51,'Summary TC'!$B166,'WOW PMPM &amp; Agg'!M$42:M$51)</f>
        <v>0</v>
      </c>
      <c r="O167" s="670">
        <f>SUMIF('WOW PMPM &amp; Agg'!$B$42:$B$51,'Summary TC'!$B166,'WOW PMPM &amp; Agg'!N$42:N$51)</f>
        <v>0</v>
      </c>
      <c r="P167" s="670">
        <f>SUMIF('WOW PMPM &amp; Agg'!$B$42:$B$51,'Summary TC'!$B166,'WOW PMPM &amp; Agg'!O$42:O$51)</f>
        <v>0</v>
      </c>
      <c r="Q167" s="670">
        <f>SUMIF('WOW PMPM &amp; Agg'!$B$42:$B$51,'Summary TC'!$B166,'WOW PMPM &amp; Agg'!P$42:P$51)</f>
        <v>0</v>
      </c>
      <c r="R167" s="670">
        <f>SUMIF('WOW PMPM &amp; Agg'!$B$42:$B$51,'Summary TC'!$B166,'WOW PMPM &amp; Agg'!Q$42:Q$51)</f>
        <v>0</v>
      </c>
      <c r="S167" s="670">
        <f>SUMIF('WOW PMPM &amp; Agg'!$B$42:$B$51,'Summary TC'!$B166,'WOW PMPM &amp; Agg'!R$42:R$51)</f>
        <v>0</v>
      </c>
      <c r="T167" s="670">
        <f>SUMIF('WOW PMPM &amp; Agg'!$B$42:$B$51,'Summary TC'!$B166,'WOW PMPM &amp; Agg'!S$42:S$51)</f>
        <v>0</v>
      </c>
      <c r="U167" s="670">
        <f>SUMIF('WOW PMPM &amp; Agg'!$B$42:$B$51,'Summary TC'!$B166,'WOW PMPM &amp; Agg'!T$42:T$51)</f>
        <v>0</v>
      </c>
      <c r="V167" s="670">
        <f>SUMIF('WOW PMPM &amp; Agg'!$B$42:$B$51,'Summary TC'!$B166,'WOW PMPM &amp; Agg'!U$42:U$51)</f>
        <v>0</v>
      </c>
      <c r="W167" s="670">
        <f>SUMIF('WOW PMPM &amp; Agg'!$B$42:$B$51,'Summary TC'!$B166,'WOW PMPM &amp; Agg'!V$42:V$51)</f>
        <v>0</v>
      </c>
      <c r="X167" s="670">
        <f>SUMIF('WOW PMPM &amp; Agg'!$B$42:$B$51,'Summary TC'!$B166,'WOW PMPM &amp; Agg'!W$42:W$51)</f>
        <v>0</v>
      </c>
      <c r="Y167" s="670">
        <f>SUMIF('WOW PMPM &amp; Agg'!$B$42:$B$51,'Summary TC'!$B166,'WOW PMPM &amp; Agg'!X$42:X$51)</f>
        <v>0</v>
      </c>
      <c r="Z167" s="670">
        <f>SUMIF('WOW PMPM &amp; Agg'!$B$42:$B$51,'Summary TC'!$B166,'WOW PMPM &amp; Agg'!Y$42:Y$51)</f>
        <v>0</v>
      </c>
      <c r="AA167" s="670">
        <f>SUMIF('WOW PMPM &amp; Agg'!$B$42:$B$51,'Summary TC'!$B166,'WOW PMPM &amp; Agg'!Z$42:Z$51)</f>
        <v>0</v>
      </c>
      <c r="AB167" s="670">
        <f>SUMIF('WOW PMPM &amp; Agg'!$B$42:$B$51,'Summary TC'!$B166,'WOW PMPM &amp; Agg'!AA$42:AA$51)</f>
        <v>0</v>
      </c>
      <c r="AC167" s="670">
        <f>SUMIF('WOW PMPM &amp; Agg'!$B$42:$B$51,'Summary TC'!$B166,'WOW PMPM &amp; Agg'!AB$42:AB$51)</f>
        <v>0</v>
      </c>
      <c r="AD167" s="670">
        <f>SUMIF('WOW PMPM &amp; Agg'!$B$42:$B$51,'Summary TC'!$B166,'WOW PMPM &amp; Agg'!AC$42:AC$51)</f>
        <v>0</v>
      </c>
      <c r="AE167" s="670">
        <f>SUMIF('WOW PMPM &amp; Agg'!$B$42:$B$51,'Summary TC'!$B166,'WOW PMPM &amp; Agg'!AD$42:AD$51)</f>
        <v>0</v>
      </c>
      <c r="AF167" s="670">
        <f>SUMIF('WOW PMPM &amp; Agg'!$B$42:$B$51,'Summary TC'!$B166,'WOW PMPM &amp; Agg'!AE$42:AE$51)</f>
        <v>0</v>
      </c>
      <c r="AG167" s="670">
        <f>SUMIF('WOW PMPM &amp; Agg'!$B$42:$B$51,'Summary TC'!$B166,'WOW PMPM &amp; Agg'!AF$42:AF$51)</f>
        <v>0</v>
      </c>
      <c r="AH167" s="671">
        <f>SUMIF('WOW PMPM &amp; Agg'!$B$42:$B$51,'Summary TC'!$B166,'WOW PMPM &amp; Agg'!AG$42:AG$51)</f>
        <v>0</v>
      </c>
      <c r="AI167" s="761"/>
    </row>
    <row r="168" spans="2:35" x14ac:dyDescent="0.2">
      <c r="B168" s="613"/>
      <c r="C168" s="708"/>
      <c r="D168" s="660" t="s">
        <v>22</v>
      </c>
      <c r="E168" s="762">
        <f>IF($B$8="Actuals only",SUMIF('MemMon Actual'!$B$10:$B$37,'Summary TC'!$B166,'MemMon Actual'!D$10:D$37),0)+IF($B$8="Actuals + Projected",SUMIF('MemMon Total'!$B$10:$B$33,'Summary TC'!$B166,'MemMon Total'!D$10:D$33),0)</f>
        <v>3658</v>
      </c>
      <c r="F168" s="763">
        <f>IF($B$8="Actuals only",SUMIF('MemMon Actual'!$B$10:$B$37,'Summary TC'!$B166,'MemMon Actual'!E$10:E$37),0)+IF($B$8="Actuals + Projected",SUMIF('MemMon Total'!$B$10:$B$33,'Summary TC'!$B166,'MemMon Total'!E$10:E$33),0)</f>
        <v>3675</v>
      </c>
      <c r="G168" s="763">
        <f>IF($B$8="Actuals only",SUMIF('MemMon Actual'!$B$10:$B$37,'Summary TC'!$B166,'MemMon Actual'!F$10:F$37),0)+IF($B$8="Actuals + Projected",SUMIF('MemMon Total'!$B$10:$B$33,'Summary TC'!$B166,'MemMon Total'!F$10:F$33),0)</f>
        <v>3766</v>
      </c>
      <c r="H168" s="763">
        <f>IF($B$8="Actuals only",SUMIF('MemMon Actual'!$B$10:$B$37,'Summary TC'!$B166,'MemMon Actual'!G$10:G$37),0)+IF($B$8="Actuals + Projected",SUMIF('MemMon Total'!$B$10:$B$33,'Summary TC'!$B166,'MemMon Total'!G$10:G$33),0)</f>
        <v>3861</v>
      </c>
      <c r="I168" s="763">
        <f>IF($B$8="Actuals only",SUMIF('MemMon Actual'!$B$10:$B$37,'Summary TC'!$B166,'MemMon Actual'!H$10:H$37),0)+IF($B$8="Actuals + Projected",SUMIF('MemMon Total'!$B$10:$B$33,'Summary TC'!$B166,'MemMon Total'!H$10:H$33),0)</f>
        <v>989</v>
      </c>
      <c r="J168" s="763">
        <f>IF($B$8="Actuals only",SUMIF('MemMon Actual'!$B$10:$B$37,'Summary TC'!$B166,'MemMon Actual'!I$10:I$37),0)+IF($B$8="Actuals + Projected",SUMIF('MemMon Total'!$B$10:$B$33,'Summary TC'!$B166,'MemMon Total'!I$10:I$33),0)</f>
        <v>0</v>
      </c>
      <c r="K168" s="763">
        <f>IF($B$8="Actuals only",SUMIF('MemMon Actual'!$B$10:$B$37,'Summary TC'!$B166,'MemMon Actual'!J$10:J$37),0)+IF($B$8="Actuals + Projected",SUMIF('MemMon Total'!$B$10:$B$33,'Summary TC'!$B166,'MemMon Total'!J$10:J$33),0)</f>
        <v>0</v>
      </c>
      <c r="L168" s="763">
        <f>IF($B$8="Actuals only",SUMIF('MemMon Actual'!$B$10:$B$37,'Summary TC'!$B166,'MemMon Actual'!K$10:K$37),0)+IF($B$8="Actuals + Projected",SUMIF('MemMon Total'!$B$10:$B$33,'Summary TC'!$B166,'MemMon Total'!K$10:K$33),0)</f>
        <v>0</v>
      </c>
      <c r="M168" s="763">
        <f>IF($B$8="Actuals only",SUMIF('MemMon Actual'!$B$10:$B$37,'Summary TC'!$B166,'MemMon Actual'!L$10:L$37),0)+IF($B$8="Actuals + Projected",SUMIF('MemMon Total'!$B$10:$B$33,'Summary TC'!$B166,'MemMon Total'!L$10:L$33),0)</f>
        <v>0</v>
      </c>
      <c r="N168" s="763">
        <f>IF($B$8="Actuals only",SUMIF('MemMon Actual'!$B$10:$B$37,'Summary TC'!$B166,'MemMon Actual'!M$10:M$37),0)+IF($B$8="Actuals + Projected",SUMIF('MemMon Total'!$B$10:$B$33,'Summary TC'!$B166,'MemMon Total'!M$10:M$33),0)</f>
        <v>0</v>
      </c>
      <c r="O168" s="763">
        <f>IF($B$8="Actuals only",SUMIF('MemMon Actual'!$B$10:$B$37,'Summary TC'!$B166,'MemMon Actual'!N$10:N$37),0)+IF($B$8="Actuals + Projected",SUMIF('MemMon Total'!$B$10:$B$33,'Summary TC'!$B166,'MemMon Total'!N$10:N$33),0)</f>
        <v>0</v>
      </c>
      <c r="P168" s="763">
        <f>IF($B$8="Actuals only",SUMIF('MemMon Actual'!$B$10:$B$37,'Summary TC'!$B166,'MemMon Actual'!O$10:O$37),0)+IF($B$8="Actuals + Projected",SUMIF('MemMon Total'!$B$10:$B$33,'Summary TC'!$B166,'MemMon Total'!O$10:O$33),0)</f>
        <v>0</v>
      </c>
      <c r="Q168" s="763">
        <f>IF($B$8="Actuals only",SUMIF('MemMon Actual'!$B$10:$B$37,'Summary TC'!$B166,'MemMon Actual'!P$10:P$37),0)+IF($B$8="Actuals + Projected",SUMIF('MemMon Total'!$B$10:$B$33,'Summary TC'!$B166,'MemMon Total'!P$10:P$33),0)</f>
        <v>0</v>
      </c>
      <c r="R168" s="763">
        <f>IF($B$8="Actuals only",SUMIF('MemMon Actual'!$B$10:$B$37,'Summary TC'!$B166,'MemMon Actual'!Q$10:Q$37),0)+IF($B$8="Actuals + Projected",SUMIF('MemMon Total'!$B$10:$B$33,'Summary TC'!$B166,'MemMon Total'!Q$10:Q$33),0)</f>
        <v>0</v>
      </c>
      <c r="S168" s="763">
        <f>IF($B$8="Actuals only",SUMIF('MemMon Actual'!$B$10:$B$37,'Summary TC'!$B166,'MemMon Actual'!R$10:R$37),0)+IF($B$8="Actuals + Projected",SUMIF('MemMon Total'!$B$10:$B$33,'Summary TC'!$B166,'MemMon Total'!R$10:R$33),0)</f>
        <v>0</v>
      </c>
      <c r="T168" s="763">
        <f>IF($B$8="Actuals only",SUMIF('MemMon Actual'!$B$10:$B$37,'Summary TC'!$B166,'MemMon Actual'!S$10:S$37),0)+IF($B$8="Actuals + Projected",SUMIF('MemMon Total'!$B$10:$B$33,'Summary TC'!$B166,'MemMon Total'!S$10:S$33),0)</f>
        <v>0</v>
      </c>
      <c r="U168" s="763">
        <f>IF($B$8="Actuals only",SUMIF('MemMon Actual'!$B$10:$B$37,'Summary TC'!$B166,'MemMon Actual'!T$10:T$37),0)+IF($B$8="Actuals + Projected",SUMIF('MemMon Total'!$B$10:$B$33,'Summary TC'!$B166,'MemMon Total'!T$10:T$33),0)</f>
        <v>0</v>
      </c>
      <c r="V168" s="763">
        <f>IF($B$8="Actuals only",SUMIF('MemMon Actual'!$B$10:$B$37,'Summary TC'!$B166,'MemMon Actual'!U$10:U$37),0)+IF($B$8="Actuals + Projected",SUMIF('MemMon Total'!$B$10:$B$33,'Summary TC'!$B166,'MemMon Total'!U$10:U$33),0)</f>
        <v>0</v>
      </c>
      <c r="W168" s="763">
        <f>IF($B$8="Actuals only",SUMIF('MemMon Actual'!$B$10:$B$37,'Summary TC'!$B166,'MemMon Actual'!V$10:V$37),0)+IF($B$8="Actuals + Projected",SUMIF('MemMon Total'!$B$10:$B$33,'Summary TC'!$B166,'MemMon Total'!V$10:V$33),0)</f>
        <v>0</v>
      </c>
      <c r="X168" s="763">
        <f>IF($B$8="Actuals only",SUMIF('MemMon Actual'!$B$10:$B$37,'Summary TC'!$B166,'MemMon Actual'!W$10:W$37),0)+IF($B$8="Actuals + Projected",SUMIF('MemMon Total'!$B$10:$B$33,'Summary TC'!$B166,'MemMon Total'!W$10:W$33),0)</f>
        <v>0</v>
      </c>
      <c r="Y168" s="763">
        <f>IF($B$8="Actuals only",SUMIF('MemMon Actual'!$B$10:$B$37,'Summary TC'!$B166,'MemMon Actual'!X$10:X$37),0)+IF($B$8="Actuals + Projected",SUMIF('MemMon Total'!$B$10:$B$33,'Summary TC'!$B166,'MemMon Total'!X$10:X$33),0)</f>
        <v>0</v>
      </c>
      <c r="Z168" s="763">
        <f>IF($B$8="Actuals only",SUMIF('MemMon Actual'!$B$10:$B$37,'Summary TC'!$B166,'MemMon Actual'!Y$10:Y$37),0)+IF($B$8="Actuals + Projected",SUMIF('MemMon Total'!$B$10:$B$33,'Summary TC'!$B166,'MemMon Total'!Y$10:Y$33),0)</f>
        <v>0</v>
      </c>
      <c r="AA168" s="763">
        <f>IF($B$8="Actuals only",SUMIF('MemMon Actual'!$B$10:$B$37,'Summary TC'!$B166,'MemMon Actual'!Z$10:Z$37),0)+IF($B$8="Actuals + Projected",SUMIF('MemMon Total'!$B$10:$B$33,'Summary TC'!$B166,'MemMon Total'!Z$10:Z$33),0)</f>
        <v>0</v>
      </c>
      <c r="AB168" s="763">
        <f>IF($B$8="Actuals only",SUMIF('MemMon Actual'!$B$10:$B$37,'Summary TC'!$B166,'MemMon Actual'!AA$10:AA$37),0)+IF($B$8="Actuals + Projected",SUMIF('MemMon Total'!$B$10:$B$33,'Summary TC'!$B166,'MemMon Total'!AA$10:AA$33),0)</f>
        <v>0</v>
      </c>
      <c r="AC168" s="763">
        <f>IF($B$8="Actuals only",SUMIF('MemMon Actual'!$B$10:$B$37,'Summary TC'!$B166,'MemMon Actual'!AB$10:AB$37),0)+IF($B$8="Actuals + Projected",SUMIF('MemMon Total'!$B$10:$B$33,'Summary TC'!$B166,'MemMon Total'!AB$10:AB$33),0)</f>
        <v>0</v>
      </c>
      <c r="AD168" s="763">
        <f>IF($B$8="Actuals only",SUMIF('MemMon Actual'!$B$10:$B$37,'Summary TC'!$B166,'MemMon Actual'!AC$10:AC$37),0)+IF($B$8="Actuals + Projected",SUMIF('MemMon Total'!$B$10:$B$33,'Summary TC'!$B166,'MemMon Total'!AC$10:AC$33),0)</f>
        <v>0</v>
      </c>
      <c r="AE168" s="763">
        <f>IF($B$8="Actuals only",SUMIF('MemMon Actual'!$B$10:$B$37,'Summary TC'!$B166,'MemMon Actual'!AD$10:AD$37),0)+IF($B$8="Actuals + Projected",SUMIF('MemMon Total'!$B$10:$B$33,'Summary TC'!$B166,'MemMon Total'!AD$10:AD$33),0)</f>
        <v>0</v>
      </c>
      <c r="AF168" s="763">
        <f>IF($B$8="Actuals only",SUMIF('MemMon Actual'!$B$10:$B$37,'Summary TC'!$B166,'MemMon Actual'!AE$10:AE$37),0)+IF($B$8="Actuals + Projected",SUMIF('MemMon Total'!$B$10:$B$33,'Summary TC'!$B166,'MemMon Total'!AE$10:AE$33),0)</f>
        <v>0</v>
      </c>
      <c r="AG168" s="763">
        <f>IF($B$8="Actuals only",SUMIF('MemMon Actual'!$B$10:$B$37,'Summary TC'!$B166,'MemMon Actual'!AF$10:AF$37),0)+IF($B$8="Actuals + Projected",SUMIF('MemMon Total'!$B$10:$B$33,'Summary TC'!$B166,'MemMon Total'!AF$10:AF$33),0)</f>
        <v>0</v>
      </c>
      <c r="AH168" s="764">
        <f>IF($B$8="Actuals only",SUMIF('MemMon Actual'!$B$10:$B$37,'Summary TC'!$B166,'MemMon Actual'!AG$10:AG$37),0)+IF($B$8="Actuals + Projected",SUMIF('MemMon Total'!$B$10:$B$33,'Summary TC'!$B166,'MemMon Total'!AG$10:AG$33),0)</f>
        <v>0</v>
      </c>
      <c r="AI168" s="759"/>
    </row>
    <row r="169" spans="2:35" x14ac:dyDescent="0.2">
      <c r="B169" s="613"/>
      <c r="C169" s="708"/>
      <c r="D169" s="660"/>
      <c r="E169" s="765"/>
      <c r="F169" s="766"/>
      <c r="G169" s="766"/>
      <c r="H169" s="766"/>
      <c r="I169" s="766"/>
      <c r="J169" s="766"/>
      <c r="K169" s="766"/>
      <c r="L169" s="766"/>
      <c r="M169" s="766"/>
      <c r="N169" s="766"/>
      <c r="O169" s="766"/>
      <c r="P169" s="766"/>
      <c r="Q169" s="766"/>
      <c r="R169" s="766"/>
      <c r="S169" s="766"/>
      <c r="T169" s="766"/>
      <c r="U169" s="766"/>
      <c r="V169" s="766"/>
      <c r="W169" s="766"/>
      <c r="X169" s="766"/>
      <c r="Y169" s="766"/>
      <c r="Z169" s="766"/>
      <c r="AA169" s="766"/>
      <c r="AB169" s="766"/>
      <c r="AC169" s="766"/>
      <c r="AD169" s="766"/>
      <c r="AE169" s="766"/>
      <c r="AF169" s="766"/>
      <c r="AG169" s="766"/>
      <c r="AH169" s="767"/>
      <c r="AI169" s="759"/>
    </row>
    <row r="170" spans="2:35" x14ac:dyDescent="0.2">
      <c r="B170" s="613" t="str">
        <f>IFERROR(VLOOKUP(C170,'MEG Def'!$A$42:$B$44,2),"")</f>
        <v xml:space="preserve">SUD IMD SSI NON-Duals </v>
      </c>
      <c r="C170" s="708">
        <v>3</v>
      </c>
      <c r="D170" s="660" t="s">
        <v>20</v>
      </c>
      <c r="E170" s="661">
        <f>E171*E172</f>
        <v>17068560.66</v>
      </c>
      <c r="F170" s="662">
        <f t="shared" ref="F170:AC170" si="71">F171*F172</f>
        <v>15681809.810000001</v>
      </c>
      <c r="G170" s="662">
        <f t="shared" si="71"/>
        <v>16843595.229999997</v>
      </c>
      <c r="H170" s="662">
        <f t="shared" si="71"/>
        <v>18094702.23</v>
      </c>
      <c r="I170" s="662">
        <f t="shared" si="71"/>
        <v>4858624.8</v>
      </c>
      <c r="J170" s="662">
        <f t="shared" si="71"/>
        <v>0</v>
      </c>
      <c r="K170" s="662">
        <f t="shared" si="71"/>
        <v>0</v>
      </c>
      <c r="L170" s="662">
        <f t="shared" si="71"/>
        <v>0</v>
      </c>
      <c r="M170" s="662">
        <f t="shared" si="71"/>
        <v>0</v>
      </c>
      <c r="N170" s="662">
        <f t="shared" si="71"/>
        <v>0</v>
      </c>
      <c r="O170" s="662">
        <f t="shared" si="71"/>
        <v>0</v>
      </c>
      <c r="P170" s="662">
        <f t="shared" si="71"/>
        <v>0</v>
      </c>
      <c r="Q170" s="662">
        <f t="shared" si="71"/>
        <v>0</v>
      </c>
      <c r="R170" s="662">
        <f t="shared" si="71"/>
        <v>0</v>
      </c>
      <c r="S170" s="662">
        <f t="shared" si="71"/>
        <v>0</v>
      </c>
      <c r="T170" s="662">
        <f t="shared" si="71"/>
        <v>0</v>
      </c>
      <c r="U170" s="662">
        <f t="shared" si="71"/>
        <v>0</v>
      </c>
      <c r="V170" s="662">
        <f t="shared" si="71"/>
        <v>0</v>
      </c>
      <c r="W170" s="662">
        <f t="shared" si="71"/>
        <v>0</v>
      </c>
      <c r="X170" s="662">
        <f t="shared" si="71"/>
        <v>0</v>
      </c>
      <c r="Y170" s="662">
        <f t="shared" si="71"/>
        <v>0</v>
      </c>
      <c r="Z170" s="662">
        <f t="shared" si="71"/>
        <v>0</v>
      </c>
      <c r="AA170" s="662">
        <f t="shared" si="71"/>
        <v>0</v>
      </c>
      <c r="AB170" s="662">
        <f t="shared" si="71"/>
        <v>0</v>
      </c>
      <c r="AC170" s="662">
        <f t="shared" si="71"/>
        <v>0</v>
      </c>
      <c r="AD170" s="662">
        <f t="shared" ref="AD170:AH170" si="72">AD171*AD172</f>
        <v>0</v>
      </c>
      <c r="AE170" s="662">
        <f t="shared" si="72"/>
        <v>0</v>
      </c>
      <c r="AF170" s="662">
        <f t="shared" si="72"/>
        <v>0</v>
      </c>
      <c r="AG170" s="662">
        <f t="shared" si="72"/>
        <v>0</v>
      </c>
      <c r="AH170" s="663">
        <f t="shared" si="72"/>
        <v>0</v>
      </c>
      <c r="AI170" s="759"/>
    </row>
    <row r="171" spans="2:35" s="665" customFormat="1" x14ac:dyDescent="0.2">
      <c r="B171" s="666"/>
      <c r="C171" s="760"/>
      <c r="D171" s="668" t="s">
        <v>21</v>
      </c>
      <c r="E171" s="669">
        <f>SUMIF('WOW PMPM &amp; Agg'!$B$42:$B$51,'Summary TC'!$B170,'WOW PMPM &amp; Agg'!D$42:D$51)</f>
        <v>2024.02</v>
      </c>
      <c r="F171" s="670">
        <f>SUMIF('WOW PMPM &amp; Agg'!$B$42:$B$51,'Summary TC'!$B170,'WOW PMPM &amp; Agg'!E$42:E$51)</f>
        <v>2121.17</v>
      </c>
      <c r="G171" s="670">
        <f>SUMIF('WOW PMPM &amp; Agg'!$B$42:$B$51,'Summary TC'!$B170,'WOW PMPM &amp; Agg'!F$42:F$51)</f>
        <v>2222.9899999999998</v>
      </c>
      <c r="H171" s="670">
        <f>SUMIF('WOW PMPM &amp; Agg'!$B$42:$B$51,'Summary TC'!$B170,'WOW PMPM &amp; Agg'!G$42:G$51)</f>
        <v>2329.69</v>
      </c>
      <c r="I171" s="670">
        <f>SUMIF('WOW PMPM &amp; Agg'!$B$42:$B$51,'Summary TC'!$B170,'WOW PMPM &amp; Agg'!H$42:H$51)</f>
        <v>2441.52</v>
      </c>
      <c r="J171" s="670">
        <f>SUMIF('WOW PMPM &amp; Agg'!$B$42:$B$51,'Summary TC'!$B170,'WOW PMPM &amp; Agg'!I$42:I$51)</f>
        <v>0</v>
      </c>
      <c r="K171" s="670">
        <f>SUMIF('WOW PMPM &amp; Agg'!$B$42:$B$51,'Summary TC'!$B170,'WOW PMPM &amp; Agg'!J$42:J$51)</f>
        <v>0</v>
      </c>
      <c r="L171" s="670">
        <f>SUMIF('WOW PMPM &amp; Agg'!$B$42:$B$51,'Summary TC'!$B170,'WOW PMPM &amp; Agg'!K$42:K$51)</f>
        <v>0</v>
      </c>
      <c r="M171" s="670">
        <f>SUMIF('WOW PMPM &amp; Agg'!$B$42:$B$51,'Summary TC'!$B170,'WOW PMPM &amp; Agg'!L$42:L$51)</f>
        <v>0</v>
      </c>
      <c r="N171" s="670">
        <f>SUMIF('WOW PMPM &amp; Agg'!$B$42:$B$51,'Summary TC'!$B170,'WOW PMPM &amp; Agg'!M$42:M$51)</f>
        <v>0</v>
      </c>
      <c r="O171" s="670">
        <f>SUMIF('WOW PMPM &amp; Agg'!$B$42:$B$51,'Summary TC'!$B170,'WOW PMPM &amp; Agg'!N$42:N$51)</f>
        <v>0</v>
      </c>
      <c r="P171" s="670">
        <f>SUMIF('WOW PMPM &amp; Agg'!$B$42:$B$51,'Summary TC'!$B170,'WOW PMPM &amp; Agg'!O$42:O$51)</f>
        <v>0</v>
      </c>
      <c r="Q171" s="670">
        <f>SUMIF('WOW PMPM &amp; Agg'!$B$42:$B$51,'Summary TC'!$B170,'WOW PMPM &amp; Agg'!P$42:P$51)</f>
        <v>0</v>
      </c>
      <c r="R171" s="670">
        <f>SUMIF('WOW PMPM &amp; Agg'!$B$42:$B$51,'Summary TC'!$B170,'WOW PMPM &amp; Agg'!Q$42:Q$51)</f>
        <v>0</v>
      </c>
      <c r="S171" s="670">
        <f>SUMIF('WOW PMPM &amp; Agg'!$B$42:$B$51,'Summary TC'!$B170,'WOW PMPM &amp; Agg'!R$42:R$51)</f>
        <v>0</v>
      </c>
      <c r="T171" s="670">
        <f>SUMIF('WOW PMPM &amp; Agg'!$B$42:$B$51,'Summary TC'!$B170,'WOW PMPM &amp; Agg'!S$42:S$51)</f>
        <v>0</v>
      </c>
      <c r="U171" s="670">
        <f>SUMIF('WOW PMPM &amp; Agg'!$B$42:$B$51,'Summary TC'!$B170,'WOW PMPM &amp; Agg'!T$42:T$51)</f>
        <v>0</v>
      </c>
      <c r="V171" s="670">
        <f>SUMIF('WOW PMPM &amp; Agg'!$B$42:$B$51,'Summary TC'!$B170,'WOW PMPM &amp; Agg'!U$42:U$51)</f>
        <v>0</v>
      </c>
      <c r="W171" s="670">
        <f>SUMIF('WOW PMPM &amp; Agg'!$B$42:$B$51,'Summary TC'!$B170,'WOW PMPM &amp; Agg'!V$42:V$51)</f>
        <v>0</v>
      </c>
      <c r="X171" s="670">
        <f>SUMIF('WOW PMPM &amp; Agg'!$B$42:$B$51,'Summary TC'!$B170,'WOW PMPM &amp; Agg'!W$42:W$51)</f>
        <v>0</v>
      </c>
      <c r="Y171" s="670">
        <f>SUMIF('WOW PMPM &amp; Agg'!$B$42:$B$51,'Summary TC'!$B170,'WOW PMPM &amp; Agg'!X$42:X$51)</f>
        <v>0</v>
      </c>
      <c r="Z171" s="670">
        <f>SUMIF('WOW PMPM &amp; Agg'!$B$42:$B$51,'Summary TC'!$B170,'WOW PMPM &amp; Agg'!Y$42:Y$51)</f>
        <v>0</v>
      </c>
      <c r="AA171" s="670">
        <f>SUMIF('WOW PMPM &amp; Agg'!$B$42:$B$51,'Summary TC'!$B170,'WOW PMPM &amp; Agg'!Z$42:Z$51)</f>
        <v>0</v>
      </c>
      <c r="AB171" s="670">
        <f>SUMIF('WOW PMPM &amp; Agg'!$B$42:$B$51,'Summary TC'!$B170,'WOW PMPM &amp; Agg'!AA$42:AA$51)</f>
        <v>0</v>
      </c>
      <c r="AC171" s="670">
        <f>SUMIF('WOW PMPM &amp; Agg'!$B$42:$B$51,'Summary TC'!$B170,'WOW PMPM &amp; Agg'!AB$42:AB$51)</f>
        <v>0</v>
      </c>
      <c r="AD171" s="670">
        <f>SUMIF('WOW PMPM &amp; Agg'!$B$42:$B$51,'Summary TC'!$B170,'WOW PMPM &amp; Agg'!AC$42:AC$51)</f>
        <v>0</v>
      </c>
      <c r="AE171" s="670">
        <f>SUMIF('WOW PMPM &amp; Agg'!$B$42:$B$51,'Summary TC'!$B170,'WOW PMPM &amp; Agg'!AD$42:AD$51)</f>
        <v>0</v>
      </c>
      <c r="AF171" s="670">
        <f>SUMIF('WOW PMPM &amp; Agg'!$B$42:$B$51,'Summary TC'!$B170,'WOW PMPM &amp; Agg'!AE$42:AE$51)</f>
        <v>0</v>
      </c>
      <c r="AG171" s="670">
        <f>SUMIF('WOW PMPM &amp; Agg'!$B$42:$B$51,'Summary TC'!$B170,'WOW PMPM &amp; Agg'!AF$42:AF$51)</f>
        <v>0</v>
      </c>
      <c r="AH171" s="671">
        <f>SUMIF('WOW PMPM &amp; Agg'!$B$42:$B$51,'Summary TC'!$B170,'WOW PMPM &amp; Agg'!AG$42:AG$51)</f>
        <v>0</v>
      </c>
      <c r="AI171" s="761"/>
    </row>
    <row r="172" spans="2:35" x14ac:dyDescent="0.2">
      <c r="B172" s="613"/>
      <c r="C172" s="708"/>
      <c r="D172" s="660" t="s">
        <v>22</v>
      </c>
      <c r="E172" s="762">
        <f>IF($B$8="Actuals only",SUMIF('MemMon Actual'!$B$10:$B$37,'Summary TC'!$B170,'MemMon Actual'!D$10:D$37),0)+IF($B$8="Actuals + Projected",SUMIF('MemMon Total'!$B$10:$B$33,'Summary TC'!$B170,'MemMon Total'!D$10:D$33),0)</f>
        <v>8433</v>
      </c>
      <c r="F172" s="763">
        <f>IF($B$8="Actuals only",SUMIF('MemMon Actual'!$B$10:$B$37,'Summary TC'!$B170,'MemMon Actual'!E$10:E$37),0)+IF($B$8="Actuals + Projected",SUMIF('MemMon Total'!$B$10:$B$33,'Summary TC'!$B170,'MemMon Total'!E$10:E$33),0)</f>
        <v>7393</v>
      </c>
      <c r="G172" s="763">
        <f>IF($B$8="Actuals only",SUMIF('MemMon Actual'!$B$10:$B$37,'Summary TC'!$B170,'MemMon Actual'!F$10:F$37),0)+IF($B$8="Actuals + Projected",SUMIF('MemMon Total'!$B$10:$B$33,'Summary TC'!$B170,'MemMon Total'!F$10:F$33),0)</f>
        <v>7577</v>
      </c>
      <c r="H172" s="763">
        <f>IF($B$8="Actuals only",SUMIF('MemMon Actual'!$B$10:$B$37,'Summary TC'!$B170,'MemMon Actual'!G$10:G$37),0)+IF($B$8="Actuals + Projected",SUMIF('MemMon Total'!$B$10:$B$33,'Summary TC'!$B170,'MemMon Total'!G$10:G$33),0)</f>
        <v>7767</v>
      </c>
      <c r="I172" s="763">
        <f>IF($B$8="Actuals only",SUMIF('MemMon Actual'!$B$10:$B$37,'Summary TC'!$B170,'MemMon Actual'!H$10:H$37),0)+IF($B$8="Actuals + Projected",SUMIF('MemMon Total'!$B$10:$B$33,'Summary TC'!$B170,'MemMon Total'!H$10:H$33),0)</f>
        <v>1990</v>
      </c>
      <c r="J172" s="763">
        <f>IF($B$8="Actuals only",SUMIF('MemMon Actual'!$B$10:$B$37,'Summary TC'!$B170,'MemMon Actual'!I$10:I$37),0)+IF($B$8="Actuals + Projected",SUMIF('MemMon Total'!$B$10:$B$33,'Summary TC'!$B170,'MemMon Total'!I$10:I$33),0)</f>
        <v>0</v>
      </c>
      <c r="K172" s="763">
        <f>IF($B$8="Actuals only",SUMIF('MemMon Actual'!$B$10:$B$37,'Summary TC'!$B170,'MemMon Actual'!J$10:J$37),0)+IF($B$8="Actuals + Projected",SUMIF('MemMon Total'!$B$10:$B$33,'Summary TC'!$B170,'MemMon Total'!J$10:J$33),0)</f>
        <v>0</v>
      </c>
      <c r="L172" s="763">
        <f>IF($B$8="Actuals only",SUMIF('MemMon Actual'!$B$10:$B$37,'Summary TC'!$B170,'MemMon Actual'!K$10:K$37),0)+IF($B$8="Actuals + Projected",SUMIF('MemMon Total'!$B$10:$B$33,'Summary TC'!$B170,'MemMon Total'!K$10:K$33),0)</f>
        <v>0</v>
      </c>
      <c r="M172" s="763">
        <f>IF($B$8="Actuals only",SUMIF('MemMon Actual'!$B$10:$B$37,'Summary TC'!$B170,'MemMon Actual'!L$10:L$37),0)+IF($B$8="Actuals + Projected",SUMIF('MemMon Total'!$B$10:$B$33,'Summary TC'!$B170,'MemMon Total'!L$10:L$33),0)</f>
        <v>0</v>
      </c>
      <c r="N172" s="763">
        <f>IF($B$8="Actuals only",SUMIF('MemMon Actual'!$B$10:$B$37,'Summary TC'!$B170,'MemMon Actual'!M$10:M$37),0)+IF($B$8="Actuals + Projected",SUMIF('MemMon Total'!$B$10:$B$33,'Summary TC'!$B170,'MemMon Total'!M$10:M$33),0)</f>
        <v>0</v>
      </c>
      <c r="O172" s="763">
        <f>IF($B$8="Actuals only",SUMIF('MemMon Actual'!$B$10:$B$37,'Summary TC'!$B170,'MemMon Actual'!N$10:N$37),0)+IF($B$8="Actuals + Projected",SUMIF('MemMon Total'!$B$10:$B$33,'Summary TC'!$B170,'MemMon Total'!N$10:N$33),0)</f>
        <v>0</v>
      </c>
      <c r="P172" s="763">
        <f>IF($B$8="Actuals only",SUMIF('MemMon Actual'!$B$10:$B$37,'Summary TC'!$B170,'MemMon Actual'!O$10:O$37),0)+IF($B$8="Actuals + Projected",SUMIF('MemMon Total'!$B$10:$B$33,'Summary TC'!$B170,'MemMon Total'!O$10:O$33),0)</f>
        <v>0</v>
      </c>
      <c r="Q172" s="763">
        <f>IF($B$8="Actuals only",SUMIF('MemMon Actual'!$B$10:$B$37,'Summary TC'!$B170,'MemMon Actual'!P$10:P$37),0)+IF($B$8="Actuals + Projected",SUMIF('MemMon Total'!$B$10:$B$33,'Summary TC'!$B170,'MemMon Total'!P$10:P$33),0)</f>
        <v>0</v>
      </c>
      <c r="R172" s="763">
        <f>IF($B$8="Actuals only",SUMIF('MemMon Actual'!$B$10:$B$37,'Summary TC'!$B170,'MemMon Actual'!Q$10:Q$37),0)+IF($B$8="Actuals + Projected",SUMIF('MemMon Total'!$B$10:$B$33,'Summary TC'!$B170,'MemMon Total'!Q$10:Q$33),0)</f>
        <v>0</v>
      </c>
      <c r="S172" s="763">
        <f>IF($B$8="Actuals only",SUMIF('MemMon Actual'!$B$10:$B$37,'Summary TC'!$B170,'MemMon Actual'!R$10:R$37),0)+IF($B$8="Actuals + Projected",SUMIF('MemMon Total'!$B$10:$B$33,'Summary TC'!$B170,'MemMon Total'!R$10:R$33),0)</f>
        <v>0</v>
      </c>
      <c r="T172" s="763">
        <f>IF($B$8="Actuals only",SUMIF('MemMon Actual'!$B$10:$B$37,'Summary TC'!$B170,'MemMon Actual'!S$10:S$37),0)+IF($B$8="Actuals + Projected",SUMIF('MemMon Total'!$B$10:$B$33,'Summary TC'!$B170,'MemMon Total'!S$10:S$33),0)</f>
        <v>0</v>
      </c>
      <c r="U172" s="763">
        <f>IF($B$8="Actuals only",SUMIF('MemMon Actual'!$B$10:$B$37,'Summary TC'!$B170,'MemMon Actual'!T$10:T$37),0)+IF($B$8="Actuals + Projected",SUMIF('MemMon Total'!$B$10:$B$33,'Summary TC'!$B170,'MemMon Total'!T$10:T$33),0)</f>
        <v>0</v>
      </c>
      <c r="V172" s="763">
        <f>IF($B$8="Actuals only",SUMIF('MemMon Actual'!$B$10:$B$37,'Summary TC'!$B170,'MemMon Actual'!U$10:U$37),0)+IF($B$8="Actuals + Projected",SUMIF('MemMon Total'!$B$10:$B$33,'Summary TC'!$B170,'MemMon Total'!U$10:U$33),0)</f>
        <v>0</v>
      </c>
      <c r="W172" s="763">
        <f>IF($B$8="Actuals only",SUMIF('MemMon Actual'!$B$10:$B$37,'Summary TC'!$B170,'MemMon Actual'!V$10:V$37),0)+IF($B$8="Actuals + Projected",SUMIF('MemMon Total'!$B$10:$B$33,'Summary TC'!$B170,'MemMon Total'!V$10:V$33),0)</f>
        <v>0</v>
      </c>
      <c r="X172" s="763">
        <f>IF($B$8="Actuals only",SUMIF('MemMon Actual'!$B$10:$B$37,'Summary TC'!$B170,'MemMon Actual'!W$10:W$37),0)+IF($B$8="Actuals + Projected",SUMIF('MemMon Total'!$B$10:$B$33,'Summary TC'!$B170,'MemMon Total'!W$10:W$33),0)</f>
        <v>0</v>
      </c>
      <c r="Y172" s="763">
        <f>IF($B$8="Actuals only",SUMIF('MemMon Actual'!$B$10:$B$37,'Summary TC'!$B170,'MemMon Actual'!X$10:X$37),0)+IF($B$8="Actuals + Projected",SUMIF('MemMon Total'!$B$10:$B$33,'Summary TC'!$B170,'MemMon Total'!X$10:X$33),0)</f>
        <v>0</v>
      </c>
      <c r="Z172" s="763">
        <f>IF($B$8="Actuals only",SUMIF('MemMon Actual'!$B$10:$B$37,'Summary TC'!$B170,'MemMon Actual'!Y$10:Y$37),0)+IF($B$8="Actuals + Projected",SUMIF('MemMon Total'!$B$10:$B$33,'Summary TC'!$B170,'MemMon Total'!Y$10:Y$33),0)</f>
        <v>0</v>
      </c>
      <c r="AA172" s="763">
        <f>IF($B$8="Actuals only",SUMIF('MemMon Actual'!$B$10:$B$37,'Summary TC'!$B170,'MemMon Actual'!Z$10:Z$37),0)+IF($B$8="Actuals + Projected",SUMIF('MemMon Total'!$B$10:$B$33,'Summary TC'!$B170,'MemMon Total'!Z$10:Z$33),0)</f>
        <v>0</v>
      </c>
      <c r="AB172" s="763">
        <f>IF($B$8="Actuals only",SUMIF('MemMon Actual'!$B$10:$B$37,'Summary TC'!$B170,'MemMon Actual'!AA$10:AA$37),0)+IF($B$8="Actuals + Projected",SUMIF('MemMon Total'!$B$10:$B$33,'Summary TC'!$B170,'MemMon Total'!AA$10:AA$33),0)</f>
        <v>0</v>
      </c>
      <c r="AC172" s="763">
        <f>IF($B$8="Actuals only",SUMIF('MemMon Actual'!$B$10:$B$37,'Summary TC'!$B170,'MemMon Actual'!AB$10:AB$37),0)+IF($B$8="Actuals + Projected",SUMIF('MemMon Total'!$B$10:$B$33,'Summary TC'!$B170,'MemMon Total'!AB$10:AB$33),0)</f>
        <v>0</v>
      </c>
      <c r="AD172" s="763">
        <f>IF($B$8="Actuals only",SUMIF('MemMon Actual'!$B$10:$B$37,'Summary TC'!$B170,'MemMon Actual'!AC$10:AC$37),0)+IF($B$8="Actuals + Projected",SUMIF('MemMon Total'!$B$10:$B$33,'Summary TC'!$B170,'MemMon Total'!AC$10:AC$33),0)</f>
        <v>0</v>
      </c>
      <c r="AE172" s="763">
        <f>IF($B$8="Actuals only",SUMIF('MemMon Actual'!$B$10:$B$37,'Summary TC'!$B170,'MemMon Actual'!AD$10:AD$37),0)+IF($B$8="Actuals + Projected",SUMIF('MemMon Total'!$B$10:$B$33,'Summary TC'!$B170,'MemMon Total'!AD$10:AD$33),0)</f>
        <v>0</v>
      </c>
      <c r="AF172" s="763">
        <f>IF($B$8="Actuals only",SUMIF('MemMon Actual'!$B$10:$B$37,'Summary TC'!$B170,'MemMon Actual'!AE$10:AE$37),0)+IF($B$8="Actuals + Projected",SUMIF('MemMon Total'!$B$10:$B$33,'Summary TC'!$B170,'MemMon Total'!AE$10:AE$33),0)</f>
        <v>0</v>
      </c>
      <c r="AG172" s="763">
        <f>IF($B$8="Actuals only",SUMIF('MemMon Actual'!$B$10:$B$37,'Summary TC'!$B170,'MemMon Actual'!AF$10:AF$37),0)+IF($B$8="Actuals + Projected",SUMIF('MemMon Total'!$B$10:$B$33,'Summary TC'!$B170,'MemMon Total'!AF$10:AF$33),0)</f>
        <v>0</v>
      </c>
      <c r="AH172" s="764">
        <f>IF($B$8="Actuals only",SUMIF('MemMon Actual'!$B$10:$B$37,'Summary TC'!$B170,'MemMon Actual'!AG$10:AG$37),0)+IF($B$8="Actuals + Projected",SUMIF('MemMon Total'!$B$10:$B$33,'Summary TC'!$B170,'MemMon Total'!AG$10:AG$33),0)</f>
        <v>0</v>
      </c>
      <c r="AI172" s="759"/>
    </row>
    <row r="173" spans="2:35" x14ac:dyDescent="0.2">
      <c r="B173" s="613"/>
      <c r="C173" s="708"/>
      <c r="D173" s="660"/>
      <c r="E173" s="768"/>
      <c r="F173" s="769"/>
      <c r="G173" s="769"/>
      <c r="H173" s="769"/>
      <c r="I173" s="766"/>
      <c r="J173" s="766"/>
      <c r="K173" s="766"/>
      <c r="L173" s="766"/>
      <c r="M173" s="766"/>
      <c r="N173" s="766"/>
      <c r="O173" s="766"/>
      <c r="P173" s="766"/>
      <c r="Q173" s="766"/>
      <c r="R173" s="766"/>
      <c r="S173" s="766"/>
      <c r="T173" s="766"/>
      <c r="U173" s="766"/>
      <c r="V173" s="766"/>
      <c r="W173" s="766"/>
      <c r="X173" s="766"/>
      <c r="Y173" s="766"/>
      <c r="Z173" s="766"/>
      <c r="AA173" s="766"/>
      <c r="AB173" s="766"/>
      <c r="AC173" s="766"/>
      <c r="AD173" s="766"/>
      <c r="AE173" s="766"/>
      <c r="AF173" s="766"/>
      <c r="AG173" s="766"/>
      <c r="AH173" s="767"/>
      <c r="AI173" s="759"/>
    </row>
    <row r="174" spans="2:35" x14ac:dyDescent="0.2">
      <c r="B174" s="613" t="str">
        <f>IFERROR(VLOOKUP(C174,'MEG Def'!$A$42:$B$45,2),"")</f>
        <v xml:space="preserve">SUD IMD HCE 
</v>
      </c>
      <c r="C174" s="708">
        <v>4</v>
      </c>
      <c r="D174" s="660" t="s">
        <v>20</v>
      </c>
      <c r="E174" s="661">
        <f>E175*E176</f>
        <v>44606610.460000001</v>
      </c>
      <c r="F174" s="662">
        <f t="shared" ref="F174:AH174" si="73">F175*F176</f>
        <v>50824715.579999998</v>
      </c>
      <c r="G174" s="662">
        <f t="shared" si="73"/>
        <v>54595318.740000002</v>
      </c>
      <c r="H174" s="662">
        <f t="shared" si="73"/>
        <v>58645791.5</v>
      </c>
      <c r="I174" s="662">
        <f t="shared" si="73"/>
        <v>15749517.299999999</v>
      </c>
      <c r="J174" s="662">
        <f t="shared" si="73"/>
        <v>0</v>
      </c>
      <c r="K174" s="662">
        <f t="shared" si="73"/>
        <v>0</v>
      </c>
      <c r="L174" s="662">
        <f t="shared" si="73"/>
        <v>0</v>
      </c>
      <c r="M174" s="662">
        <f t="shared" si="73"/>
        <v>0</v>
      </c>
      <c r="N174" s="662">
        <f t="shared" si="73"/>
        <v>0</v>
      </c>
      <c r="O174" s="662">
        <f t="shared" si="73"/>
        <v>0</v>
      </c>
      <c r="P174" s="662">
        <f t="shared" si="73"/>
        <v>0</v>
      </c>
      <c r="Q174" s="662">
        <f t="shared" si="73"/>
        <v>0</v>
      </c>
      <c r="R174" s="662">
        <f t="shared" si="73"/>
        <v>0</v>
      </c>
      <c r="S174" s="662">
        <f t="shared" si="73"/>
        <v>0</v>
      </c>
      <c r="T174" s="662">
        <f t="shared" si="73"/>
        <v>0</v>
      </c>
      <c r="U174" s="662">
        <f t="shared" si="73"/>
        <v>0</v>
      </c>
      <c r="V174" s="662">
        <f t="shared" si="73"/>
        <v>0</v>
      </c>
      <c r="W174" s="662">
        <f t="shared" si="73"/>
        <v>0</v>
      </c>
      <c r="X174" s="662">
        <f t="shared" si="73"/>
        <v>0</v>
      </c>
      <c r="Y174" s="662">
        <f t="shared" si="73"/>
        <v>0</v>
      </c>
      <c r="Z174" s="662">
        <f t="shared" si="73"/>
        <v>0</v>
      </c>
      <c r="AA174" s="662">
        <f t="shared" si="73"/>
        <v>0</v>
      </c>
      <c r="AB174" s="662">
        <f t="shared" si="73"/>
        <v>0</v>
      </c>
      <c r="AC174" s="662">
        <f t="shared" si="73"/>
        <v>0</v>
      </c>
      <c r="AD174" s="662">
        <f t="shared" si="73"/>
        <v>0</v>
      </c>
      <c r="AE174" s="662">
        <f t="shared" si="73"/>
        <v>0</v>
      </c>
      <c r="AF174" s="662">
        <f t="shared" si="73"/>
        <v>0</v>
      </c>
      <c r="AG174" s="662">
        <f t="shared" si="73"/>
        <v>0</v>
      </c>
      <c r="AH174" s="663">
        <f t="shared" si="73"/>
        <v>0</v>
      </c>
      <c r="AI174" s="759"/>
    </row>
    <row r="175" spans="2:35" s="665" customFormat="1" x14ac:dyDescent="0.2">
      <c r="B175" s="666"/>
      <c r="C175" s="760"/>
      <c r="D175" s="668" t="s">
        <v>21</v>
      </c>
      <c r="E175" s="669">
        <f>SUMIF('WOW PMPM &amp; Agg'!$B$42:$B$51,'Summary TC'!$B174,'WOW PMPM &amp; Agg'!D$42:D$51)</f>
        <v>741.38</v>
      </c>
      <c r="F175" s="670">
        <f>SUMIF('WOW PMPM &amp; Agg'!$B$42:$B$51,'Summary TC'!$B174,'WOW PMPM &amp; Agg'!E$42:E$51)</f>
        <v>776.97</v>
      </c>
      <c r="G175" s="670">
        <f>SUMIF('WOW PMPM &amp; Agg'!$B$42:$B$51,'Summary TC'!$B174,'WOW PMPM &amp; Agg'!F$42:F$51)</f>
        <v>814.26</v>
      </c>
      <c r="H175" s="670">
        <f>SUMIF('WOW PMPM &amp; Agg'!$B$42:$B$51,'Summary TC'!$B174,'WOW PMPM &amp; Agg'!G$42:G$51)</f>
        <v>853.34</v>
      </c>
      <c r="I175" s="670">
        <f>SUMIF('WOW PMPM &amp; Agg'!$B$42:$B$51,'Summary TC'!$B174,'WOW PMPM &amp; Agg'!H$42:H$51)</f>
        <v>894.3</v>
      </c>
      <c r="J175" s="670">
        <f>SUMIF('WOW PMPM &amp; Agg'!$B$42:$B$51,'Summary TC'!$B174,'WOW PMPM &amp; Agg'!I$42:I$51)</f>
        <v>0</v>
      </c>
      <c r="K175" s="670">
        <f>SUMIF('WOW PMPM &amp; Agg'!$B$42:$B$51,'Summary TC'!$B174,'WOW PMPM &amp; Agg'!J$42:J$51)</f>
        <v>0</v>
      </c>
      <c r="L175" s="670">
        <f>SUMIF('WOW PMPM &amp; Agg'!$B$42:$B$51,'Summary TC'!$B174,'WOW PMPM &amp; Agg'!K$42:K$51)</f>
        <v>0</v>
      </c>
      <c r="M175" s="670">
        <f>SUMIF('WOW PMPM &amp; Agg'!$B$42:$B$51,'Summary TC'!$B174,'WOW PMPM &amp; Agg'!L$42:L$51)</f>
        <v>0</v>
      </c>
      <c r="N175" s="670">
        <f>SUMIF('WOW PMPM &amp; Agg'!$B$42:$B$51,'Summary TC'!$B174,'WOW PMPM &amp; Agg'!M$42:M$51)</f>
        <v>0</v>
      </c>
      <c r="O175" s="670">
        <f>SUMIF('WOW PMPM &amp; Agg'!$B$42:$B$51,'Summary TC'!$B174,'WOW PMPM &amp; Agg'!N$42:N$51)</f>
        <v>0</v>
      </c>
      <c r="P175" s="670">
        <f>SUMIF('WOW PMPM &amp; Agg'!$B$42:$B$51,'Summary TC'!$B174,'WOW PMPM &amp; Agg'!O$42:O$51)</f>
        <v>0</v>
      </c>
      <c r="Q175" s="670">
        <f>SUMIF('WOW PMPM &amp; Agg'!$B$42:$B$51,'Summary TC'!$B174,'WOW PMPM &amp; Agg'!P$42:P$51)</f>
        <v>0</v>
      </c>
      <c r="R175" s="670">
        <f>SUMIF('WOW PMPM &amp; Agg'!$B$42:$B$51,'Summary TC'!$B174,'WOW PMPM &amp; Agg'!Q$42:Q$51)</f>
        <v>0</v>
      </c>
      <c r="S175" s="670">
        <f>SUMIF('WOW PMPM &amp; Agg'!$B$42:$B$51,'Summary TC'!$B174,'WOW PMPM &amp; Agg'!R$42:R$51)</f>
        <v>0</v>
      </c>
      <c r="T175" s="670">
        <f>SUMIF('WOW PMPM &amp; Agg'!$B$42:$B$51,'Summary TC'!$B174,'WOW PMPM &amp; Agg'!S$42:S$51)</f>
        <v>0</v>
      </c>
      <c r="U175" s="670">
        <f>SUMIF('WOW PMPM &amp; Agg'!$B$42:$B$51,'Summary TC'!$B174,'WOW PMPM &amp; Agg'!T$42:T$51)</f>
        <v>0</v>
      </c>
      <c r="V175" s="670">
        <f>SUMIF('WOW PMPM &amp; Agg'!$B$42:$B$51,'Summary TC'!$B174,'WOW PMPM &amp; Agg'!U$42:U$51)</f>
        <v>0</v>
      </c>
      <c r="W175" s="670">
        <f>SUMIF('WOW PMPM &amp; Agg'!$B$42:$B$51,'Summary TC'!$B174,'WOW PMPM &amp; Agg'!V$42:V$51)</f>
        <v>0</v>
      </c>
      <c r="X175" s="670">
        <f>SUMIF('WOW PMPM &amp; Agg'!$B$42:$B$51,'Summary TC'!$B174,'WOW PMPM &amp; Agg'!W$42:W$51)</f>
        <v>0</v>
      </c>
      <c r="Y175" s="670">
        <f>SUMIF('WOW PMPM &amp; Agg'!$B$42:$B$51,'Summary TC'!$B174,'WOW PMPM &amp; Agg'!X$42:X$51)</f>
        <v>0</v>
      </c>
      <c r="Z175" s="670">
        <f>SUMIF('WOW PMPM &amp; Agg'!$B$42:$B$51,'Summary TC'!$B174,'WOW PMPM &amp; Agg'!Y$42:Y$51)</f>
        <v>0</v>
      </c>
      <c r="AA175" s="670">
        <f>SUMIF('WOW PMPM &amp; Agg'!$B$42:$B$51,'Summary TC'!$B174,'WOW PMPM &amp; Agg'!Z$42:Z$51)</f>
        <v>0</v>
      </c>
      <c r="AB175" s="670">
        <f>SUMIF('WOW PMPM &amp; Agg'!$B$42:$B$51,'Summary TC'!$B174,'WOW PMPM &amp; Agg'!AA$42:AA$51)</f>
        <v>0</v>
      </c>
      <c r="AC175" s="670">
        <f>SUMIF('WOW PMPM &amp; Agg'!$B$42:$B$51,'Summary TC'!$B174,'WOW PMPM &amp; Agg'!AB$42:AB$51)</f>
        <v>0</v>
      </c>
      <c r="AD175" s="670">
        <f>SUMIF('WOW PMPM &amp; Agg'!$B$42:$B$51,'Summary TC'!$B174,'WOW PMPM &amp; Agg'!AC$42:AC$51)</f>
        <v>0</v>
      </c>
      <c r="AE175" s="670">
        <f>SUMIF('WOW PMPM &amp; Agg'!$B$42:$B$51,'Summary TC'!$B174,'WOW PMPM &amp; Agg'!AD$42:AD$51)</f>
        <v>0</v>
      </c>
      <c r="AF175" s="670">
        <f>SUMIF('WOW PMPM &amp; Agg'!$B$42:$B$51,'Summary TC'!$B174,'WOW PMPM &amp; Agg'!AE$42:AE$51)</f>
        <v>0</v>
      </c>
      <c r="AG175" s="670">
        <f>SUMIF('WOW PMPM &amp; Agg'!$B$42:$B$51,'Summary TC'!$B174,'WOW PMPM &amp; Agg'!AF$42:AF$51)</f>
        <v>0</v>
      </c>
      <c r="AH175" s="671">
        <f>SUMIF('WOW PMPM &amp; Agg'!$B$42:$B$51,'Summary TC'!$B174,'WOW PMPM &amp; Agg'!AG$42:AG$51)</f>
        <v>0</v>
      </c>
      <c r="AI175" s="761"/>
    </row>
    <row r="176" spans="2:35" x14ac:dyDescent="0.2">
      <c r="B176" s="613"/>
      <c r="C176" s="708"/>
      <c r="D176" s="660" t="s">
        <v>22</v>
      </c>
      <c r="E176" s="762">
        <f>IF($B$8="Actuals only",SUMIF('MemMon Actual'!$B$10:$B$37,'Summary TC'!$B174,'MemMon Actual'!D$10:D$37),0)+IF($B$8="Actuals + Projected",SUMIF('MemMon Total'!$B$10:$B$33,'Summary TC'!$B174,'MemMon Total'!D$10:D$33),0)</f>
        <v>60167</v>
      </c>
      <c r="F176" s="763">
        <f>IF($B$8="Actuals only",SUMIF('MemMon Actual'!$B$10:$B$37,'Summary TC'!$B174,'MemMon Actual'!E$10:E$37),0)+IF($B$8="Actuals + Projected",SUMIF('MemMon Total'!$B$10:$B$33,'Summary TC'!$B174,'MemMon Total'!E$10:E$33),0)</f>
        <v>65414</v>
      </c>
      <c r="G176" s="763">
        <f>IF($B$8="Actuals only",SUMIF('MemMon Actual'!$B$10:$B$37,'Summary TC'!$B174,'MemMon Actual'!F$10:F$37),0)+IF($B$8="Actuals + Projected",SUMIF('MemMon Total'!$B$10:$B$33,'Summary TC'!$B174,'MemMon Total'!F$10:F$33),0)</f>
        <v>67049</v>
      </c>
      <c r="H176" s="763">
        <f>IF($B$8="Actuals only",SUMIF('MemMon Actual'!$B$10:$B$37,'Summary TC'!$B174,'MemMon Actual'!G$10:G$37),0)+IF($B$8="Actuals + Projected",SUMIF('MemMon Total'!$B$10:$B$33,'Summary TC'!$B174,'MemMon Total'!G$10:G$33),0)</f>
        <v>68725</v>
      </c>
      <c r="I176" s="763">
        <f>IF($B$8="Actuals only",SUMIF('MemMon Actual'!$B$10:$B$37,'Summary TC'!$B174,'MemMon Actual'!H$10:H$37),0)+IF($B$8="Actuals + Projected",SUMIF('MemMon Total'!$B$10:$B$33,'Summary TC'!$B174,'MemMon Total'!H$10:H$33),0)</f>
        <v>17611</v>
      </c>
      <c r="J176" s="763">
        <f>IF($B$8="Actuals only",SUMIF('MemMon Actual'!$B$10:$B$37,'Summary TC'!$B174,'MemMon Actual'!I$10:I$37),0)+IF($B$8="Actuals + Projected",SUMIF('MemMon Total'!$B$10:$B$33,'Summary TC'!$B174,'MemMon Total'!I$10:I$33),0)</f>
        <v>0</v>
      </c>
      <c r="K176" s="763">
        <f>IF($B$8="Actuals only",SUMIF('MemMon Actual'!$B$10:$B$37,'Summary TC'!$B174,'MemMon Actual'!J$10:J$37),0)+IF($B$8="Actuals + Projected",SUMIF('MemMon Total'!$B$10:$B$33,'Summary TC'!$B174,'MemMon Total'!J$10:J$33),0)</f>
        <v>0</v>
      </c>
      <c r="L176" s="763">
        <f>IF($B$8="Actuals only",SUMIF('MemMon Actual'!$B$10:$B$37,'Summary TC'!$B174,'MemMon Actual'!K$10:K$37),0)+IF($B$8="Actuals + Projected",SUMIF('MemMon Total'!$B$10:$B$33,'Summary TC'!$B174,'MemMon Total'!K$10:K$33),0)</f>
        <v>0</v>
      </c>
      <c r="M176" s="763">
        <f>IF($B$8="Actuals only",SUMIF('MemMon Actual'!$B$10:$B$37,'Summary TC'!$B174,'MemMon Actual'!L$10:L$37),0)+IF($B$8="Actuals + Projected",SUMIF('MemMon Total'!$B$10:$B$33,'Summary TC'!$B174,'MemMon Total'!L$10:L$33),0)</f>
        <v>0</v>
      </c>
      <c r="N176" s="763">
        <f>IF($B$8="Actuals only",SUMIF('MemMon Actual'!$B$10:$B$37,'Summary TC'!$B174,'MemMon Actual'!M$10:M$37),0)+IF($B$8="Actuals + Projected",SUMIF('MemMon Total'!$B$10:$B$33,'Summary TC'!$B174,'MemMon Total'!M$10:M$33),0)</f>
        <v>0</v>
      </c>
      <c r="O176" s="763">
        <f>IF($B$8="Actuals only",SUMIF('MemMon Actual'!$B$10:$B$37,'Summary TC'!$B174,'MemMon Actual'!N$10:N$37),0)+IF($B$8="Actuals + Projected",SUMIF('MemMon Total'!$B$10:$B$33,'Summary TC'!$B174,'MemMon Total'!N$10:N$33),0)</f>
        <v>0</v>
      </c>
      <c r="P176" s="763">
        <f>IF($B$8="Actuals only",SUMIF('MemMon Actual'!$B$10:$B$37,'Summary TC'!$B174,'MemMon Actual'!O$10:O$37),0)+IF($B$8="Actuals + Projected",SUMIF('MemMon Total'!$B$10:$B$33,'Summary TC'!$B174,'MemMon Total'!O$10:O$33),0)</f>
        <v>0</v>
      </c>
      <c r="Q176" s="763">
        <f>IF($B$8="Actuals only",SUMIF('MemMon Actual'!$B$10:$B$37,'Summary TC'!$B174,'MemMon Actual'!P$10:P$37),0)+IF($B$8="Actuals + Projected",SUMIF('MemMon Total'!$B$10:$B$33,'Summary TC'!$B174,'MemMon Total'!P$10:P$33),0)</f>
        <v>0</v>
      </c>
      <c r="R176" s="763">
        <f>IF($B$8="Actuals only",SUMIF('MemMon Actual'!$B$10:$B$37,'Summary TC'!$B174,'MemMon Actual'!Q$10:Q$37),0)+IF($B$8="Actuals + Projected",SUMIF('MemMon Total'!$B$10:$B$33,'Summary TC'!$B174,'MemMon Total'!Q$10:Q$33),0)</f>
        <v>0</v>
      </c>
      <c r="S176" s="763">
        <f>IF($B$8="Actuals only",SUMIF('MemMon Actual'!$B$10:$B$37,'Summary TC'!$B174,'MemMon Actual'!R$10:R$37),0)+IF($B$8="Actuals + Projected",SUMIF('MemMon Total'!$B$10:$B$33,'Summary TC'!$B174,'MemMon Total'!R$10:R$33),0)</f>
        <v>0</v>
      </c>
      <c r="T176" s="763">
        <f>IF($B$8="Actuals only",SUMIF('MemMon Actual'!$B$10:$B$37,'Summary TC'!$B174,'MemMon Actual'!S$10:S$37),0)+IF($B$8="Actuals + Projected",SUMIF('MemMon Total'!$B$10:$B$33,'Summary TC'!$B174,'MemMon Total'!S$10:S$33),0)</f>
        <v>0</v>
      </c>
      <c r="U176" s="763">
        <f>IF($B$8="Actuals only",SUMIF('MemMon Actual'!$B$10:$B$37,'Summary TC'!$B174,'MemMon Actual'!T$10:T$37),0)+IF($B$8="Actuals + Projected",SUMIF('MemMon Total'!$B$10:$B$33,'Summary TC'!$B174,'MemMon Total'!T$10:T$33),0)</f>
        <v>0</v>
      </c>
      <c r="V176" s="763">
        <f>IF($B$8="Actuals only",SUMIF('MemMon Actual'!$B$10:$B$37,'Summary TC'!$B174,'MemMon Actual'!U$10:U$37),0)+IF($B$8="Actuals + Projected",SUMIF('MemMon Total'!$B$10:$B$33,'Summary TC'!$B174,'MemMon Total'!U$10:U$33),0)</f>
        <v>0</v>
      </c>
      <c r="W176" s="763">
        <f>IF($B$8="Actuals only",SUMIF('MemMon Actual'!$B$10:$B$37,'Summary TC'!$B174,'MemMon Actual'!V$10:V$37),0)+IF($B$8="Actuals + Projected",SUMIF('MemMon Total'!$B$10:$B$33,'Summary TC'!$B174,'MemMon Total'!V$10:V$33),0)</f>
        <v>0</v>
      </c>
      <c r="X176" s="763">
        <f>IF($B$8="Actuals only",SUMIF('MemMon Actual'!$B$10:$B$37,'Summary TC'!$B174,'MemMon Actual'!W$10:W$37),0)+IF($B$8="Actuals + Projected",SUMIF('MemMon Total'!$B$10:$B$33,'Summary TC'!$B174,'MemMon Total'!W$10:W$33),0)</f>
        <v>0</v>
      </c>
      <c r="Y176" s="763">
        <f>IF($B$8="Actuals only",SUMIF('MemMon Actual'!$B$10:$B$37,'Summary TC'!$B174,'MemMon Actual'!X$10:X$37),0)+IF($B$8="Actuals + Projected",SUMIF('MemMon Total'!$B$10:$B$33,'Summary TC'!$B174,'MemMon Total'!X$10:X$33),0)</f>
        <v>0</v>
      </c>
      <c r="Z176" s="763">
        <f>IF($B$8="Actuals only",SUMIF('MemMon Actual'!$B$10:$B$37,'Summary TC'!$B174,'MemMon Actual'!Y$10:Y$37),0)+IF($B$8="Actuals + Projected",SUMIF('MemMon Total'!$B$10:$B$33,'Summary TC'!$B174,'MemMon Total'!Y$10:Y$33),0)</f>
        <v>0</v>
      </c>
      <c r="AA176" s="763">
        <f>IF($B$8="Actuals only",SUMIF('MemMon Actual'!$B$10:$B$37,'Summary TC'!$B174,'MemMon Actual'!Z$10:Z$37),0)+IF($B$8="Actuals + Projected",SUMIF('MemMon Total'!$B$10:$B$33,'Summary TC'!$B174,'MemMon Total'!Z$10:Z$33),0)</f>
        <v>0</v>
      </c>
      <c r="AB176" s="763">
        <f>IF($B$8="Actuals only",SUMIF('MemMon Actual'!$B$10:$B$37,'Summary TC'!$B174,'MemMon Actual'!AA$10:AA$37),0)+IF($B$8="Actuals + Projected",SUMIF('MemMon Total'!$B$10:$B$33,'Summary TC'!$B174,'MemMon Total'!AA$10:AA$33),0)</f>
        <v>0</v>
      </c>
      <c r="AC176" s="763">
        <f>IF($B$8="Actuals only",SUMIF('MemMon Actual'!$B$10:$B$37,'Summary TC'!$B174,'MemMon Actual'!AB$10:AB$37),0)+IF($B$8="Actuals + Projected",SUMIF('MemMon Total'!$B$10:$B$33,'Summary TC'!$B174,'MemMon Total'!AB$10:AB$33),0)</f>
        <v>0</v>
      </c>
      <c r="AD176" s="763">
        <f>IF($B$8="Actuals only",SUMIF('MemMon Actual'!$B$10:$B$37,'Summary TC'!$B174,'MemMon Actual'!AC$10:AC$37),0)+IF($B$8="Actuals + Projected",SUMIF('MemMon Total'!$B$10:$B$33,'Summary TC'!$B174,'MemMon Total'!AC$10:AC$33),0)</f>
        <v>0</v>
      </c>
      <c r="AE176" s="763">
        <f>IF($B$8="Actuals only",SUMIF('MemMon Actual'!$B$10:$B$37,'Summary TC'!$B174,'MemMon Actual'!AD$10:AD$37),0)+IF($B$8="Actuals + Projected",SUMIF('MemMon Total'!$B$10:$B$33,'Summary TC'!$B174,'MemMon Total'!AD$10:AD$33),0)</f>
        <v>0</v>
      </c>
      <c r="AF176" s="763">
        <f>IF($B$8="Actuals only",SUMIF('MemMon Actual'!$B$10:$B$37,'Summary TC'!$B174,'MemMon Actual'!AE$10:AE$37),0)+IF($B$8="Actuals + Projected",SUMIF('MemMon Total'!$B$10:$B$33,'Summary TC'!$B174,'MemMon Total'!AE$10:AE$33),0)</f>
        <v>0</v>
      </c>
      <c r="AG176" s="763">
        <f>IF($B$8="Actuals only",SUMIF('MemMon Actual'!$B$10:$B$37,'Summary TC'!$B174,'MemMon Actual'!AF$10:AF$37),0)+IF($B$8="Actuals + Projected",SUMIF('MemMon Total'!$B$10:$B$33,'Summary TC'!$B174,'MemMon Total'!AF$10:AF$33),0)</f>
        <v>0</v>
      </c>
      <c r="AH176" s="764">
        <f>IF($B$8="Actuals only",SUMIF('MemMon Actual'!$B$10:$B$37,'Summary TC'!$B174,'MemMon Actual'!AG$10:AG$37),0)+IF($B$8="Actuals + Projected",SUMIF('MemMon Total'!$B$10:$B$33,'Summary TC'!$B174,'MemMon Total'!AG$10:AG$33),0)</f>
        <v>0</v>
      </c>
      <c r="AI176" s="759"/>
    </row>
    <row r="177" spans="2:35" hidden="1" x14ac:dyDescent="0.2">
      <c r="B177" s="613"/>
      <c r="C177" s="708"/>
      <c r="D177" s="660"/>
      <c r="E177" s="765"/>
      <c r="F177" s="766"/>
      <c r="G177" s="766"/>
      <c r="H177" s="766"/>
      <c r="I177" s="766"/>
      <c r="J177" s="766"/>
      <c r="K177" s="766"/>
      <c r="L177" s="766"/>
      <c r="M177" s="766"/>
      <c r="N177" s="766"/>
      <c r="O177" s="766"/>
      <c r="P177" s="766"/>
      <c r="Q177" s="766"/>
      <c r="R177" s="766"/>
      <c r="S177" s="766"/>
      <c r="T177" s="766"/>
      <c r="U177" s="766"/>
      <c r="V177" s="766"/>
      <c r="W177" s="766"/>
      <c r="X177" s="766"/>
      <c r="Y177" s="766"/>
      <c r="Z177" s="766"/>
      <c r="AA177" s="766"/>
      <c r="AB177" s="766"/>
      <c r="AC177" s="766"/>
      <c r="AD177" s="766"/>
      <c r="AE177" s="766"/>
      <c r="AF177" s="766"/>
      <c r="AG177" s="766"/>
      <c r="AH177" s="767"/>
      <c r="AI177" s="759"/>
    </row>
    <row r="178" spans="2:35" hidden="1" x14ac:dyDescent="0.2">
      <c r="B178" s="570" t="s">
        <v>42</v>
      </c>
      <c r="C178" s="708"/>
      <c r="D178" s="660" t="s">
        <v>148</v>
      </c>
      <c r="E178" s="765"/>
      <c r="F178" s="766"/>
      <c r="G178" s="766"/>
      <c r="H178" s="766"/>
      <c r="I178" s="766"/>
      <c r="J178" s="766"/>
      <c r="K178" s="766"/>
      <c r="L178" s="766"/>
      <c r="M178" s="766"/>
      <c r="N178" s="766"/>
      <c r="O178" s="766"/>
      <c r="P178" s="766"/>
      <c r="Q178" s="766"/>
      <c r="R178" s="766"/>
      <c r="S178" s="766"/>
      <c r="T178" s="766"/>
      <c r="U178" s="766"/>
      <c r="V178" s="766"/>
      <c r="W178" s="766"/>
      <c r="X178" s="766"/>
      <c r="Y178" s="766"/>
      <c r="Z178" s="766"/>
      <c r="AA178" s="766"/>
      <c r="AB178" s="766"/>
      <c r="AC178" s="766"/>
      <c r="AD178" s="766"/>
      <c r="AE178" s="766"/>
      <c r="AF178" s="766"/>
      <c r="AG178" s="766"/>
      <c r="AH178" s="767"/>
      <c r="AI178" s="759"/>
    </row>
    <row r="179" spans="2:35" hidden="1" x14ac:dyDescent="0.2">
      <c r="B179" s="613"/>
      <c r="C179" s="708"/>
      <c r="D179" s="770" t="s">
        <v>39</v>
      </c>
      <c r="E179" s="765"/>
      <c r="F179" s="766"/>
      <c r="G179" s="766"/>
      <c r="H179" s="766"/>
      <c r="I179" s="766"/>
      <c r="J179" s="766"/>
      <c r="K179" s="766"/>
      <c r="L179" s="766"/>
      <c r="M179" s="766"/>
      <c r="N179" s="766"/>
      <c r="O179" s="766"/>
      <c r="P179" s="766"/>
      <c r="Q179" s="766"/>
      <c r="R179" s="766"/>
      <c r="S179" s="766"/>
      <c r="T179" s="766"/>
      <c r="U179" s="766"/>
      <c r="V179" s="766"/>
      <c r="W179" s="766"/>
      <c r="X179" s="766"/>
      <c r="Y179" s="766"/>
      <c r="Z179" s="766"/>
      <c r="AA179" s="766"/>
      <c r="AB179" s="766"/>
      <c r="AC179" s="766"/>
      <c r="AD179" s="766"/>
      <c r="AE179" s="766"/>
      <c r="AF179" s="766"/>
      <c r="AG179" s="766"/>
      <c r="AH179" s="767"/>
      <c r="AI179" s="759"/>
    </row>
    <row r="180" spans="2:35" hidden="1" x14ac:dyDescent="0.2">
      <c r="B180" s="703"/>
      <c r="C180" s="708"/>
      <c r="D180" s="771"/>
      <c r="E180" s="765"/>
      <c r="F180" s="766"/>
      <c r="G180" s="766"/>
      <c r="H180" s="766"/>
      <c r="I180" s="766"/>
      <c r="J180" s="766"/>
      <c r="K180" s="766"/>
      <c r="L180" s="766"/>
      <c r="M180" s="766"/>
      <c r="N180" s="766"/>
      <c r="O180" s="766"/>
      <c r="P180" s="766"/>
      <c r="Q180" s="766"/>
      <c r="R180" s="766"/>
      <c r="S180" s="766"/>
      <c r="T180" s="766"/>
      <c r="U180" s="766"/>
      <c r="V180" s="766"/>
      <c r="W180" s="766"/>
      <c r="X180" s="766"/>
      <c r="Y180" s="766"/>
      <c r="Z180" s="766"/>
      <c r="AA180" s="766"/>
      <c r="AB180" s="766"/>
      <c r="AC180" s="766"/>
      <c r="AD180" s="766"/>
      <c r="AE180" s="766"/>
      <c r="AF180" s="766"/>
      <c r="AG180" s="766"/>
      <c r="AH180" s="767"/>
      <c r="AI180" s="759"/>
    </row>
    <row r="181" spans="2:35" hidden="1" x14ac:dyDescent="0.2">
      <c r="B181" s="613" t="str">
        <f>IFERROR(VLOOKUP(C181,'MEG Def'!$A$48:$B$50,2),"")</f>
        <v/>
      </c>
      <c r="C181" s="708"/>
      <c r="D181" s="660" t="str">
        <f>IF($C181&lt;&gt;0,"Total","")</f>
        <v/>
      </c>
      <c r="E181" s="661">
        <f>IF($D$179="Yes",E197,IF($B$8="Actuals Only",IF('C Report'!$K$2&gt;E$12,SUMIF('WOW PMPM &amp; Agg'!$B$42:$B$51,'Summary TC'!$B181,'WOW PMPM &amp; Agg'!D$42:D$51),IF(AND('C Report'!$K$2=E$12,'C Report'!$K$3=1),(SUMIF('WOW PMPM &amp; Agg'!$B$42:$B$51,'Summary TC'!$B181,'WOW PMPM &amp; Agg'!D$42:D$51)*0.25),IF(AND('C Report'!$K$2=E$12,'C Report'!$K$3=2),(SUMIF('WOW PMPM &amp; Agg'!$B$42:$B$51,'Summary TC'!$B181,'WOW PMPM &amp; Agg'!D$42:D$51)*0.5),IF(AND('C Report'!$K$2=E$12,'C Report'!$K$3=3),(SUMIF('WOW PMPM &amp; Agg'!$B$42:$B$51,'Summary TC'!$B181,'WOW PMPM &amp; Agg'!D$42:D$51)*0.75),IF(AND('C Report'!$K$2=E$12,'C Report'!$K$3=4),SUMIF('WOW PMPM &amp; Agg'!$B$42:$B$51,'Summary TC'!$B181,'WOW PMPM &amp; Agg'!D$42:D$51),""))))),SUMIF('WOW PMPM &amp; Agg'!$B$42:$B$51,'Summary TC'!$B181,'WOW PMPM &amp; Agg'!D$42:D$51)))</f>
        <v>0</v>
      </c>
      <c r="F181" s="662">
        <f>IF($D$179="Yes",F197,IF($B$8="Actuals Only",IF('C Report'!$K$2&gt;F$12,SUMIF('WOW PMPM &amp; Agg'!$B$42:$B$51,'Summary TC'!$B181,'WOW PMPM &amp; Agg'!E$42:E$51),IF(AND('C Report'!$K$2=F$12,'C Report'!$K$3=1),(SUMIF('WOW PMPM &amp; Agg'!$B$42:$B$51,'Summary TC'!$B181,'WOW PMPM &amp; Agg'!E$42:E$51)*0.25),IF(AND('C Report'!$K$2=F$12,'C Report'!$K$3=2),(SUMIF('WOW PMPM &amp; Agg'!$B$42:$B$51,'Summary TC'!$B181,'WOW PMPM &amp; Agg'!E$42:E$51)*0.5),IF(AND('C Report'!$K$2=F$12,'C Report'!$K$3=3),(SUMIF('WOW PMPM &amp; Agg'!$B$42:$B$51,'Summary TC'!$B181,'WOW PMPM &amp; Agg'!E$42:E$51)*0.75),IF(AND('C Report'!$K$2=F$12,'C Report'!$K$3=4),SUMIF('WOW PMPM &amp; Agg'!$B$42:$B$51,'Summary TC'!$B181,'WOW PMPM &amp; Agg'!E$42:E$51),""))))),SUMIF('WOW PMPM &amp; Agg'!$B$42:$B$51,'Summary TC'!$B181,'WOW PMPM &amp; Agg'!E$42:E$51)))</f>
        <v>0</v>
      </c>
      <c r="G181" s="662">
        <f>IF($D$179="Yes",G197,IF($B$8="Actuals Only",IF('C Report'!$K$2&gt;G$12,SUMIF('WOW PMPM &amp; Agg'!$B$42:$B$51,'Summary TC'!$B181,'WOW PMPM &amp; Agg'!F$42:F$51),IF(AND('C Report'!$K$2=G$12,'C Report'!$K$3=1),(SUMIF('WOW PMPM &amp; Agg'!$B$42:$B$51,'Summary TC'!$B181,'WOW PMPM &amp; Agg'!F$42:F$51)*0.25),IF(AND('C Report'!$K$2=G$12,'C Report'!$K$3=2),(SUMIF('WOW PMPM &amp; Agg'!$B$42:$B$51,'Summary TC'!$B181,'WOW PMPM &amp; Agg'!F$42:F$51)*0.5),IF(AND('C Report'!$K$2=G$12,'C Report'!$K$3=3),(SUMIF('WOW PMPM &amp; Agg'!$B$42:$B$51,'Summary TC'!$B181,'WOW PMPM &amp; Agg'!F$42:F$51)*0.75),IF(AND('C Report'!$K$2=G$12,'C Report'!$K$3=4),SUMIF('WOW PMPM &amp; Agg'!$B$42:$B$51,'Summary TC'!$B181,'WOW PMPM &amp; Agg'!F$42:F$51),""))))),SUMIF('WOW PMPM &amp; Agg'!$B$42:$B$51,'Summary TC'!$B181,'WOW PMPM &amp; Agg'!F$42:F$51)))</f>
        <v>0</v>
      </c>
      <c r="H181" s="662">
        <f>IF($D$179="Yes",H197,IF($B$8="Actuals Only",IF('C Report'!$K$2&gt;H$12,SUMIF('WOW PMPM &amp; Agg'!$B$42:$B$51,'Summary TC'!$B181,'WOW PMPM &amp; Agg'!G$42:G$51),IF(AND('C Report'!$K$2=H$12,'C Report'!$K$3=1),(SUMIF('WOW PMPM &amp; Agg'!$B$42:$B$51,'Summary TC'!$B181,'WOW PMPM &amp; Agg'!G$42:G$51)*0.25),IF(AND('C Report'!$K$2=H$12,'C Report'!$K$3=2),(SUMIF('WOW PMPM &amp; Agg'!$B$42:$B$51,'Summary TC'!$B181,'WOW PMPM &amp; Agg'!G$42:G$51)*0.5),IF(AND('C Report'!$K$2=H$12,'C Report'!$K$3=3),(SUMIF('WOW PMPM &amp; Agg'!$B$42:$B$51,'Summary TC'!$B181,'WOW PMPM &amp; Agg'!G$42:G$51)*0.75),IF(AND('C Report'!$K$2=H$12,'C Report'!$K$3=4),SUMIF('WOW PMPM &amp; Agg'!$B$42:$B$51,'Summary TC'!$B181,'WOW PMPM &amp; Agg'!G$42:G$51),""))))),SUMIF('WOW PMPM &amp; Agg'!$B$42:$B$51,'Summary TC'!$B181,'WOW PMPM &amp; Agg'!G$42:G$51)))</f>
        <v>0</v>
      </c>
      <c r="I181" s="662">
        <f>IF($D$179="Yes",I197,IF($B$8="Actuals Only",IF('C Report'!$K$2&gt;I$12,SUMIF('WOW PMPM &amp; Agg'!$B$42:$B$51,'Summary TC'!$B181,'WOW PMPM &amp; Agg'!H$42:H$51),IF(AND('C Report'!$K$2=I$12,'C Report'!$K$3=1),(SUMIF('WOW PMPM &amp; Agg'!$B$42:$B$51,'Summary TC'!$B181,'WOW PMPM &amp; Agg'!H$42:H$51)*0.25),IF(AND('C Report'!$K$2=I$12,'C Report'!$K$3=2),(SUMIF('WOW PMPM &amp; Agg'!$B$42:$B$51,'Summary TC'!$B181,'WOW PMPM &amp; Agg'!H$42:H$51)*0.5),IF(AND('C Report'!$K$2=I$12,'C Report'!$K$3=3),(SUMIF('WOW PMPM &amp; Agg'!$B$42:$B$51,'Summary TC'!$B181,'WOW PMPM &amp; Agg'!H$42:H$51)*0.75),IF(AND('C Report'!$K$2=I$12,'C Report'!$K$3=4),SUMIF('WOW PMPM &amp; Agg'!$B$42:$B$51,'Summary TC'!$B181,'WOW PMPM &amp; Agg'!H$42:H$51),""))))),SUMIF('WOW PMPM &amp; Agg'!$B$42:$B$51,'Summary TC'!$B181,'WOW PMPM &amp; Agg'!H$42:H$51)))</f>
        <v>0</v>
      </c>
      <c r="J181" s="662">
        <f>IF($D$179="Yes",J197,IF($B$8="Actuals Only",IF('C Report'!$K$2&gt;J$12,SUMIF('WOW PMPM &amp; Agg'!$B$42:$B$51,'Summary TC'!$B181,'WOW PMPM &amp; Agg'!I$42:I$51),IF(AND('C Report'!$K$2=J$12,'C Report'!$K$3=1),(SUMIF('WOW PMPM &amp; Agg'!$B$42:$B$51,'Summary TC'!$B181,'WOW PMPM &amp; Agg'!I$42:I$51)*0.25),IF(AND('C Report'!$K$2=J$12,'C Report'!$K$3=2),(SUMIF('WOW PMPM &amp; Agg'!$B$42:$B$51,'Summary TC'!$B181,'WOW PMPM &amp; Agg'!I$42:I$51)*0.5),IF(AND('C Report'!$K$2=J$12,'C Report'!$K$3=3),(SUMIF('WOW PMPM &amp; Agg'!$B$42:$B$51,'Summary TC'!$B181,'WOW PMPM &amp; Agg'!I$42:I$51)*0.75),IF(AND('C Report'!$K$2=J$12,'C Report'!$K$3=4),SUMIF('WOW PMPM &amp; Agg'!$B$42:$B$51,'Summary TC'!$B181,'WOW PMPM &amp; Agg'!I$42:I$51),""))))),SUMIF('WOW PMPM &amp; Agg'!$B$42:$B$51,'Summary TC'!$B181,'WOW PMPM &amp; Agg'!I$42:I$51)))</f>
        <v>0</v>
      </c>
      <c r="K181" s="662">
        <f>IF($D$179="Yes",K197,IF($B$8="Actuals Only",IF('C Report'!$K$2&gt;K$12,SUMIF('WOW PMPM &amp; Agg'!$B$42:$B$51,'Summary TC'!$B181,'WOW PMPM &amp; Agg'!J$42:J$51),IF(AND('C Report'!$K$2=K$12,'C Report'!$K$3=1),(SUMIF('WOW PMPM &amp; Agg'!$B$42:$B$51,'Summary TC'!$B181,'WOW PMPM &amp; Agg'!J$42:J$51)*0.25),IF(AND('C Report'!$K$2=K$12,'C Report'!$K$3=2),(SUMIF('WOW PMPM &amp; Agg'!$B$42:$B$51,'Summary TC'!$B181,'WOW PMPM &amp; Agg'!J$42:J$51)*0.5),IF(AND('C Report'!$K$2=K$12,'C Report'!$K$3=3),(SUMIF('WOW PMPM &amp; Agg'!$B$42:$B$51,'Summary TC'!$B181,'WOW PMPM &amp; Agg'!J$42:J$51)*0.75),IF(AND('C Report'!$K$2=K$12,'C Report'!$K$3=4),SUMIF('WOW PMPM &amp; Agg'!$B$42:$B$51,'Summary TC'!$B181,'WOW PMPM &amp; Agg'!J$42:J$51),""))))),SUMIF('WOW PMPM &amp; Agg'!$B$42:$B$51,'Summary TC'!$B181,'WOW PMPM &amp; Agg'!J$42:J$51)))</f>
        <v>0</v>
      </c>
      <c r="L181" s="662">
        <f>IF($D$179="Yes",L197,IF($B$8="Actuals Only",IF('C Report'!$K$2&gt;L$12,SUMIF('WOW PMPM &amp; Agg'!$B$42:$B$51,'Summary TC'!$B181,'WOW PMPM &amp; Agg'!K$42:K$51),IF(AND('C Report'!$K$2=L$12,'C Report'!$K$3=1),(SUMIF('WOW PMPM &amp; Agg'!$B$42:$B$51,'Summary TC'!$B181,'WOW PMPM &amp; Agg'!K$42:K$51)*0.25),IF(AND('C Report'!$K$2=L$12,'C Report'!$K$3=2),(SUMIF('WOW PMPM &amp; Agg'!$B$42:$B$51,'Summary TC'!$B181,'WOW PMPM &amp; Agg'!K$42:K$51)*0.5),IF(AND('C Report'!$K$2=L$12,'C Report'!$K$3=3),(SUMIF('WOW PMPM &amp; Agg'!$B$42:$B$51,'Summary TC'!$B181,'WOW PMPM &amp; Agg'!K$42:K$51)*0.75),IF(AND('C Report'!$K$2=L$12,'C Report'!$K$3=4),SUMIF('WOW PMPM &amp; Agg'!$B$42:$B$51,'Summary TC'!$B181,'WOW PMPM &amp; Agg'!K$42:K$51),""))))),SUMIF('WOW PMPM &amp; Agg'!$B$42:$B$51,'Summary TC'!$B181,'WOW PMPM &amp; Agg'!K$42:K$51)))</f>
        <v>0</v>
      </c>
      <c r="M181" s="662">
        <f>IF($D$179="Yes",M197,IF($B$8="Actuals Only",IF('C Report'!$K$2&gt;M$12,SUMIF('WOW PMPM &amp; Agg'!$B$42:$B$51,'Summary TC'!$B181,'WOW PMPM &amp; Agg'!L$42:L$51),IF(AND('C Report'!$K$2=M$12,'C Report'!$K$3=1),(SUMIF('WOW PMPM &amp; Agg'!$B$42:$B$51,'Summary TC'!$B181,'WOW PMPM &amp; Agg'!L$42:L$51)*0.25),IF(AND('C Report'!$K$2=M$12,'C Report'!$K$3=2),(SUMIF('WOW PMPM &amp; Agg'!$B$42:$B$51,'Summary TC'!$B181,'WOW PMPM &amp; Agg'!L$42:L$51)*0.5),IF(AND('C Report'!$K$2=M$12,'C Report'!$K$3=3),(SUMIF('WOW PMPM &amp; Agg'!$B$42:$B$51,'Summary TC'!$B181,'WOW PMPM &amp; Agg'!L$42:L$51)*0.75),IF(AND('C Report'!$K$2=M$12,'C Report'!$K$3=4),SUMIF('WOW PMPM &amp; Agg'!$B$42:$B$51,'Summary TC'!$B181,'WOW PMPM &amp; Agg'!L$42:L$51),""))))),SUMIF('WOW PMPM &amp; Agg'!$B$42:$B$51,'Summary TC'!$B181,'WOW PMPM &amp; Agg'!L$42:L$51)))</f>
        <v>0</v>
      </c>
      <c r="N181" s="662">
        <f>IF($D$179="Yes",N197,IF($B$8="Actuals Only",IF('C Report'!$K$2&gt;N$12,SUMIF('WOW PMPM &amp; Agg'!$B$42:$B$51,'Summary TC'!$B181,'WOW PMPM &amp; Agg'!M$42:M$51),IF(AND('C Report'!$K$2=N$12,'C Report'!$K$3=1),(SUMIF('WOW PMPM &amp; Agg'!$B$42:$B$51,'Summary TC'!$B181,'WOW PMPM &amp; Agg'!M$42:M$51)*0.25),IF(AND('C Report'!$K$2=N$12,'C Report'!$K$3=2),(SUMIF('WOW PMPM &amp; Agg'!$B$42:$B$51,'Summary TC'!$B181,'WOW PMPM &amp; Agg'!M$42:M$51)*0.5),IF(AND('C Report'!$K$2=N$12,'C Report'!$K$3=3),(SUMIF('WOW PMPM &amp; Agg'!$B$42:$B$51,'Summary TC'!$B181,'WOW PMPM &amp; Agg'!M$42:M$51)*0.75),IF(AND('C Report'!$K$2=N$12,'C Report'!$K$3=4),SUMIF('WOW PMPM &amp; Agg'!$B$42:$B$51,'Summary TC'!$B181,'WOW PMPM &amp; Agg'!M$42:M$51),""))))),SUMIF('WOW PMPM &amp; Agg'!$B$42:$B$51,'Summary TC'!$B181,'WOW PMPM &amp; Agg'!M$42:M$51)))</f>
        <v>0</v>
      </c>
      <c r="O181" s="662">
        <f>IF($D$179="Yes",O197,IF($B$8="Actuals Only",IF('C Report'!$K$2&gt;O$12,SUMIF('WOW PMPM &amp; Agg'!$B$42:$B$51,'Summary TC'!$B181,'WOW PMPM &amp; Agg'!N$42:N$51),IF(AND('C Report'!$K$2=O$12,'C Report'!$K$3=1),(SUMIF('WOW PMPM &amp; Agg'!$B$42:$B$51,'Summary TC'!$B181,'WOW PMPM &amp; Agg'!N$42:N$51)*0.25),IF(AND('C Report'!$K$2=O$12,'C Report'!$K$3=2),(SUMIF('WOW PMPM &amp; Agg'!$B$42:$B$51,'Summary TC'!$B181,'WOW PMPM &amp; Agg'!N$42:N$51)*0.5),IF(AND('C Report'!$K$2=O$12,'C Report'!$K$3=3),(SUMIF('WOW PMPM &amp; Agg'!$B$42:$B$51,'Summary TC'!$B181,'WOW PMPM &amp; Agg'!N$42:N$51)*0.75),IF(AND('C Report'!$K$2=O$12,'C Report'!$K$3=4),SUMIF('WOW PMPM &amp; Agg'!$B$42:$B$51,'Summary TC'!$B181,'WOW PMPM &amp; Agg'!N$42:N$51),""))))),SUMIF('WOW PMPM &amp; Agg'!$B$42:$B$51,'Summary TC'!$B181,'WOW PMPM &amp; Agg'!N$42:N$51)))</f>
        <v>0</v>
      </c>
      <c r="P181" s="662">
        <f>IF($D$179="Yes",P197,IF($B$8="Actuals Only",IF('C Report'!$K$2&gt;P$12,SUMIF('WOW PMPM &amp; Agg'!$B$42:$B$51,'Summary TC'!$B181,'WOW PMPM &amp; Agg'!O$42:O$51),IF(AND('C Report'!$K$2=P$12,'C Report'!$K$3=1),(SUMIF('WOW PMPM &amp; Agg'!$B$42:$B$51,'Summary TC'!$B181,'WOW PMPM &amp; Agg'!O$42:O$51)*0.25),IF(AND('C Report'!$K$2=P$12,'C Report'!$K$3=2),(SUMIF('WOW PMPM &amp; Agg'!$B$42:$B$51,'Summary TC'!$B181,'WOW PMPM &amp; Agg'!O$42:O$51)*0.5),IF(AND('C Report'!$K$2=P$12,'C Report'!$K$3=3),(SUMIF('WOW PMPM &amp; Agg'!$B$42:$B$51,'Summary TC'!$B181,'WOW PMPM &amp; Agg'!O$42:O$51)*0.75),IF(AND('C Report'!$K$2=P$12,'C Report'!$K$3=4),SUMIF('WOW PMPM &amp; Agg'!$B$42:$B$51,'Summary TC'!$B181,'WOW PMPM &amp; Agg'!O$42:O$51),""))))),SUMIF('WOW PMPM &amp; Agg'!$B$42:$B$51,'Summary TC'!$B181,'WOW PMPM &amp; Agg'!O$42:O$51)))</f>
        <v>0</v>
      </c>
      <c r="Q181" s="662">
        <f>IF($D$179="Yes",Q197,IF($B$8="Actuals Only",IF('C Report'!$K$2&gt;Q$12,SUMIF('WOW PMPM &amp; Agg'!$B$42:$B$51,'Summary TC'!$B181,'WOW PMPM &amp; Agg'!P$42:P$51),IF(AND('C Report'!$K$2=Q$12,'C Report'!$K$3=1),(SUMIF('WOW PMPM &amp; Agg'!$B$42:$B$51,'Summary TC'!$B181,'WOW PMPM &amp; Agg'!P$42:P$51)*0.25),IF(AND('C Report'!$K$2=Q$12,'C Report'!$K$3=2),(SUMIF('WOW PMPM &amp; Agg'!$B$42:$B$51,'Summary TC'!$B181,'WOW PMPM &amp; Agg'!P$42:P$51)*0.5),IF(AND('C Report'!$K$2=Q$12,'C Report'!$K$3=3),(SUMIF('WOW PMPM &amp; Agg'!$B$42:$B$51,'Summary TC'!$B181,'WOW PMPM &amp; Agg'!P$42:P$51)*0.75),IF(AND('C Report'!$K$2=Q$12,'C Report'!$K$3=4),SUMIF('WOW PMPM &amp; Agg'!$B$42:$B$51,'Summary TC'!$B181,'WOW PMPM &amp; Agg'!P$42:P$51),""))))),SUMIF('WOW PMPM &amp; Agg'!$B$42:$B$51,'Summary TC'!$B181,'WOW PMPM &amp; Agg'!P$42:P$51)))</f>
        <v>0</v>
      </c>
      <c r="R181" s="662">
        <f>IF($D$179="Yes",R197,IF($B$8="Actuals Only",IF('C Report'!$K$2&gt;R$12,SUMIF('WOW PMPM &amp; Agg'!$B$42:$B$51,'Summary TC'!$B181,'WOW PMPM &amp; Agg'!Q$42:Q$51),IF(AND('C Report'!$K$2=R$12,'C Report'!$K$3=1),(SUMIF('WOW PMPM &amp; Agg'!$B$42:$B$51,'Summary TC'!$B181,'WOW PMPM &amp; Agg'!Q$42:Q$51)*0.25),IF(AND('C Report'!$K$2=R$12,'C Report'!$K$3=2),(SUMIF('WOW PMPM &amp; Agg'!$B$42:$B$51,'Summary TC'!$B181,'WOW PMPM &amp; Agg'!Q$42:Q$51)*0.5),IF(AND('C Report'!$K$2=R$12,'C Report'!$K$3=3),(SUMIF('WOW PMPM &amp; Agg'!$B$42:$B$51,'Summary TC'!$B181,'WOW PMPM &amp; Agg'!Q$42:Q$51)*0.75),IF(AND('C Report'!$K$2=R$12,'C Report'!$K$3=4),SUMIF('WOW PMPM &amp; Agg'!$B$42:$B$51,'Summary TC'!$B181,'WOW PMPM &amp; Agg'!Q$42:Q$51),""))))),SUMIF('WOW PMPM &amp; Agg'!$B$42:$B$51,'Summary TC'!$B181,'WOW PMPM &amp; Agg'!Q$42:Q$51)))</f>
        <v>0</v>
      </c>
      <c r="S181" s="662">
        <f>IF($D$179="Yes",S197,IF($B$8="Actuals Only",IF('C Report'!$K$2&gt;S$12,SUMIF('WOW PMPM &amp; Agg'!$B$42:$B$51,'Summary TC'!$B181,'WOW PMPM &amp; Agg'!R$42:R$51),IF(AND('C Report'!$K$2=S$12,'C Report'!$K$3=1),(SUMIF('WOW PMPM &amp; Agg'!$B$42:$B$51,'Summary TC'!$B181,'WOW PMPM &amp; Agg'!R$42:R$51)*0.25),IF(AND('C Report'!$K$2=S$12,'C Report'!$K$3=2),(SUMIF('WOW PMPM &amp; Agg'!$B$42:$B$51,'Summary TC'!$B181,'WOW PMPM &amp; Agg'!R$42:R$51)*0.5),IF(AND('C Report'!$K$2=S$12,'C Report'!$K$3=3),(SUMIF('WOW PMPM &amp; Agg'!$B$42:$B$51,'Summary TC'!$B181,'WOW PMPM &amp; Agg'!R$42:R$51)*0.75),IF(AND('C Report'!$K$2=S$12,'C Report'!$K$3=4),SUMIF('WOW PMPM &amp; Agg'!$B$42:$B$51,'Summary TC'!$B181,'WOW PMPM &amp; Agg'!R$42:R$51),""))))),SUMIF('WOW PMPM &amp; Agg'!$B$42:$B$51,'Summary TC'!$B181,'WOW PMPM &amp; Agg'!R$42:R$51)))</f>
        <v>0</v>
      </c>
      <c r="T181" s="662">
        <f>IF($D$179="Yes",T197,IF($B$8="Actuals Only",IF('C Report'!$K$2&gt;T$12,SUMIF('WOW PMPM &amp; Agg'!$B$42:$B$51,'Summary TC'!$B181,'WOW PMPM &amp; Agg'!S$42:S$51),IF(AND('C Report'!$K$2=T$12,'C Report'!$K$3=1),(SUMIF('WOW PMPM &amp; Agg'!$B$42:$B$51,'Summary TC'!$B181,'WOW PMPM &amp; Agg'!S$42:S$51)*0.25),IF(AND('C Report'!$K$2=T$12,'C Report'!$K$3=2),(SUMIF('WOW PMPM &amp; Agg'!$B$42:$B$51,'Summary TC'!$B181,'WOW PMPM &amp; Agg'!S$42:S$51)*0.5),IF(AND('C Report'!$K$2=T$12,'C Report'!$K$3=3),(SUMIF('WOW PMPM &amp; Agg'!$B$42:$B$51,'Summary TC'!$B181,'WOW PMPM &amp; Agg'!S$42:S$51)*0.75),IF(AND('C Report'!$K$2=T$12,'C Report'!$K$3=4),SUMIF('WOW PMPM &amp; Agg'!$B$42:$B$51,'Summary TC'!$B181,'WOW PMPM &amp; Agg'!S$42:S$51),""))))),SUMIF('WOW PMPM &amp; Agg'!$B$42:$B$51,'Summary TC'!$B181,'WOW PMPM &amp; Agg'!S$42:S$51)))</f>
        <v>0</v>
      </c>
      <c r="U181" s="662">
        <f>IF($D$179="Yes",U197,IF($B$8="Actuals Only",IF('C Report'!$K$2&gt;U$12,SUMIF('WOW PMPM &amp; Agg'!$B$42:$B$51,'Summary TC'!$B181,'WOW PMPM &amp; Agg'!T$42:T$51),IF(AND('C Report'!$K$2=U$12,'C Report'!$K$3=1),(SUMIF('WOW PMPM &amp; Agg'!$B$42:$B$51,'Summary TC'!$B181,'WOW PMPM &amp; Agg'!T$42:T$51)*0.25),IF(AND('C Report'!$K$2=U$12,'C Report'!$K$3=2),(SUMIF('WOW PMPM &amp; Agg'!$B$42:$B$51,'Summary TC'!$B181,'WOW PMPM &amp; Agg'!T$42:T$51)*0.5),IF(AND('C Report'!$K$2=U$12,'C Report'!$K$3=3),(SUMIF('WOW PMPM &amp; Agg'!$B$42:$B$51,'Summary TC'!$B181,'WOW PMPM &amp; Agg'!T$42:T$51)*0.75),IF(AND('C Report'!$K$2=U$12,'C Report'!$K$3=4),SUMIF('WOW PMPM &amp; Agg'!$B$42:$B$51,'Summary TC'!$B181,'WOW PMPM &amp; Agg'!T$42:T$51),""))))),SUMIF('WOW PMPM &amp; Agg'!$B$42:$B$51,'Summary TC'!$B181,'WOW PMPM &amp; Agg'!T$42:T$51)))</f>
        <v>0</v>
      </c>
      <c r="V181" s="662">
        <f>IF($D$179="Yes",V197,IF($B$8="Actuals Only",IF('C Report'!$K$2&gt;V$12,SUMIF('WOW PMPM &amp; Agg'!$B$42:$B$51,'Summary TC'!$B181,'WOW PMPM &amp; Agg'!U$42:U$51),IF(AND('C Report'!$K$2=V$12,'C Report'!$K$3=1),(SUMIF('WOW PMPM &amp; Agg'!$B$42:$B$51,'Summary TC'!$B181,'WOW PMPM &amp; Agg'!U$42:U$51)*0.25),IF(AND('C Report'!$K$2=V$12,'C Report'!$K$3=2),(SUMIF('WOW PMPM &amp; Agg'!$B$42:$B$51,'Summary TC'!$B181,'WOW PMPM &amp; Agg'!U$42:U$51)*0.5),IF(AND('C Report'!$K$2=V$12,'C Report'!$K$3=3),(SUMIF('WOW PMPM &amp; Agg'!$B$42:$B$51,'Summary TC'!$B181,'WOW PMPM &amp; Agg'!U$42:U$51)*0.75),IF(AND('C Report'!$K$2=V$12,'C Report'!$K$3=4),SUMIF('WOW PMPM &amp; Agg'!$B$42:$B$51,'Summary TC'!$B181,'WOW PMPM &amp; Agg'!U$42:U$51),""))))),SUMIF('WOW PMPM &amp; Agg'!$B$42:$B$51,'Summary TC'!$B181,'WOW PMPM &amp; Agg'!U$42:U$51)))</f>
        <v>0</v>
      </c>
      <c r="W181" s="662">
        <f>IF($D$179="Yes",W197,IF($B$8="Actuals Only",IF('C Report'!$K$2&gt;W$12,SUMIF('WOW PMPM &amp; Agg'!$B$42:$B$51,'Summary TC'!$B181,'WOW PMPM &amp; Agg'!V$42:V$51),IF(AND('C Report'!$K$2=W$12,'C Report'!$K$3=1),(SUMIF('WOW PMPM &amp; Agg'!$B$42:$B$51,'Summary TC'!$B181,'WOW PMPM &amp; Agg'!V$42:V$51)*0.25),IF(AND('C Report'!$K$2=W$12,'C Report'!$K$3=2),(SUMIF('WOW PMPM &amp; Agg'!$B$42:$B$51,'Summary TC'!$B181,'WOW PMPM &amp; Agg'!V$42:V$51)*0.5),IF(AND('C Report'!$K$2=W$12,'C Report'!$K$3=3),(SUMIF('WOW PMPM &amp; Agg'!$B$42:$B$51,'Summary TC'!$B181,'WOW PMPM &amp; Agg'!V$42:V$51)*0.75),IF(AND('C Report'!$K$2=W$12,'C Report'!$K$3=4),SUMIF('WOW PMPM &amp; Agg'!$B$42:$B$51,'Summary TC'!$B181,'WOW PMPM &amp; Agg'!V$42:V$51),""))))),SUMIF('WOW PMPM &amp; Agg'!$B$42:$B$51,'Summary TC'!$B181,'WOW PMPM &amp; Agg'!V$42:V$51)))</f>
        <v>0</v>
      </c>
      <c r="X181" s="662">
        <f>IF($D$179="Yes",X197,IF($B$8="Actuals Only",IF('C Report'!$K$2&gt;X$12,SUMIF('WOW PMPM &amp; Agg'!$B$42:$B$51,'Summary TC'!$B181,'WOW PMPM &amp; Agg'!W$42:W$51),IF(AND('C Report'!$K$2=X$12,'C Report'!$K$3=1),(SUMIF('WOW PMPM &amp; Agg'!$B$42:$B$51,'Summary TC'!$B181,'WOW PMPM &amp; Agg'!W$42:W$51)*0.25),IF(AND('C Report'!$K$2=X$12,'C Report'!$K$3=2),(SUMIF('WOW PMPM &amp; Agg'!$B$42:$B$51,'Summary TC'!$B181,'WOW PMPM &amp; Agg'!W$42:W$51)*0.5),IF(AND('C Report'!$K$2=X$12,'C Report'!$K$3=3),(SUMIF('WOW PMPM &amp; Agg'!$B$42:$B$51,'Summary TC'!$B181,'WOW PMPM &amp; Agg'!W$42:W$51)*0.75),IF(AND('C Report'!$K$2=X$12,'C Report'!$K$3=4),SUMIF('WOW PMPM &amp; Agg'!$B$42:$B$51,'Summary TC'!$B181,'WOW PMPM &amp; Agg'!W$42:W$51),""))))),SUMIF('WOW PMPM &amp; Agg'!$B$42:$B$51,'Summary TC'!$B181,'WOW PMPM &amp; Agg'!W$42:W$51)))</f>
        <v>0</v>
      </c>
      <c r="Y181" s="662">
        <f>IF($D$179="Yes",Y197,IF($B$8="Actuals Only",IF('C Report'!$K$2&gt;Y$12,SUMIF('WOW PMPM &amp; Agg'!$B$42:$B$51,'Summary TC'!$B181,'WOW PMPM &amp; Agg'!X$42:X$51),IF(AND('C Report'!$K$2=Y$12,'C Report'!$K$3=1),(SUMIF('WOW PMPM &amp; Agg'!$B$42:$B$51,'Summary TC'!$B181,'WOW PMPM &amp; Agg'!X$42:X$51)*0.25),IF(AND('C Report'!$K$2=Y$12,'C Report'!$K$3=2),(SUMIF('WOW PMPM &amp; Agg'!$B$42:$B$51,'Summary TC'!$B181,'WOW PMPM &amp; Agg'!X$42:X$51)*0.5),IF(AND('C Report'!$K$2=Y$12,'C Report'!$K$3=3),(SUMIF('WOW PMPM &amp; Agg'!$B$42:$B$51,'Summary TC'!$B181,'WOW PMPM &amp; Agg'!X$42:X$51)*0.75),IF(AND('C Report'!$K$2=Y$12,'C Report'!$K$3=4),SUMIF('WOW PMPM &amp; Agg'!$B$42:$B$51,'Summary TC'!$B181,'WOW PMPM &amp; Agg'!X$42:X$51),""))))),SUMIF('WOW PMPM &amp; Agg'!$B$42:$B$51,'Summary TC'!$B181,'WOW PMPM &amp; Agg'!X$42:X$51)))</f>
        <v>0</v>
      </c>
      <c r="Z181" s="662">
        <f>IF($D$179="Yes",Z197,IF($B$8="Actuals Only",IF('C Report'!$K$2&gt;Z$12,SUMIF('WOW PMPM &amp; Agg'!$B$42:$B$51,'Summary TC'!$B181,'WOW PMPM &amp; Agg'!Y$42:Y$51),IF(AND('C Report'!$K$2=Z$12,'C Report'!$K$3=1),(SUMIF('WOW PMPM &amp; Agg'!$B$42:$B$51,'Summary TC'!$B181,'WOW PMPM &amp; Agg'!Y$42:Y$51)*0.25),IF(AND('C Report'!$K$2=Z$12,'C Report'!$K$3=2),(SUMIF('WOW PMPM &amp; Agg'!$B$42:$B$51,'Summary TC'!$B181,'WOW PMPM &amp; Agg'!Y$42:Y$51)*0.5),IF(AND('C Report'!$K$2=Z$12,'C Report'!$K$3=3),(SUMIF('WOW PMPM &amp; Agg'!$B$42:$B$51,'Summary TC'!$B181,'WOW PMPM &amp; Agg'!Y$42:Y$51)*0.75),IF(AND('C Report'!$K$2=Z$12,'C Report'!$K$3=4),SUMIF('WOW PMPM &amp; Agg'!$B$42:$B$51,'Summary TC'!$B181,'WOW PMPM &amp; Agg'!Y$42:Y$51),""))))),SUMIF('WOW PMPM &amp; Agg'!$B$42:$B$51,'Summary TC'!$B181,'WOW PMPM &amp; Agg'!Y$42:Y$51)))</f>
        <v>0</v>
      </c>
      <c r="AA181" s="662">
        <f>IF($D$179="Yes",AA197,IF($B$8="Actuals Only",IF('C Report'!$K$2&gt;AA$12,SUMIF('WOW PMPM &amp; Agg'!$B$42:$B$51,'Summary TC'!$B181,'WOW PMPM &amp; Agg'!Z$42:Z$51),IF(AND('C Report'!$K$2=AA$12,'C Report'!$K$3=1),(SUMIF('WOW PMPM &amp; Agg'!$B$42:$B$51,'Summary TC'!$B181,'WOW PMPM &amp; Agg'!Z$42:Z$51)*0.25),IF(AND('C Report'!$K$2=AA$12,'C Report'!$K$3=2),(SUMIF('WOW PMPM &amp; Agg'!$B$42:$B$51,'Summary TC'!$B181,'WOW PMPM &amp; Agg'!Z$42:Z$51)*0.5),IF(AND('C Report'!$K$2=AA$12,'C Report'!$K$3=3),(SUMIF('WOW PMPM &amp; Agg'!$B$42:$B$51,'Summary TC'!$B181,'WOW PMPM &amp; Agg'!Z$42:Z$51)*0.75),IF(AND('C Report'!$K$2=AA$12,'C Report'!$K$3=4),SUMIF('WOW PMPM &amp; Agg'!$B$42:$B$51,'Summary TC'!$B181,'WOW PMPM &amp; Agg'!Z$42:Z$51),""))))),SUMIF('WOW PMPM &amp; Agg'!$B$42:$B$51,'Summary TC'!$B181,'WOW PMPM &amp; Agg'!Z$42:Z$51)))</f>
        <v>0</v>
      </c>
      <c r="AB181" s="662">
        <f>IF($D$179="Yes",AB197,IF($B$8="Actuals Only",IF('C Report'!$K$2&gt;AB$12,SUMIF('WOW PMPM &amp; Agg'!$B$42:$B$51,'Summary TC'!$B181,'WOW PMPM &amp; Agg'!AA$42:AA$51),IF(AND('C Report'!$K$2=AB$12,'C Report'!$K$3=1),(SUMIF('WOW PMPM &amp; Agg'!$B$42:$B$51,'Summary TC'!$B181,'WOW PMPM &amp; Agg'!AA$42:AA$51)*0.25),IF(AND('C Report'!$K$2=AB$12,'C Report'!$K$3=2),(SUMIF('WOW PMPM &amp; Agg'!$B$42:$B$51,'Summary TC'!$B181,'WOW PMPM &amp; Agg'!AA$42:AA$51)*0.5),IF(AND('C Report'!$K$2=AB$12,'C Report'!$K$3=3),(SUMIF('WOW PMPM &amp; Agg'!$B$42:$B$51,'Summary TC'!$B181,'WOW PMPM &amp; Agg'!AA$42:AA$51)*0.75),IF(AND('C Report'!$K$2=AB$12,'C Report'!$K$3=4),SUMIF('WOW PMPM &amp; Agg'!$B$42:$B$51,'Summary TC'!$B181,'WOW PMPM &amp; Agg'!AA$42:AA$51),""))))),SUMIF('WOW PMPM &amp; Agg'!$B$42:$B$51,'Summary TC'!$B181,'WOW PMPM &amp; Agg'!AA$42:AA$51)))</f>
        <v>0</v>
      </c>
      <c r="AC181" s="662">
        <f>IF($D$179="Yes",AC197,IF($B$8="Actuals Only",IF('C Report'!$K$2&gt;AC$12,SUMIF('WOW PMPM &amp; Agg'!$B$42:$B$51,'Summary TC'!$B181,'WOW PMPM &amp; Agg'!AB$42:AB$51),IF(AND('C Report'!$K$2=AC$12,'C Report'!$K$3=1),(SUMIF('WOW PMPM &amp; Agg'!$B$42:$B$51,'Summary TC'!$B181,'WOW PMPM &amp; Agg'!AB$42:AB$51)*0.25),IF(AND('C Report'!$K$2=AC$12,'C Report'!$K$3=2),(SUMIF('WOW PMPM &amp; Agg'!$B$42:$B$51,'Summary TC'!$B181,'WOW PMPM &amp; Agg'!AB$42:AB$51)*0.5),IF(AND('C Report'!$K$2=AC$12,'C Report'!$K$3=3),(SUMIF('WOW PMPM &amp; Agg'!$B$42:$B$51,'Summary TC'!$B181,'WOW PMPM &amp; Agg'!AB$42:AB$51)*0.75),IF(AND('C Report'!$K$2=AC$12,'C Report'!$K$3=4),SUMIF('WOW PMPM &amp; Agg'!$B$42:$B$51,'Summary TC'!$B181,'WOW PMPM &amp; Agg'!AB$42:AB$51),""))))),SUMIF('WOW PMPM &amp; Agg'!$B$42:$B$51,'Summary TC'!$B181,'WOW PMPM &amp; Agg'!AB$42:AB$51)))</f>
        <v>0</v>
      </c>
      <c r="AD181" s="662">
        <f>IF($D$179="Yes",AD197,IF($B$8="Actuals Only",IF('C Report'!$K$2&gt;AD$12,SUMIF('WOW PMPM &amp; Agg'!$B$42:$B$51,'Summary TC'!$B181,'WOW PMPM &amp; Agg'!AC$42:AC$51),IF(AND('C Report'!$K$2=AD$12,'C Report'!$K$3=1),(SUMIF('WOW PMPM &amp; Agg'!$B$42:$B$51,'Summary TC'!$B181,'WOW PMPM &amp; Agg'!AC$42:AC$51)*0.25),IF(AND('C Report'!$K$2=AD$12,'C Report'!$K$3=2),(SUMIF('WOW PMPM &amp; Agg'!$B$42:$B$51,'Summary TC'!$B181,'WOW PMPM &amp; Agg'!AC$42:AC$51)*0.5),IF(AND('C Report'!$K$2=AD$12,'C Report'!$K$3=3),(SUMIF('WOW PMPM &amp; Agg'!$B$42:$B$51,'Summary TC'!$B181,'WOW PMPM &amp; Agg'!AC$42:AC$51)*0.75),IF(AND('C Report'!$K$2=AD$12,'C Report'!$K$3=4),SUMIF('WOW PMPM &amp; Agg'!$B$42:$B$51,'Summary TC'!$B181,'WOW PMPM &amp; Agg'!AC$42:AC$51),""))))),SUMIF('WOW PMPM &amp; Agg'!$B$42:$B$51,'Summary TC'!$B181,'WOW PMPM &amp; Agg'!AC$42:AC$51)))</f>
        <v>0</v>
      </c>
      <c r="AE181" s="662">
        <f>IF($D$179="Yes",AE197,IF($B$8="Actuals Only",IF('C Report'!$K$2&gt;AE$12,SUMIF('WOW PMPM &amp; Agg'!$B$42:$B$51,'Summary TC'!$B181,'WOW PMPM &amp; Agg'!AD$42:AD$51),IF(AND('C Report'!$K$2=AE$12,'C Report'!$K$3=1),(SUMIF('WOW PMPM &amp; Agg'!$B$42:$B$51,'Summary TC'!$B181,'WOW PMPM &amp; Agg'!AD$42:AD$51)*0.25),IF(AND('C Report'!$K$2=AE$12,'C Report'!$K$3=2),(SUMIF('WOW PMPM &amp; Agg'!$B$42:$B$51,'Summary TC'!$B181,'WOW PMPM &amp; Agg'!AD$42:AD$51)*0.5),IF(AND('C Report'!$K$2=AE$12,'C Report'!$K$3=3),(SUMIF('WOW PMPM &amp; Agg'!$B$42:$B$51,'Summary TC'!$B181,'WOW PMPM &amp; Agg'!AD$42:AD$51)*0.75),IF(AND('C Report'!$K$2=AE$12,'C Report'!$K$3=4),SUMIF('WOW PMPM &amp; Agg'!$B$42:$B$51,'Summary TC'!$B181,'WOW PMPM &amp; Agg'!AD$42:AD$51),""))))),SUMIF('WOW PMPM &amp; Agg'!$B$42:$B$51,'Summary TC'!$B181,'WOW PMPM &amp; Agg'!AD$42:AD$51)))</f>
        <v>0</v>
      </c>
      <c r="AF181" s="662">
        <f>IF($D$179="Yes",AF197,IF($B$8="Actuals Only",IF('C Report'!$K$2&gt;AF$12,SUMIF('WOW PMPM &amp; Agg'!$B$42:$B$51,'Summary TC'!$B181,'WOW PMPM &amp; Agg'!AE$42:AE$51),IF(AND('C Report'!$K$2=AF$12,'C Report'!$K$3=1),(SUMIF('WOW PMPM &amp; Agg'!$B$42:$B$51,'Summary TC'!$B181,'WOW PMPM &amp; Agg'!AE$42:AE$51)*0.25),IF(AND('C Report'!$K$2=AF$12,'C Report'!$K$3=2),(SUMIF('WOW PMPM &amp; Agg'!$B$42:$B$51,'Summary TC'!$B181,'WOW PMPM &amp; Agg'!AE$42:AE$51)*0.5),IF(AND('C Report'!$K$2=AF$12,'C Report'!$K$3=3),(SUMIF('WOW PMPM &amp; Agg'!$B$42:$B$51,'Summary TC'!$B181,'WOW PMPM &amp; Agg'!AE$42:AE$51)*0.75),IF(AND('C Report'!$K$2=AF$12,'C Report'!$K$3=4),SUMIF('WOW PMPM &amp; Agg'!$B$42:$B$51,'Summary TC'!$B181,'WOW PMPM &amp; Agg'!AE$42:AE$51),""))))),SUMIF('WOW PMPM &amp; Agg'!$B$42:$B$51,'Summary TC'!$B181,'WOW PMPM &amp; Agg'!AE$42:AE$51)))</f>
        <v>0</v>
      </c>
      <c r="AG181" s="662">
        <f>IF($D$179="Yes",AG197,IF($B$8="Actuals Only",IF('C Report'!$K$2&gt;AG$12,SUMIF('WOW PMPM &amp; Agg'!$B$42:$B$51,'Summary TC'!$B181,'WOW PMPM &amp; Agg'!AF$42:AF$51),IF(AND('C Report'!$K$2=AG$12,'C Report'!$K$3=1),(SUMIF('WOW PMPM &amp; Agg'!$B$42:$B$51,'Summary TC'!$B181,'WOW PMPM &amp; Agg'!AF$42:AF$51)*0.25),IF(AND('C Report'!$K$2=AG$12,'C Report'!$K$3=2),(SUMIF('WOW PMPM &amp; Agg'!$B$42:$B$51,'Summary TC'!$B181,'WOW PMPM &amp; Agg'!AF$42:AF$51)*0.5),IF(AND('C Report'!$K$2=AG$12,'C Report'!$K$3=3),(SUMIF('WOW PMPM &amp; Agg'!$B$42:$B$51,'Summary TC'!$B181,'WOW PMPM &amp; Agg'!AF$42:AF$51)*0.75),IF(AND('C Report'!$K$2=AG$12,'C Report'!$K$3=4),SUMIF('WOW PMPM &amp; Agg'!$B$42:$B$51,'Summary TC'!$B181,'WOW PMPM &amp; Agg'!AF$42:AF$51),""))))),SUMIF('WOW PMPM &amp; Agg'!$B$42:$B$51,'Summary TC'!$B181,'WOW PMPM &amp; Agg'!AF$42:AF$51)))</f>
        <v>0</v>
      </c>
      <c r="AH181" s="663">
        <f>IF($D$179="Yes",AH197,IF($B$8="Actuals Only",IF('C Report'!$K$2&gt;AH$12,SUMIF('WOW PMPM &amp; Agg'!$B$42:$B$51,'Summary TC'!$B181,'WOW PMPM &amp; Agg'!AG$42:AG$51),IF(AND('C Report'!$K$2=AH$12,'C Report'!$K$3=1),(SUMIF('WOW PMPM &amp; Agg'!$B$42:$B$51,'Summary TC'!$B181,'WOW PMPM &amp; Agg'!AG$42:AG$51)*0.25),IF(AND('C Report'!$K$2=AH$12,'C Report'!$K$3=2),(SUMIF('WOW PMPM &amp; Agg'!$B$42:$B$51,'Summary TC'!$B181,'WOW PMPM &amp; Agg'!AG$42:AG$51)*0.5),IF(AND('C Report'!$K$2=AH$12,'C Report'!$K$3=3),(SUMIF('WOW PMPM &amp; Agg'!$B$42:$B$51,'Summary TC'!$B181,'WOW PMPM &amp; Agg'!AG$42:AG$51)*0.75),IF(AND('C Report'!$K$2=AH$12,'C Report'!$K$3=4),SUMIF('WOW PMPM &amp; Agg'!$B$42:$B$51,'Summary TC'!$B181,'WOW PMPM &amp; Agg'!AG$42:AG$51),""))))),SUMIF('WOW PMPM &amp; Agg'!$B$42:$B$51,'Summary TC'!$B181,'WOW PMPM &amp; Agg'!AG$42:AG$51)))</f>
        <v>0</v>
      </c>
      <c r="AI181" s="759"/>
    </row>
    <row r="182" spans="2:35" hidden="1" x14ac:dyDescent="0.2">
      <c r="B182" s="613" t="str">
        <f>IFERROR(VLOOKUP(C182,'MEG Def'!$A$48:$B$50,2),"")</f>
        <v/>
      </c>
      <c r="C182" s="708"/>
      <c r="D182" s="660" t="str">
        <f>IF($C182&lt;&gt;0,"Total","")</f>
        <v/>
      </c>
      <c r="E182" s="661">
        <f>IF($D$179="Yes",E198,IF($B$8="Actuals Only",IF('C Report'!$K$2&gt;E$12,SUMIF('WOW PMPM &amp; Agg'!$B$42:$B$51,'Summary TC'!$B182,'WOW PMPM &amp; Agg'!D$42:D$51),IF(AND('C Report'!$K$2=E$12,'C Report'!$K$3=1),(SUMIF('WOW PMPM &amp; Agg'!$B$42:$B$51,'Summary TC'!$B182,'WOW PMPM &amp; Agg'!D$42:D$51)*0.25),IF(AND('C Report'!$K$2=E$12,'C Report'!$K$3=2),(SUMIF('WOW PMPM &amp; Agg'!$B$42:$B$51,'Summary TC'!$B182,'WOW PMPM &amp; Agg'!D$42:D$51)*0.5),IF(AND('C Report'!$K$2=E$12,'C Report'!$K$3=3),(SUMIF('WOW PMPM &amp; Agg'!$B$42:$B$51,'Summary TC'!$B182,'WOW PMPM &amp; Agg'!D$42:D$51)*0.75),IF(AND('C Report'!$K$2=E$12,'C Report'!$K$3=4),SUMIF('WOW PMPM &amp; Agg'!$B$42:$B$51,'Summary TC'!$B182,'WOW PMPM &amp; Agg'!D$42:D$51),""))))),SUMIF('WOW PMPM &amp; Agg'!$B$42:$B$51,'Summary TC'!$B182,'WOW PMPM &amp; Agg'!D$42:D$51)))</f>
        <v>0</v>
      </c>
      <c r="F182" s="662">
        <f>IF($D$179="Yes",F198,IF($B$8="Actuals Only",IF('C Report'!$K$2&gt;F$12,SUMIF('WOW PMPM &amp; Agg'!$B$42:$B$51,'Summary TC'!$B182,'WOW PMPM &amp; Agg'!E$42:E$51),IF(AND('C Report'!$K$2=F$12,'C Report'!$K$3=1),(SUMIF('WOW PMPM &amp; Agg'!$B$42:$B$51,'Summary TC'!$B182,'WOW PMPM &amp; Agg'!E$42:E$51)*0.25),IF(AND('C Report'!$K$2=F$12,'C Report'!$K$3=2),(SUMIF('WOW PMPM &amp; Agg'!$B$42:$B$51,'Summary TC'!$B182,'WOW PMPM &amp; Agg'!E$42:E$51)*0.5),IF(AND('C Report'!$K$2=F$12,'C Report'!$K$3=3),(SUMIF('WOW PMPM &amp; Agg'!$B$42:$B$51,'Summary TC'!$B182,'WOW PMPM &amp; Agg'!E$42:E$51)*0.75),IF(AND('C Report'!$K$2=F$12,'C Report'!$K$3=4),SUMIF('WOW PMPM &amp; Agg'!$B$42:$B$51,'Summary TC'!$B182,'WOW PMPM &amp; Agg'!E$42:E$51),""))))),SUMIF('WOW PMPM &amp; Agg'!$B$42:$B$51,'Summary TC'!$B182,'WOW PMPM &amp; Agg'!E$42:E$51)))</f>
        <v>0</v>
      </c>
      <c r="G182" s="662">
        <f>IF($D$179="Yes",G198,IF($B$8="Actuals Only",IF('C Report'!$K$2&gt;G$12,SUMIF('WOW PMPM &amp; Agg'!$B$42:$B$51,'Summary TC'!$B182,'WOW PMPM &amp; Agg'!F$42:F$51),IF(AND('C Report'!$K$2=G$12,'C Report'!$K$3=1),(SUMIF('WOW PMPM &amp; Agg'!$B$42:$B$51,'Summary TC'!$B182,'WOW PMPM &amp; Agg'!F$42:F$51)*0.25),IF(AND('C Report'!$K$2=G$12,'C Report'!$K$3=2),(SUMIF('WOW PMPM &amp; Agg'!$B$42:$B$51,'Summary TC'!$B182,'WOW PMPM &amp; Agg'!F$42:F$51)*0.5),IF(AND('C Report'!$K$2=G$12,'C Report'!$K$3=3),(SUMIF('WOW PMPM &amp; Agg'!$B$42:$B$51,'Summary TC'!$B182,'WOW PMPM &amp; Agg'!F$42:F$51)*0.75),IF(AND('C Report'!$K$2=G$12,'C Report'!$K$3=4),SUMIF('WOW PMPM &amp; Agg'!$B$42:$B$51,'Summary TC'!$B182,'WOW PMPM &amp; Agg'!F$42:F$51),""))))),SUMIF('WOW PMPM &amp; Agg'!$B$42:$B$51,'Summary TC'!$B182,'WOW PMPM &amp; Agg'!F$42:F$51)))</f>
        <v>0</v>
      </c>
      <c r="H182" s="662">
        <f>IF($D$179="Yes",H198,IF($B$8="Actuals Only",IF('C Report'!$K$2&gt;H$12,SUMIF('WOW PMPM &amp; Agg'!$B$42:$B$51,'Summary TC'!$B182,'WOW PMPM &amp; Agg'!G$42:G$51),IF(AND('C Report'!$K$2=H$12,'C Report'!$K$3=1),(SUMIF('WOW PMPM &amp; Agg'!$B$42:$B$51,'Summary TC'!$B182,'WOW PMPM &amp; Agg'!G$42:G$51)*0.25),IF(AND('C Report'!$K$2=H$12,'C Report'!$K$3=2),(SUMIF('WOW PMPM &amp; Agg'!$B$42:$B$51,'Summary TC'!$B182,'WOW PMPM &amp; Agg'!G$42:G$51)*0.5),IF(AND('C Report'!$K$2=H$12,'C Report'!$K$3=3),(SUMIF('WOW PMPM &amp; Agg'!$B$42:$B$51,'Summary TC'!$B182,'WOW PMPM &amp; Agg'!G$42:G$51)*0.75),IF(AND('C Report'!$K$2=H$12,'C Report'!$K$3=4),SUMIF('WOW PMPM &amp; Agg'!$B$42:$B$51,'Summary TC'!$B182,'WOW PMPM &amp; Agg'!G$42:G$51),""))))),SUMIF('WOW PMPM &amp; Agg'!$B$42:$B$51,'Summary TC'!$B182,'WOW PMPM &amp; Agg'!G$42:G$51)))</f>
        <v>0</v>
      </c>
      <c r="I182" s="662">
        <f>IF($D$179="Yes",I198,IF($B$8="Actuals Only",IF('C Report'!$K$2&gt;I$12,SUMIF('WOW PMPM &amp; Agg'!$B$42:$B$51,'Summary TC'!$B182,'WOW PMPM &amp; Agg'!H$42:H$51),IF(AND('C Report'!$K$2=I$12,'C Report'!$K$3=1),(SUMIF('WOW PMPM &amp; Agg'!$B$42:$B$51,'Summary TC'!$B182,'WOW PMPM &amp; Agg'!H$42:H$51)*0.25),IF(AND('C Report'!$K$2=I$12,'C Report'!$K$3=2),(SUMIF('WOW PMPM &amp; Agg'!$B$42:$B$51,'Summary TC'!$B182,'WOW PMPM &amp; Agg'!H$42:H$51)*0.5),IF(AND('C Report'!$K$2=I$12,'C Report'!$K$3=3),(SUMIF('WOW PMPM &amp; Agg'!$B$42:$B$51,'Summary TC'!$B182,'WOW PMPM &amp; Agg'!H$42:H$51)*0.75),IF(AND('C Report'!$K$2=I$12,'C Report'!$K$3=4),SUMIF('WOW PMPM &amp; Agg'!$B$42:$B$51,'Summary TC'!$B182,'WOW PMPM &amp; Agg'!H$42:H$51),""))))),SUMIF('WOW PMPM &amp; Agg'!$B$42:$B$51,'Summary TC'!$B182,'WOW PMPM &amp; Agg'!H$42:H$51)))</f>
        <v>0</v>
      </c>
      <c r="J182" s="662">
        <f>IF($D$179="Yes",J198,IF($B$8="Actuals Only",IF('C Report'!$K$2&gt;J$12,SUMIF('WOW PMPM &amp; Agg'!$B$42:$B$51,'Summary TC'!$B182,'WOW PMPM &amp; Agg'!I$42:I$51),IF(AND('C Report'!$K$2=J$12,'C Report'!$K$3=1),(SUMIF('WOW PMPM &amp; Agg'!$B$42:$B$51,'Summary TC'!$B182,'WOW PMPM &amp; Agg'!I$42:I$51)*0.25),IF(AND('C Report'!$K$2=J$12,'C Report'!$K$3=2),(SUMIF('WOW PMPM &amp; Agg'!$B$42:$B$51,'Summary TC'!$B182,'WOW PMPM &amp; Agg'!I$42:I$51)*0.5),IF(AND('C Report'!$K$2=J$12,'C Report'!$K$3=3),(SUMIF('WOW PMPM &amp; Agg'!$B$42:$B$51,'Summary TC'!$B182,'WOW PMPM &amp; Agg'!I$42:I$51)*0.75),IF(AND('C Report'!$K$2=J$12,'C Report'!$K$3=4),SUMIF('WOW PMPM &amp; Agg'!$B$42:$B$51,'Summary TC'!$B182,'WOW PMPM &amp; Agg'!I$42:I$51),""))))),SUMIF('WOW PMPM &amp; Agg'!$B$42:$B$51,'Summary TC'!$B182,'WOW PMPM &amp; Agg'!I$42:I$51)))</f>
        <v>0</v>
      </c>
      <c r="K182" s="662">
        <f>IF($D$179="Yes",K198,IF($B$8="Actuals Only",IF('C Report'!$K$2&gt;K$12,SUMIF('WOW PMPM &amp; Agg'!$B$42:$B$51,'Summary TC'!$B182,'WOW PMPM &amp; Agg'!J$42:J$51),IF(AND('C Report'!$K$2=K$12,'C Report'!$K$3=1),(SUMIF('WOW PMPM &amp; Agg'!$B$42:$B$51,'Summary TC'!$B182,'WOW PMPM &amp; Agg'!J$42:J$51)*0.25),IF(AND('C Report'!$K$2=K$12,'C Report'!$K$3=2),(SUMIF('WOW PMPM &amp; Agg'!$B$42:$B$51,'Summary TC'!$B182,'WOW PMPM &amp; Agg'!J$42:J$51)*0.5),IF(AND('C Report'!$K$2=K$12,'C Report'!$K$3=3),(SUMIF('WOW PMPM &amp; Agg'!$B$42:$B$51,'Summary TC'!$B182,'WOW PMPM &amp; Agg'!J$42:J$51)*0.75),IF(AND('C Report'!$K$2=K$12,'C Report'!$K$3=4),SUMIF('WOW PMPM &amp; Agg'!$B$42:$B$51,'Summary TC'!$B182,'WOW PMPM &amp; Agg'!J$42:J$51),""))))),SUMIF('WOW PMPM &amp; Agg'!$B$42:$B$51,'Summary TC'!$B182,'WOW PMPM &amp; Agg'!J$42:J$51)))</f>
        <v>0</v>
      </c>
      <c r="L182" s="662">
        <f>IF($D$179="Yes",L198,IF($B$8="Actuals Only",IF('C Report'!$K$2&gt;L$12,SUMIF('WOW PMPM &amp; Agg'!$B$42:$B$51,'Summary TC'!$B182,'WOW PMPM &amp; Agg'!K$42:K$51),IF(AND('C Report'!$K$2=L$12,'C Report'!$K$3=1),(SUMIF('WOW PMPM &amp; Agg'!$B$42:$B$51,'Summary TC'!$B182,'WOW PMPM &amp; Agg'!K$42:K$51)*0.25),IF(AND('C Report'!$K$2=L$12,'C Report'!$K$3=2),(SUMIF('WOW PMPM &amp; Agg'!$B$42:$B$51,'Summary TC'!$B182,'WOW PMPM &amp; Agg'!K$42:K$51)*0.5),IF(AND('C Report'!$K$2=L$12,'C Report'!$K$3=3),(SUMIF('WOW PMPM &amp; Agg'!$B$42:$B$51,'Summary TC'!$B182,'WOW PMPM &amp; Agg'!K$42:K$51)*0.75),IF(AND('C Report'!$K$2=L$12,'C Report'!$K$3=4),SUMIF('WOW PMPM &amp; Agg'!$B$42:$B$51,'Summary TC'!$B182,'WOW PMPM &amp; Agg'!K$42:K$51),""))))),SUMIF('WOW PMPM &amp; Agg'!$B$42:$B$51,'Summary TC'!$B182,'WOW PMPM &amp; Agg'!K$42:K$51)))</f>
        <v>0</v>
      </c>
      <c r="M182" s="662">
        <f>IF($D$179="Yes",M198,IF($B$8="Actuals Only",IF('C Report'!$K$2&gt;M$12,SUMIF('WOW PMPM &amp; Agg'!$B$42:$B$51,'Summary TC'!$B182,'WOW PMPM &amp; Agg'!L$42:L$51),IF(AND('C Report'!$K$2=M$12,'C Report'!$K$3=1),(SUMIF('WOW PMPM &amp; Agg'!$B$42:$B$51,'Summary TC'!$B182,'WOW PMPM &amp; Agg'!L$42:L$51)*0.25),IF(AND('C Report'!$K$2=M$12,'C Report'!$K$3=2),(SUMIF('WOW PMPM &amp; Agg'!$B$42:$B$51,'Summary TC'!$B182,'WOW PMPM &amp; Agg'!L$42:L$51)*0.5),IF(AND('C Report'!$K$2=M$12,'C Report'!$K$3=3),(SUMIF('WOW PMPM &amp; Agg'!$B$42:$B$51,'Summary TC'!$B182,'WOW PMPM &amp; Agg'!L$42:L$51)*0.75),IF(AND('C Report'!$K$2=M$12,'C Report'!$K$3=4),SUMIF('WOW PMPM &amp; Agg'!$B$42:$B$51,'Summary TC'!$B182,'WOW PMPM &amp; Agg'!L$42:L$51),""))))),SUMIF('WOW PMPM &amp; Agg'!$B$42:$B$51,'Summary TC'!$B182,'WOW PMPM &amp; Agg'!L$42:L$51)))</f>
        <v>0</v>
      </c>
      <c r="N182" s="662">
        <f>IF($D$179="Yes",N198,IF($B$8="Actuals Only",IF('C Report'!$K$2&gt;N$12,SUMIF('WOW PMPM &amp; Agg'!$B$42:$B$51,'Summary TC'!$B182,'WOW PMPM &amp; Agg'!M$42:M$51),IF(AND('C Report'!$K$2=N$12,'C Report'!$K$3=1),(SUMIF('WOW PMPM &amp; Agg'!$B$42:$B$51,'Summary TC'!$B182,'WOW PMPM &amp; Agg'!M$42:M$51)*0.25),IF(AND('C Report'!$K$2=N$12,'C Report'!$K$3=2),(SUMIF('WOW PMPM &amp; Agg'!$B$42:$B$51,'Summary TC'!$B182,'WOW PMPM &amp; Agg'!M$42:M$51)*0.5),IF(AND('C Report'!$K$2=N$12,'C Report'!$K$3=3),(SUMIF('WOW PMPM &amp; Agg'!$B$42:$B$51,'Summary TC'!$B182,'WOW PMPM &amp; Agg'!M$42:M$51)*0.75),IF(AND('C Report'!$K$2=N$12,'C Report'!$K$3=4),SUMIF('WOW PMPM &amp; Agg'!$B$42:$B$51,'Summary TC'!$B182,'WOW PMPM &amp; Agg'!M$42:M$51),""))))),SUMIF('WOW PMPM &amp; Agg'!$B$42:$B$51,'Summary TC'!$B182,'WOW PMPM &amp; Agg'!M$42:M$51)))</f>
        <v>0</v>
      </c>
      <c r="O182" s="662">
        <f>IF($D$179="Yes",O198,IF($B$8="Actuals Only",IF('C Report'!$K$2&gt;O$12,SUMIF('WOW PMPM &amp; Agg'!$B$42:$B$51,'Summary TC'!$B182,'WOW PMPM &amp; Agg'!N$42:N$51),IF(AND('C Report'!$K$2=O$12,'C Report'!$K$3=1),(SUMIF('WOW PMPM &amp; Agg'!$B$42:$B$51,'Summary TC'!$B182,'WOW PMPM &amp; Agg'!N$42:N$51)*0.25),IF(AND('C Report'!$K$2=O$12,'C Report'!$K$3=2),(SUMIF('WOW PMPM &amp; Agg'!$B$42:$B$51,'Summary TC'!$B182,'WOW PMPM &amp; Agg'!N$42:N$51)*0.5),IF(AND('C Report'!$K$2=O$12,'C Report'!$K$3=3),(SUMIF('WOW PMPM &amp; Agg'!$B$42:$B$51,'Summary TC'!$B182,'WOW PMPM &amp; Agg'!N$42:N$51)*0.75),IF(AND('C Report'!$K$2=O$12,'C Report'!$K$3=4),SUMIF('WOW PMPM &amp; Agg'!$B$42:$B$51,'Summary TC'!$B182,'WOW PMPM &amp; Agg'!N$42:N$51),""))))),SUMIF('WOW PMPM &amp; Agg'!$B$42:$B$51,'Summary TC'!$B182,'WOW PMPM &amp; Agg'!N$42:N$51)))</f>
        <v>0</v>
      </c>
      <c r="P182" s="662">
        <f>IF($D$179="Yes",P198,IF($B$8="Actuals Only",IF('C Report'!$K$2&gt;P$12,SUMIF('WOW PMPM &amp; Agg'!$B$42:$B$51,'Summary TC'!$B182,'WOW PMPM &amp; Agg'!O$42:O$51),IF(AND('C Report'!$K$2=P$12,'C Report'!$K$3=1),(SUMIF('WOW PMPM &amp; Agg'!$B$42:$B$51,'Summary TC'!$B182,'WOW PMPM &amp; Agg'!O$42:O$51)*0.25),IF(AND('C Report'!$K$2=P$12,'C Report'!$K$3=2),(SUMIF('WOW PMPM &amp; Agg'!$B$42:$B$51,'Summary TC'!$B182,'WOW PMPM &amp; Agg'!O$42:O$51)*0.5),IF(AND('C Report'!$K$2=P$12,'C Report'!$K$3=3),(SUMIF('WOW PMPM &amp; Agg'!$B$42:$B$51,'Summary TC'!$B182,'WOW PMPM &amp; Agg'!O$42:O$51)*0.75),IF(AND('C Report'!$K$2=P$12,'C Report'!$K$3=4),SUMIF('WOW PMPM &amp; Agg'!$B$42:$B$51,'Summary TC'!$B182,'WOW PMPM &amp; Agg'!O$42:O$51),""))))),SUMIF('WOW PMPM &amp; Agg'!$B$42:$B$51,'Summary TC'!$B182,'WOW PMPM &amp; Agg'!O$42:O$51)))</f>
        <v>0</v>
      </c>
      <c r="Q182" s="662">
        <f>IF($D$179="Yes",Q198,IF($B$8="Actuals Only",IF('C Report'!$K$2&gt;Q$12,SUMIF('WOW PMPM &amp; Agg'!$B$42:$B$51,'Summary TC'!$B182,'WOW PMPM &amp; Agg'!P$42:P$51),IF(AND('C Report'!$K$2=Q$12,'C Report'!$K$3=1),(SUMIF('WOW PMPM &amp; Agg'!$B$42:$B$51,'Summary TC'!$B182,'WOW PMPM &amp; Agg'!P$42:P$51)*0.25),IF(AND('C Report'!$K$2=Q$12,'C Report'!$K$3=2),(SUMIF('WOW PMPM &amp; Agg'!$B$42:$B$51,'Summary TC'!$B182,'WOW PMPM &amp; Agg'!P$42:P$51)*0.5),IF(AND('C Report'!$K$2=Q$12,'C Report'!$K$3=3),(SUMIF('WOW PMPM &amp; Agg'!$B$42:$B$51,'Summary TC'!$B182,'WOW PMPM &amp; Agg'!P$42:P$51)*0.75),IF(AND('C Report'!$K$2=Q$12,'C Report'!$K$3=4),SUMIF('WOW PMPM &amp; Agg'!$B$42:$B$51,'Summary TC'!$B182,'WOW PMPM &amp; Agg'!P$42:P$51),""))))),SUMIF('WOW PMPM &amp; Agg'!$B$42:$B$51,'Summary TC'!$B182,'WOW PMPM &amp; Agg'!P$42:P$51)))</f>
        <v>0</v>
      </c>
      <c r="R182" s="662">
        <f>IF($D$179="Yes",R198,IF($B$8="Actuals Only",IF('C Report'!$K$2&gt;R$12,SUMIF('WOW PMPM &amp; Agg'!$B$42:$B$51,'Summary TC'!$B182,'WOW PMPM &amp; Agg'!Q$42:Q$51),IF(AND('C Report'!$K$2=R$12,'C Report'!$K$3=1),(SUMIF('WOW PMPM &amp; Agg'!$B$42:$B$51,'Summary TC'!$B182,'WOW PMPM &amp; Agg'!Q$42:Q$51)*0.25),IF(AND('C Report'!$K$2=R$12,'C Report'!$K$3=2),(SUMIF('WOW PMPM &amp; Agg'!$B$42:$B$51,'Summary TC'!$B182,'WOW PMPM &amp; Agg'!Q$42:Q$51)*0.5),IF(AND('C Report'!$K$2=R$12,'C Report'!$K$3=3),(SUMIF('WOW PMPM &amp; Agg'!$B$42:$B$51,'Summary TC'!$B182,'WOW PMPM &amp; Agg'!Q$42:Q$51)*0.75),IF(AND('C Report'!$K$2=R$12,'C Report'!$K$3=4),SUMIF('WOW PMPM &amp; Agg'!$B$42:$B$51,'Summary TC'!$B182,'WOW PMPM &amp; Agg'!Q$42:Q$51),""))))),SUMIF('WOW PMPM &amp; Agg'!$B$42:$B$51,'Summary TC'!$B182,'WOW PMPM &amp; Agg'!Q$42:Q$51)))</f>
        <v>0</v>
      </c>
      <c r="S182" s="662">
        <f>IF($D$179="Yes",S198,IF($B$8="Actuals Only",IF('C Report'!$K$2&gt;S$12,SUMIF('WOW PMPM &amp; Agg'!$B$42:$B$51,'Summary TC'!$B182,'WOW PMPM &amp; Agg'!R$42:R$51),IF(AND('C Report'!$K$2=S$12,'C Report'!$K$3=1),(SUMIF('WOW PMPM &amp; Agg'!$B$42:$B$51,'Summary TC'!$B182,'WOW PMPM &amp; Agg'!R$42:R$51)*0.25),IF(AND('C Report'!$K$2=S$12,'C Report'!$K$3=2),(SUMIF('WOW PMPM &amp; Agg'!$B$42:$B$51,'Summary TC'!$B182,'WOW PMPM &amp; Agg'!R$42:R$51)*0.5),IF(AND('C Report'!$K$2=S$12,'C Report'!$K$3=3),(SUMIF('WOW PMPM &amp; Agg'!$B$42:$B$51,'Summary TC'!$B182,'WOW PMPM &amp; Agg'!R$42:R$51)*0.75),IF(AND('C Report'!$K$2=S$12,'C Report'!$K$3=4),SUMIF('WOW PMPM &amp; Agg'!$B$42:$B$51,'Summary TC'!$B182,'WOW PMPM &amp; Agg'!R$42:R$51),""))))),SUMIF('WOW PMPM &amp; Agg'!$B$42:$B$51,'Summary TC'!$B182,'WOW PMPM &amp; Agg'!R$42:R$51)))</f>
        <v>0</v>
      </c>
      <c r="T182" s="662">
        <f>IF($D$179="Yes",T198,IF($B$8="Actuals Only",IF('C Report'!$K$2&gt;T$12,SUMIF('WOW PMPM &amp; Agg'!$B$42:$B$51,'Summary TC'!$B182,'WOW PMPM &amp; Agg'!S$42:S$51),IF(AND('C Report'!$K$2=T$12,'C Report'!$K$3=1),(SUMIF('WOW PMPM &amp; Agg'!$B$42:$B$51,'Summary TC'!$B182,'WOW PMPM &amp; Agg'!S$42:S$51)*0.25),IF(AND('C Report'!$K$2=T$12,'C Report'!$K$3=2),(SUMIF('WOW PMPM &amp; Agg'!$B$42:$B$51,'Summary TC'!$B182,'WOW PMPM &amp; Agg'!S$42:S$51)*0.5),IF(AND('C Report'!$K$2=T$12,'C Report'!$K$3=3),(SUMIF('WOW PMPM &amp; Agg'!$B$42:$B$51,'Summary TC'!$B182,'WOW PMPM &amp; Agg'!S$42:S$51)*0.75),IF(AND('C Report'!$K$2=T$12,'C Report'!$K$3=4),SUMIF('WOW PMPM &amp; Agg'!$B$42:$B$51,'Summary TC'!$B182,'WOW PMPM &amp; Agg'!S$42:S$51),""))))),SUMIF('WOW PMPM &amp; Agg'!$B$42:$B$51,'Summary TC'!$B182,'WOW PMPM &amp; Agg'!S$42:S$51)))</f>
        <v>0</v>
      </c>
      <c r="U182" s="662">
        <f>IF($D$179="Yes",U198,IF($B$8="Actuals Only",IF('C Report'!$K$2&gt;U$12,SUMIF('WOW PMPM &amp; Agg'!$B$42:$B$51,'Summary TC'!$B182,'WOW PMPM &amp; Agg'!T$42:T$51),IF(AND('C Report'!$K$2=U$12,'C Report'!$K$3=1),(SUMIF('WOW PMPM &amp; Agg'!$B$42:$B$51,'Summary TC'!$B182,'WOW PMPM &amp; Agg'!T$42:T$51)*0.25),IF(AND('C Report'!$K$2=U$12,'C Report'!$K$3=2),(SUMIF('WOW PMPM &amp; Agg'!$B$42:$B$51,'Summary TC'!$B182,'WOW PMPM &amp; Agg'!T$42:T$51)*0.5),IF(AND('C Report'!$K$2=U$12,'C Report'!$K$3=3),(SUMIF('WOW PMPM &amp; Agg'!$B$42:$B$51,'Summary TC'!$B182,'WOW PMPM &amp; Agg'!T$42:T$51)*0.75),IF(AND('C Report'!$K$2=U$12,'C Report'!$K$3=4),SUMIF('WOW PMPM &amp; Agg'!$B$42:$B$51,'Summary TC'!$B182,'WOW PMPM &amp; Agg'!T$42:T$51),""))))),SUMIF('WOW PMPM &amp; Agg'!$B$42:$B$51,'Summary TC'!$B182,'WOW PMPM &amp; Agg'!T$42:T$51)))</f>
        <v>0</v>
      </c>
      <c r="V182" s="662">
        <f>IF($D$179="Yes",V198,IF($B$8="Actuals Only",IF('C Report'!$K$2&gt;V$12,SUMIF('WOW PMPM &amp; Agg'!$B$42:$B$51,'Summary TC'!$B182,'WOW PMPM &amp; Agg'!U$42:U$51),IF(AND('C Report'!$K$2=V$12,'C Report'!$K$3=1),(SUMIF('WOW PMPM &amp; Agg'!$B$42:$B$51,'Summary TC'!$B182,'WOW PMPM &amp; Agg'!U$42:U$51)*0.25),IF(AND('C Report'!$K$2=V$12,'C Report'!$K$3=2),(SUMIF('WOW PMPM &amp; Agg'!$B$42:$B$51,'Summary TC'!$B182,'WOW PMPM &amp; Agg'!U$42:U$51)*0.5),IF(AND('C Report'!$K$2=V$12,'C Report'!$K$3=3),(SUMIF('WOW PMPM &amp; Agg'!$B$42:$B$51,'Summary TC'!$B182,'WOW PMPM &amp; Agg'!U$42:U$51)*0.75),IF(AND('C Report'!$K$2=V$12,'C Report'!$K$3=4),SUMIF('WOW PMPM &amp; Agg'!$B$42:$B$51,'Summary TC'!$B182,'WOW PMPM &amp; Agg'!U$42:U$51),""))))),SUMIF('WOW PMPM &amp; Agg'!$B$42:$B$51,'Summary TC'!$B182,'WOW PMPM &amp; Agg'!U$42:U$51)))</f>
        <v>0</v>
      </c>
      <c r="W182" s="662">
        <f>IF($D$179="Yes",W198,IF($B$8="Actuals Only",IF('C Report'!$K$2&gt;W$12,SUMIF('WOW PMPM &amp; Agg'!$B$42:$B$51,'Summary TC'!$B182,'WOW PMPM &amp; Agg'!V$42:V$51),IF(AND('C Report'!$K$2=W$12,'C Report'!$K$3=1),(SUMIF('WOW PMPM &amp; Agg'!$B$42:$B$51,'Summary TC'!$B182,'WOW PMPM &amp; Agg'!V$42:V$51)*0.25),IF(AND('C Report'!$K$2=W$12,'C Report'!$K$3=2),(SUMIF('WOW PMPM &amp; Agg'!$B$42:$B$51,'Summary TC'!$B182,'WOW PMPM &amp; Agg'!V$42:V$51)*0.5),IF(AND('C Report'!$K$2=W$12,'C Report'!$K$3=3),(SUMIF('WOW PMPM &amp; Agg'!$B$42:$B$51,'Summary TC'!$B182,'WOW PMPM &amp; Agg'!V$42:V$51)*0.75),IF(AND('C Report'!$K$2=W$12,'C Report'!$K$3=4),SUMIF('WOW PMPM &amp; Agg'!$B$42:$B$51,'Summary TC'!$B182,'WOW PMPM &amp; Agg'!V$42:V$51),""))))),SUMIF('WOW PMPM &amp; Agg'!$B$42:$B$51,'Summary TC'!$B182,'WOW PMPM &amp; Agg'!V$42:V$51)))</f>
        <v>0</v>
      </c>
      <c r="X182" s="662">
        <f>IF($D$179="Yes",X198,IF($B$8="Actuals Only",IF('C Report'!$K$2&gt;X$12,SUMIF('WOW PMPM &amp; Agg'!$B$42:$B$51,'Summary TC'!$B182,'WOW PMPM &amp; Agg'!W$42:W$51),IF(AND('C Report'!$K$2=X$12,'C Report'!$K$3=1),(SUMIF('WOW PMPM &amp; Agg'!$B$42:$B$51,'Summary TC'!$B182,'WOW PMPM &amp; Agg'!W$42:W$51)*0.25),IF(AND('C Report'!$K$2=X$12,'C Report'!$K$3=2),(SUMIF('WOW PMPM &amp; Agg'!$B$42:$B$51,'Summary TC'!$B182,'WOW PMPM &amp; Agg'!W$42:W$51)*0.5),IF(AND('C Report'!$K$2=X$12,'C Report'!$K$3=3),(SUMIF('WOW PMPM &amp; Agg'!$B$42:$B$51,'Summary TC'!$B182,'WOW PMPM &amp; Agg'!W$42:W$51)*0.75),IF(AND('C Report'!$K$2=X$12,'C Report'!$K$3=4),SUMIF('WOW PMPM &amp; Agg'!$B$42:$B$51,'Summary TC'!$B182,'WOW PMPM &amp; Agg'!W$42:W$51),""))))),SUMIF('WOW PMPM &amp; Agg'!$B$42:$B$51,'Summary TC'!$B182,'WOW PMPM &amp; Agg'!W$42:W$51)))</f>
        <v>0</v>
      </c>
      <c r="Y182" s="662">
        <f>IF($D$179="Yes",Y198,IF($B$8="Actuals Only",IF('C Report'!$K$2&gt;Y$12,SUMIF('WOW PMPM &amp; Agg'!$B$42:$B$51,'Summary TC'!$B182,'WOW PMPM &amp; Agg'!X$42:X$51),IF(AND('C Report'!$K$2=Y$12,'C Report'!$K$3=1),(SUMIF('WOW PMPM &amp; Agg'!$B$42:$B$51,'Summary TC'!$B182,'WOW PMPM &amp; Agg'!X$42:X$51)*0.25),IF(AND('C Report'!$K$2=Y$12,'C Report'!$K$3=2),(SUMIF('WOW PMPM &amp; Agg'!$B$42:$B$51,'Summary TC'!$B182,'WOW PMPM &amp; Agg'!X$42:X$51)*0.5),IF(AND('C Report'!$K$2=Y$12,'C Report'!$K$3=3),(SUMIF('WOW PMPM &amp; Agg'!$B$42:$B$51,'Summary TC'!$B182,'WOW PMPM &amp; Agg'!X$42:X$51)*0.75),IF(AND('C Report'!$K$2=Y$12,'C Report'!$K$3=4),SUMIF('WOW PMPM &amp; Agg'!$B$42:$B$51,'Summary TC'!$B182,'WOW PMPM &amp; Agg'!X$42:X$51),""))))),SUMIF('WOW PMPM &amp; Agg'!$B$42:$B$51,'Summary TC'!$B182,'WOW PMPM &amp; Agg'!X$42:X$51)))</f>
        <v>0</v>
      </c>
      <c r="Z182" s="662">
        <f>IF($D$179="Yes",Z198,IF($B$8="Actuals Only",IF('C Report'!$K$2&gt;Z$12,SUMIF('WOW PMPM &amp; Agg'!$B$42:$B$51,'Summary TC'!$B182,'WOW PMPM &amp; Agg'!Y$42:Y$51),IF(AND('C Report'!$K$2=Z$12,'C Report'!$K$3=1),(SUMIF('WOW PMPM &amp; Agg'!$B$42:$B$51,'Summary TC'!$B182,'WOW PMPM &amp; Agg'!Y$42:Y$51)*0.25),IF(AND('C Report'!$K$2=Z$12,'C Report'!$K$3=2),(SUMIF('WOW PMPM &amp; Agg'!$B$42:$B$51,'Summary TC'!$B182,'WOW PMPM &amp; Agg'!Y$42:Y$51)*0.5),IF(AND('C Report'!$K$2=Z$12,'C Report'!$K$3=3),(SUMIF('WOW PMPM &amp; Agg'!$B$42:$B$51,'Summary TC'!$B182,'WOW PMPM &amp; Agg'!Y$42:Y$51)*0.75),IF(AND('C Report'!$K$2=Z$12,'C Report'!$K$3=4),SUMIF('WOW PMPM &amp; Agg'!$B$42:$B$51,'Summary TC'!$B182,'WOW PMPM &amp; Agg'!Y$42:Y$51),""))))),SUMIF('WOW PMPM &amp; Agg'!$B$42:$B$51,'Summary TC'!$B182,'WOW PMPM &amp; Agg'!Y$42:Y$51)))</f>
        <v>0</v>
      </c>
      <c r="AA182" s="662">
        <f>IF($D$179="Yes",AA198,IF($B$8="Actuals Only",IF('C Report'!$K$2&gt;AA$12,SUMIF('WOW PMPM &amp; Agg'!$B$42:$B$51,'Summary TC'!$B182,'WOW PMPM &amp; Agg'!Z$42:Z$51),IF(AND('C Report'!$K$2=AA$12,'C Report'!$K$3=1),(SUMIF('WOW PMPM &amp; Agg'!$B$42:$B$51,'Summary TC'!$B182,'WOW PMPM &amp; Agg'!Z$42:Z$51)*0.25),IF(AND('C Report'!$K$2=AA$12,'C Report'!$K$3=2),(SUMIF('WOW PMPM &amp; Agg'!$B$42:$B$51,'Summary TC'!$B182,'WOW PMPM &amp; Agg'!Z$42:Z$51)*0.5),IF(AND('C Report'!$K$2=AA$12,'C Report'!$K$3=3),(SUMIF('WOW PMPM &amp; Agg'!$B$42:$B$51,'Summary TC'!$B182,'WOW PMPM &amp; Agg'!Z$42:Z$51)*0.75),IF(AND('C Report'!$K$2=AA$12,'C Report'!$K$3=4),SUMIF('WOW PMPM &amp; Agg'!$B$42:$B$51,'Summary TC'!$B182,'WOW PMPM &amp; Agg'!Z$42:Z$51),""))))),SUMIF('WOW PMPM &amp; Agg'!$B$42:$B$51,'Summary TC'!$B182,'WOW PMPM &amp; Agg'!Z$42:Z$51)))</f>
        <v>0</v>
      </c>
      <c r="AB182" s="662">
        <f>IF($D$179="Yes",AB198,IF($B$8="Actuals Only",IF('C Report'!$K$2&gt;AB$12,SUMIF('WOW PMPM &amp; Agg'!$B$42:$B$51,'Summary TC'!$B182,'WOW PMPM &amp; Agg'!AA$42:AA$51),IF(AND('C Report'!$K$2=AB$12,'C Report'!$K$3=1),(SUMIF('WOW PMPM &amp; Agg'!$B$42:$B$51,'Summary TC'!$B182,'WOW PMPM &amp; Agg'!AA$42:AA$51)*0.25),IF(AND('C Report'!$K$2=AB$12,'C Report'!$K$3=2),(SUMIF('WOW PMPM &amp; Agg'!$B$42:$B$51,'Summary TC'!$B182,'WOW PMPM &amp; Agg'!AA$42:AA$51)*0.5),IF(AND('C Report'!$K$2=AB$12,'C Report'!$K$3=3),(SUMIF('WOW PMPM &amp; Agg'!$B$42:$B$51,'Summary TC'!$B182,'WOW PMPM &amp; Agg'!AA$42:AA$51)*0.75),IF(AND('C Report'!$K$2=AB$12,'C Report'!$K$3=4),SUMIF('WOW PMPM &amp; Agg'!$B$42:$B$51,'Summary TC'!$B182,'WOW PMPM &amp; Agg'!AA$42:AA$51),""))))),SUMIF('WOW PMPM &amp; Agg'!$B$42:$B$51,'Summary TC'!$B182,'WOW PMPM &amp; Agg'!AA$42:AA$51)))</f>
        <v>0</v>
      </c>
      <c r="AC182" s="662">
        <f>IF($D$179="Yes",AC198,IF($B$8="Actuals Only",IF('C Report'!$K$2&gt;AC$12,SUMIF('WOW PMPM &amp; Agg'!$B$42:$B$51,'Summary TC'!$B182,'WOW PMPM &amp; Agg'!AB$42:AB$51),IF(AND('C Report'!$K$2=AC$12,'C Report'!$K$3=1),(SUMIF('WOW PMPM &amp; Agg'!$B$42:$B$51,'Summary TC'!$B182,'WOW PMPM &amp; Agg'!AB$42:AB$51)*0.25),IF(AND('C Report'!$K$2=AC$12,'C Report'!$K$3=2),(SUMIF('WOW PMPM &amp; Agg'!$B$42:$B$51,'Summary TC'!$B182,'WOW PMPM &amp; Agg'!AB$42:AB$51)*0.5),IF(AND('C Report'!$K$2=AC$12,'C Report'!$K$3=3),(SUMIF('WOW PMPM &amp; Agg'!$B$42:$B$51,'Summary TC'!$B182,'WOW PMPM &amp; Agg'!AB$42:AB$51)*0.75),IF(AND('C Report'!$K$2=AC$12,'C Report'!$K$3=4),SUMIF('WOW PMPM &amp; Agg'!$B$42:$B$51,'Summary TC'!$B182,'WOW PMPM &amp; Agg'!AB$42:AB$51),""))))),SUMIF('WOW PMPM &amp; Agg'!$B$42:$B$51,'Summary TC'!$B182,'WOW PMPM &amp; Agg'!AB$42:AB$51)))</f>
        <v>0</v>
      </c>
      <c r="AD182" s="662">
        <f>IF($D$179="Yes",AD198,IF($B$8="Actuals Only",IF('C Report'!$K$2&gt;AD$12,SUMIF('WOW PMPM &amp; Agg'!$B$42:$B$51,'Summary TC'!$B182,'WOW PMPM &amp; Agg'!AC$42:AC$51),IF(AND('C Report'!$K$2=AD$12,'C Report'!$K$3=1),(SUMIF('WOW PMPM &amp; Agg'!$B$42:$B$51,'Summary TC'!$B182,'WOW PMPM &amp; Agg'!AC$42:AC$51)*0.25),IF(AND('C Report'!$K$2=AD$12,'C Report'!$K$3=2),(SUMIF('WOW PMPM &amp; Agg'!$B$42:$B$51,'Summary TC'!$B182,'WOW PMPM &amp; Agg'!AC$42:AC$51)*0.5),IF(AND('C Report'!$K$2=AD$12,'C Report'!$K$3=3),(SUMIF('WOW PMPM &amp; Agg'!$B$42:$B$51,'Summary TC'!$B182,'WOW PMPM &amp; Agg'!AC$42:AC$51)*0.75),IF(AND('C Report'!$K$2=AD$12,'C Report'!$K$3=4),SUMIF('WOW PMPM &amp; Agg'!$B$42:$B$51,'Summary TC'!$B182,'WOW PMPM &amp; Agg'!AC$42:AC$51),""))))),SUMIF('WOW PMPM &amp; Agg'!$B$42:$B$51,'Summary TC'!$B182,'WOW PMPM &amp; Agg'!AC$42:AC$51)))</f>
        <v>0</v>
      </c>
      <c r="AE182" s="662">
        <f>IF($D$179="Yes",AE198,IF($B$8="Actuals Only",IF('C Report'!$K$2&gt;AE$12,SUMIF('WOW PMPM &amp; Agg'!$B$42:$B$51,'Summary TC'!$B182,'WOW PMPM &amp; Agg'!AD$42:AD$51),IF(AND('C Report'!$K$2=AE$12,'C Report'!$K$3=1),(SUMIF('WOW PMPM &amp; Agg'!$B$42:$B$51,'Summary TC'!$B182,'WOW PMPM &amp; Agg'!AD$42:AD$51)*0.25),IF(AND('C Report'!$K$2=AE$12,'C Report'!$K$3=2),(SUMIF('WOW PMPM &amp; Agg'!$B$42:$B$51,'Summary TC'!$B182,'WOW PMPM &amp; Agg'!AD$42:AD$51)*0.5),IF(AND('C Report'!$K$2=AE$12,'C Report'!$K$3=3),(SUMIF('WOW PMPM &amp; Agg'!$B$42:$B$51,'Summary TC'!$B182,'WOW PMPM &amp; Agg'!AD$42:AD$51)*0.75),IF(AND('C Report'!$K$2=AE$12,'C Report'!$K$3=4),SUMIF('WOW PMPM &amp; Agg'!$B$42:$B$51,'Summary TC'!$B182,'WOW PMPM &amp; Agg'!AD$42:AD$51),""))))),SUMIF('WOW PMPM &amp; Agg'!$B$42:$B$51,'Summary TC'!$B182,'WOW PMPM &amp; Agg'!AD$42:AD$51)))</f>
        <v>0</v>
      </c>
      <c r="AF182" s="662">
        <f>IF($D$179="Yes",AF198,IF($B$8="Actuals Only",IF('C Report'!$K$2&gt;AF$12,SUMIF('WOW PMPM &amp; Agg'!$B$42:$B$51,'Summary TC'!$B182,'WOW PMPM &amp; Agg'!AE$42:AE$51),IF(AND('C Report'!$K$2=AF$12,'C Report'!$K$3=1),(SUMIF('WOW PMPM &amp; Agg'!$B$42:$B$51,'Summary TC'!$B182,'WOW PMPM &amp; Agg'!AE$42:AE$51)*0.25),IF(AND('C Report'!$K$2=AF$12,'C Report'!$K$3=2),(SUMIF('WOW PMPM &amp; Agg'!$B$42:$B$51,'Summary TC'!$B182,'WOW PMPM &amp; Agg'!AE$42:AE$51)*0.5),IF(AND('C Report'!$K$2=AF$12,'C Report'!$K$3=3),(SUMIF('WOW PMPM &amp; Agg'!$B$42:$B$51,'Summary TC'!$B182,'WOW PMPM &amp; Agg'!AE$42:AE$51)*0.75),IF(AND('C Report'!$K$2=AF$12,'C Report'!$K$3=4),SUMIF('WOW PMPM &amp; Agg'!$B$42:$B$51,'Summary TC'!$B182,'WOW PMPM &amp; Agg'!AE$42:AE$51),""))))),SUMIF('WOW PMPM &amp; Agg'!$B$42:$B$51,'Summary TC'!$B182,'WOW PMPM &amp; Agg'!AE$42:AE$51)))</f>
        <v>0</v>
      </c>
      <c r="AG182" s="662">
        <f>IF($D$179="Yes",AG198,IF($B$8="Actuals Only",IF('C Report'!$K$2&gt;AG$12,SUMIF('WOW PMPM &amp; Agg'!$B$42:$B$51,'Summary TC'!$B182,'WOW PMPM &amp; Agg'!AF$42:AF$51),IF(AND('C Report'!$K$2=AG$12,'C Report'!$K$3=1),(SUMIF('WOW PMPM &amp; Agg'!$B$42:$B$51,'Summary TC'!$B182,'WOW PMPM &amp; Agg'!AF$42:AF$51)*0.25),IF(AND('C Report'!$K$2=AG$12,'C Report'!$K$3=2),(SUMIF('WOW PMPM &amp; Agg'!$B$42:$B$51,'Summary TC'!$B182,'WOW PMPM &amp; Agg'!AF$42:AF$51)*0.5),IF(AND('C Report'!$K$2=AG$12,'C Report'!$K$3=3),(SUMIF('WOW PMPM &amp; Agg'!$B$42:$B$51,'Summary TC'!$B182,'WOW PMPM &amp; Agg'!AF$42:AF$51)*0.75),IF(AND('C Report'!$K$2=AG$12,'C Report'!$K$3=4),SUMIF('WOW PMPM &amp; Agg'!$B$42:$B$51,'Summary TC'!$B182,'WOW PMPM &amp; Agg'!AF$42:AF$51),""))))),SUMIF('WOW PMPM &amp; Agg'!$B$42:$B$51,'Summary TC'!$B182,'WOW PMPM &amp; Agg'!AF$42:AF$51)))</f>
        <v>0</v>
      </c>
      <c r="AH182" s="663">
        <f>IF($D$179="Yes",AH198,IF($B$8="Actuals Only",IF('C Report'!$K$2&gt;AH$12,SUMIF('WOW PMPM &amp; Agg'!$B$42:$B$51,'Summary TC'!$B182,'WOW PMPM &amp; Agg'!AG$42:AG$51),IF(AND('C Report'!$K$2=AH$12,'C Report'!$K$3=1),(SUMIF('WOW PMPM &amp; Agg'!$B$42:$B$51,'Summary TC'!$B182,'WOW PMPM &amp; Agg'!AG$42:AG$51)*0.25),IF(AND('C Report'!$K$2=AH$12,'C Report'!$K$3=2),(SUMIF('WOW PMPM &amp; Agg'!$B$42:$B$51,'Summary TC'!$B182,'WOW PMPM &amp; Agg'!AG$42:AG$51)*0.5),IF(AND('C Report'!$K$2=AH$12,'C Report'!$K$3=3),(SUMIF('WOW PMPM &amp; Agg'!$B$42:$B$51,'Summary TC'!$B182,'WOW PMPM &amp; Agg'!AG$42:AG$51)*0.75),IF(AND('C Report'!$K$2=AH$12,'C Report'!$K$3=4),SUMIF('WOW PMPM &amp; Agg'!$B$42:$B$51,'Summary TC'!$B182,'WOW PMPM &amp; Agg'!AG$42:AG$51),""))))),SUMIF('WOW PMPM &amp; Agg'!$B$42:$B$51,'Summary TC'!$B182,'WOW PMPM &amp; Agg'!AG$42:AG$51)))</f>
        <v>0</v>
      </c>
      <c r="AI182" s="759"/>
    </row>
    <row r="183" spans="2:35" hidden="1" x14ac:dyDescent="0.2">
      <c r="B183" s="613" t="str">
        <f>IFERROR(VLOOKUP(C183,'MEG Def'!$A$48:$B$50,2),"")</f>
        <v/>
      </c>
      <c r="C183" s="708"/>
      <c r="D183" s="660" t="str">
        <f>IF($C183&lt;&gt;0,"Total","")</f>
        <v/>
      </c>
      <c r="E183" s="661">
        <f>IF($D$179="Yes",E199,IF($B$8="Actuals Only",IF('C Report'!$K$2&gt;E$12,SUMIF('WOW PMPM &amp; Agg'!$B$42:$B$51,'Summary TC'!$B183,'WOW PMPM &amp; Agg'!D$42:D$51),IF(AND('C Report'!$K$2=E$12,'C Report'!$K$3=1),(SUMIF('WOW PMPM &amp; Agg'!$B$42:$B$51,'Summary TC'!$B183,'WOW PMPM &amp; Agg'!D$42:D$51)*0.25),IF(AND('C Report'!$K$2=E$12,'C Report'!$K$3=2),(SUMIF('WOW PMPM &amp; Agg'!$B$42:$B$51,'Summary TC'!$B183,'WOW PMPM &amp; Agg'!D$42:D$51)*0.5),IF(AND('C Report'!$K$2=E$12,'C Report'!$K$3=3),(SUMIF('WOW PMPM &amp; Agg'!$B$42:$B$51,'Summary TC'!$B183,'WOW PMPM &amp; Agg'!D$42:D$51)*0.75),IF(AND('C Report'!$K$2=E$12,'C Report'!$K$3=4),SUMIF('WOW PMPM &amp; Agg'!$B$42:$B$51,'Summary TC'!$B183,'WOW PMPM &amp; Agg'!D$42:D$51),""))))),SUMIF('WOW PMPM &amp; Agg'!$B$42:$B$51,'Summary TC'!$B183,'WOW PMPM &amp; Agg'!D$42:D$51)))</f>
        <v>0</v>
      </c>
      <c r="F183" s="662">
        <f>IF($D$179="Yes",F199,IF($B$8="Actuals Only",IF('C Report'!$K$2&gt;F$12,SUMIF('WOW PMPM &amp; Agg'!$B$42:$B$51,'Summary TC'!$B183,'WOW PMPM &amp; Agg'!E$42:E$51),IF(AND('C Report'!$K$2=F$12,'C Report'!$K$3=1),(SUMIF('WOW PMPM &amp; Agg'!$B$42:$B$51,'Summary TC'!$B183,'WOW PMPM &amp; Agg'!E$42:E$51)*0.25),IF(AND('C Report'!$K$2=F$12,'C Report'!$K$3=2),(SUMIF('WOW PMPM &amp; Agg'!$B$42:$B$51,'Summary TC'!$B183,'WOW PMPM &amp; Agg'!E$42:E$51)*0.5),IF(AND('C Report'!$K$2=F$12,'C Report'!$K$3=3),(SUMIF('WOW PMPM &amp; Agg'!$B$42:$B$51,'Summary TC'!$B183,'WOW PMPM &amp; Agg'!E$42:E$51)*0.75),IF(AND('C Report'!$K$2=F$12,'C Report'!$K$3=4),SUMIF('WOW PMPM &amp; Agg'!$B$42:$B$51,'Summary TC'!$B183,'WOW PMPM &amp; Agg'!E$42:E$51),""))))),SUMIF('WOW PMPM &amp; Agg'!$B$42:$B$51,'Summary TC'!$B183,'WOW PMPM &amp; Agg'!E$42:E$51)))</f>
        <v>0</v>
      </c>
      <c r="G183" s="662">
        <f>IF($D$179="Yes",G199,IF($B$8="Actuals Only",IF('C Report'!$K$2&gt;G$12,SUMIF('WOW PMPM &amp; Agg'!$B$42:$B$51,'Summary TC'!$B183,'WOW PMPM &amp; Agg'!F$42:F$51),IF(AND('C Report'!$K$2=G$12,'C Report'!$K$3=1),(SUMIF('WOW PMPM &amp; Agg'!$B$42:$B$51,'Summary TC'!$B183,'WOW PMPM &amp; Agg'!F$42:F$51)*0.25),IF(AND('C Report'!$K$2=G$12,'C Report'!$K$3=2),(SUMIF('WOW PMPM &amp; Agg'!$B$42:$B$51,'Summary TC'!$B183,'WOW PMPM &amp; Agg'!F$42:F$51)*0.5),IF(AND('C Report'!$K$2=G$12,'C Report'!$K$3=3),(SUMIF('WOW PMPM &amp; Agg'!$B$42:$B$51,'Summary TC'!$B183,'WOW PMPM &amp; Agg'!F$42:F$51)*0.75),IF(AND('C Report'!$K$2=G$12,'C Report'!$K$3=4),SUMIF('WOW PMPM &amp; Agg'!$B$42:$B$51,'Summary TC'!$B183,'WOW PMPM &amp; Agg'!F$42:F$51),""))))),SUMIF('WOW PMPM &amp; Agg'!$B$42:$B$51,'Summary TC'!$B183,'WOW PMPM &amp; Agg'!F$42:F$51)))</f>
        <v>0</v>
      </c>
      <c r="H183" s="662">
        <f>IF($D$179="Yes",H199,IF($B$8="Actuals Only",IF('C Report'!$K$2&gt;H$12,SUMIF('WOW PMPM &amp; Agg'!$B$42:$B$51,'Summary TC'!$B183,'WOW PMPM &amp; Agg'!G$42:G$51),IF(AND('C Report'!$K$2=H$12,'C Report'!$K$3=1),(SUMIF('WOW PMPM &amp; Agg'!$B$42:$B$51,'Summary TC'!$B183,'WOW PMPM &amp; Agg'!G$42:G$51)*0.25),IF(AND('C Report'!$K$2=H$12,'C Report'!$K$3=2),(SUMIF('WOW PMPM &amp; Agg'!$B$42:$B$51,'Summary TC'!$B183,'WOW PMPM &amp; Agg'!G$42:G$51)*0.5),IF(AND('C Report'!$K$2=H$12,'C Report'!$K$3=3),(SUMIF('WOW PMPM &amp; Agg'!$B$42:$B$51,'Summary TC'!$B183,'WOW PMPM &amp; Agg'!G$42:G$51)*0.75),IF(AND('C Report'!$K$2=H$12,'C Report'!$K$3=4),SUMIF('WOW PMPM &amp; Agg'!$B$42:$B$51,'Summary TC'!$B183,'WOW PMPM &amp; Agg'!G$42:G$51),""))))),SUMIF('WOW PMPM &amp; Agg'!$B$42:$B$51,'Summary TC'!$B183,'WOW PMPM &amp; Agg'!G$42:G$51)))</f>
        <v>0</v>
      </c>
      <c r="I183" s="662">
        <f>IF($D$179="Yes",I199,IF($B$8="Actuals Only",IF('C Report'!$K$2&gt;I$12,SUMIF('WOW PMPM &amp; Agg'!$B$42:$B$51,'Summary TC'!$B183,'WOW PMPM &amp; Agg'!H$42:H$51),IF(AND('C Report'!$K$2=I$12,'C Report'!$K$3=1),(SUMIF('WOW PMPM &amp; Agg'!$B$42:$B$51,'Summary TC'!$B183,'WOW PMPM &amp; Agg'!H$42:H$51)*0.25),IF(AND('C Report'!$K$2=I$12,'C Report'!$K$3=2),(SUMIF('WOW PMPM &amp; Agg'!$B$42:$B$51,'Summary TC'!$B183,'WOW PMPM &amp; Agg'!H$42:H$51)*0.5),IF(AND('C Report'!$K$2=I$12,'C Report'!$K$3=3),(SUMIF('WOW PMPM &amp; Agg'!$B$42:$B$51,'Summary TC'!$B183,'WOW PMPM &amp; Agg'!H$42:H$51)*0.75),IF(AND('C Report'!$K$2=I$12,'C Report'!$K$3=4),SUMIF('WOW PMPM &amp; Agg'!$B$42:$B$51,'Summary TC'!$B183,'WOW PMPM &amp; Agg'!H$42:H$51),""))))),SUMIF('WOW PMPM &amp; Agg'!$B$42:$B$51,'Summary TC'!$B183,'WOW PMPM &amp; Agg'!H$42:H$51)))</f>
        <v>0</v>
      </c>
      <c r="J183" s="662">
        <f>IF($D$179="Yes",J199,IF($B$8="Actuals Only",IF('C Report'!$K$2&gt;J$12,SUMIF('WOW PMPM &amp; Agg'!$B$42:$B$51,'Summary TC'!$B183,'WOW PMPM &amp; Agg'!I$42:I$51),IF(AND('C Report'!$K$2=J$12,'C Report'!$K$3=1),(SUMIF('WOW PMPM &amp; Agg'!$B$42:$B$51,'Summary TC'!$B183,'WOW PMPM &amp; Agg'!I$42:I$51)*0.25),IF(AND('C Report'!$K$2=J$12,'C Report'!$K$3=2),(SUMIF('WOW PMPM &amp; Agg'!$B$42:$B$51,'Summary TC'!$B183,'WOW PMPM &amp; Agg'!I$42:I$51)*0.5),IF(AND('C Report'!$K$2=J$12,'C Report'!$K$3=3),(SUMIF('WOW PMPM &amp; Agg'!$B$42:$B$51,'Summary TC'!$B183,'WOW PMPM &amp; Agg'!I$42:I$51)*0.75),IF(AND('C Report'!$K$2=J$12,'C Report'!$K$3=4),SUMIF('WOW PMPM &amp; Agg'!$B$42:$B$51,'Summary TC'!$B183,'WOW PMPM &amp; Agg'!I$42:I$51),""))))),SUMIF('WOW PMPM &amp; Agg'!$B$42:$B$51,'Summary TC'!$B183,'WOW PMPM &amp; Agg'!I$42:I$51)))</f>
        <v>0</v>
      </c>
      <c r="K183" s="662">
        <f>IF($D$179="Yes",K199,IF($B$8="Actuals Only",IF('C Report'!$K$2&gt;K$12,SUMIF('WOW PMPM &amp; Agg'!$B$42:$B$51,'Summary TC'!$B183,'WOW PMPM &amp; Agg'!J$42:J$51),IF(AND('C Report'!$K$2=K$12,'C Report'!$K$3=1),(SUMIF('WOW PMPM &amp; Agg'!$B$42:$B$51,'Summary TC'!$B183,'WOW PMPM &amp; Agg'!J$42:J$51)*0.25),IF(AND('C Report'!$K$2=K$12,'C Report'!$K$3=2),(SUMIF('WOW PMPM &amp; Agg'!$B$42:$B$51,'Summary TC'!$B183,'WOW PMPM &amp; Agg'!J$42:J$51)*0.5),IF(AND('C Report'!$K$2=K$12,'C Report'!$K$3=3),(SUMIF('WOW PMPM &amp; Agg'!$B$42:$B$51,'Summary TC'!$B183,'WOW PMPM &amp; Agg'!J$42:J$51)*0.75),IF(AND('C Report'!$K$2=K$12,'C Report'!$K$3=4),SUMIF('WOW PMPM &amp; Agg'!$B$42:$B$51,'Summary TC'!$B183,'WOW PMPM &amp; Agg'!J$42:J$51),""))))),SUMIF('WOW PMPM &amp; Agg'!$B$42:$B$51,'Summary TC'!$B183,'WOW PMPM &amp; Agg'!J$42:J$51)))</f>
        <v>0</v>
      </c>
      <c r="L183" s="662">
        <f>IF($D$179="Yes",L199,IF($B$8="Actuals Only",IF('C Report'!$K$2&gt;L$12,SUMIF('WOW PMPM &amp; Agg'!$B$42:$B$51,'Summary TC'!$B183,'WOW PMPM &amp; Agg'!K$42:K$51),IF(AND('C Report'!$K$2=L$12,'C Report'!$K$3=1),(SUMIF('WOW PMPM &amp; Agg'!$B$42:$B$51,'Summary TC'!$B183,'WOW PMPM &amp; Agg'!K$42:K$51)*0.25),IF(AND('C Report'!$K$2=L$12,'C Report'!$K$3=2),(SUMIF('WOW PMPM &amp; Agg'!$B$42:$B$51,'Summary TC'!$B183,'WOW PMPM &amp; Agg'!K$42:K$51)*0.5),IF(AND('C Report'!$K$2=L$12,'C Report'!$K$3=3),(SUMIF('WOW PMPM &amp; Agg'!$B$42:$B$51,'Summary TC'!$B183,'WOW PMPM &amp; Agg'!K$42:K$51)*0.75),IF(AND('C Report'!$K$2=L$12,'C Report'!$K$3=4),SUMIF('WOW PMPM &amp; Agg'!$B$42:$B$51,'Summary TC'!$B183,'WOW PMPM &amp; Agg'!K$42:K$51),""))))),SUMIF('WOW PMPM &amp; Agg'!$B$42:$B$51,'Summary TC'!$B183,'WOW PMPM &amp; Agg'!K$42:K$51)))</f>
        <v>0</v>
      </c>
      <c r="M183" s="662">
        <f>IF($D$179="Yes",M199,IF($B$8="Actuals Only",IF('C Report'!$K$2&gt;M$12,SUMIF('WOW PMPM &amp; Agg'!$B$42:$B$51,'Summary TC'!$B183,'WOW PMPM &amp; Agg'!L$42:L$51),IF(AND('C Report'!$K$2=M$12,'C Report'!$K$3=1),(SUMIF('WOW PMPM &amp; Agg'!$B$42:$B$51,'Summary TC'!$B183,'WOW PMPM &amp; Agg'!L$42:L$51)*0.25),IF(AND('C Report'!$K$2=M$12,'C Report'!$K$3=2),(SUMIF('WOW PMPM &amp; Agg'!$B$42:$B$51,'Summary TC'!$B183,'WOW PMPM &amp; Agg'!L$42:L$51)*0.5),IF(AND('C Report'!$K$2=M$12,'C Report'!$K$3=3),(SUMIF('WOW PMPM &amp; Agg'!$B$42:$B$51,'Summary TC'!$B183,'WOW PMPM &amp; Agg'!L$42:L$51)*0.75),IF(AND('C Report'!$K$2=M$12,'C Report'!$K$3=4),SUMIF('WOW PMPM &amp; Agg'!$B$42:$B$51,'Summary TC'!$B183,'WOW PMPM &amp; Agg'!L$42:L$51),""))))),SUMIF('WOW PMPM &amp; Agg'!$B$42:$B$51,'Summary TC'!$B183,'WOW PMPM &amp; Agg'!L$42:L$51)))</f>
        <v>0</v>
      </c>
      <c r="N183" s="662">
        <f>IF($D$179="Yes",N199,IF($B$8="Actuals Only",IF('C Report'!$K$2&gt;N$12,SUMIF('WOW PMPM &amp; Agg'!$B$42:$B$51,'Summary TC'!$B183,'WOW PMPM &amp; Agg'!M$42:M$51),IF(AND('C Report'!$K$2=N$12,'C Report'!$K$3=1),(SUMIF('WOW PMPM &amp; Agg'!$B$42:$B$51,'Summary TC'!$B183,'WOW PMPM &amp; Agg'!M$42:M$51)*0.25),IF(AND('C Report'!$K$2=N$12,'C Report'!$K$3=2),(SUMIF('WOW PMPM &amp; Agg'!$B$42:$B$51,'Summary TC'!$B183,'WOW PMPM &amp; Agg'!M$42:M$51)*0.5),IF(AND('C Report'!$K$2=N$12,'C Report'!$K$3=3),(SUMIF('WOW PMPM &amp; Agg'!$B$42:$B$51,'Summary TC'!$B183,'WOW PMPM &amp; Agg'!M$42:M$51)*0.75),IF(AND('C Report'!$K$2=N$12,'C Report'!$K$3=4),SUMIF('WOW PMPM &amp; Agg'!$B$42:$B$51,'Summary TC'!$B183,'WOW PMPM &amp; Agg'!M$42:M$51),""))))),SUMIF('WOW PMPM &amp; Agg'!$B$42:$B$51,'Summary TC'!$B183,'WOW PMPM &amp; Agg'!M$42:M$51)))</f>
        <v>0</v>
      </c>
      <c r="O183" s="662">
        <f>IF($D$179="Yes",O199,IF($B$8="Actuals Only",IF('C Report'!$K$2&gt;O$12,SUMIF('WOW PMPM &amp; Agg'!$B$42:$B$51,'Summary TC'!$B183,'WOW PMPM &amp; Agg'!N$42:N$51),IF(AND('C Report'!$K$2=O$12,'C Report'!$K$3=1),(SUMIF('WOW PMPM &amp; Agg'!$B$42:$B$51,'Summary TC'!$B183,'WOW PMPM &amp; Agg'!N$42:N$51)*0.25),IF(AND('C Report'!$K$2=O$12,'C Report'!$K$3=2),(SUMIF('WOW PMPM &amp; Agg'!$B$42:$B$51,'Summary TC'!$B183,'WOW PMPM &amp; Agg'!N$42:N$51)*0.5),IF(AND('C Report'!$K$2=O$12,'C Report'!$K$3=3),(SUMIF('WOW PMPM &amp; Agg'!$B$42:$B$51,'Summary TC'!$B183,'WOW PMPM &amp; Agg'!N$42:N$51)*0.75),IF(AND('C Report'!$K$2=O$12,'C Report'!$K$3=4),SUMIF('WOW PMPM &amp; Agg'!$B$42:$B$51,'Summary TC'!$B183,'WOW PMPM &amp; Agg'!N$42:N$51),""))))),SUMIF('WOW PMPM &amp; Agg'!$B$42:$B$51,'Summary TC'!$B183,'WOW PMPM &amp; Agg'!N$42:N$51)))</f>
        <v>0</v>
      </c>
      <c r="P183" s="662">
        <f>IF($D$179="Yes",P199,IF($B$8="Actuals Only",IF('C Report'!$K$2&gt;P$12,SUMIF('WOW PMPM &amp; Agg'!$B$42:$B$51,'Summary TC'!$B183,'WOW PMPM &amp; Agg'!O$42:O$51),IF(AND('C Report'!$K$2=P$12,'C Report'!$K$3=1),(SUMIF('WOW PMPM &amp; Agg'!$B$42:$B$51,'Summary TC'!$B183,'WOW PMPM &amp; Agg'!O$42:O$51)*0.25),IF(AND('C Report'!$K$2=P$12,'C Report'!$K$3=2),(SUMIF('WOW PMPM &amp; Agg'!$B$42:$B$51,'Summary TC'!$B183,'WOW PMPM &amp; Agg'!O$42:O$51)*0.5),IF(AND('C Report'!$K$2=P$12,'C Report'!$K$3=3),(SUMIF('WOW PMPM &amp; Agg'!$B$42:$B$51,'Summary TC'!$B183,'WOW PMPM &amp; Agg'!O$42:O$51)*0.75),IF(AND('C Report'!$K$2=P$12,'C Report'!$K$3=4),SUMIF('WOW PMPM &amp; Agg'!$B$42:$B$51,'Summary TC'!$B183,'WOW PMPM &amp; Agg'!O$42:O$51),""))))),SUMIF('WOW PMPM &amp; Agg'!$B$42:$B$51,'Summary TC'!$B183,'WOW PMPM &amp; Agg'!O$42:O$51)))</f>
        <v>0</v>
      </c>
      <c r="Q183" s="662">
        <f>IF($D$179="Yes",Q199,IF($B$8="Actuals Only",IF('C Report'!$K$2&gt;Q$12,SUMIF('WOW PMPM &amp; Agg'!$B$42:$B$51,'Summary TC'!$B183,'WOW PMPM &amp; Agg'!P$42:P$51),IF(AND('C Report'!$K$2=Q$12,'C Report'!$K$3=1),(SUMIF('WOW PMPM &amp; Agg'!$B$42:$B$51,'Summary TC'!$B183,'WOW PMPM &amp; Agg'!P$42:P$51)*0.25),IF(AND('C Report'!$K$2=Q$12,'C Report'!$K$3=2),(SUMIF('WOW PMPM &amp; Agg'!$B$42:$B$51,'Summary TC'!$B183,'WOW PMPM &amp; Agg'!P$42:P$51)*0.5),IF(AND('C Report'!$K$2=Q$12,'C Report'!$K$3=3),(SUMIF('WOW PMPM &amp; Agg'!$B$42:$B$51,'Summary TC'!$B183,'WOW PMPM &amp; Agg'!P$42:P$51)*0.75),IF(AND('C Report'!$K$2=Q$12,'C Report'!$K$3=4),SUMIF('WOW PMPM &amp; Agg'!$B$42:$B$51,'Summary TC'!$B183,'WOW PMPM &amp; Agg'!P$42:P$51),""))))),SUMIF('WOW PMPM &amp; Agg'!$B$42:$B$51,'Summary TC'!$B183,'WOW PMPM &amp; Agg'!P$42:P$51)))</f>
        <v>0</v>
      </c>
      <c r="R183" s="662">
        <f>IF($D$179="Yes",R199,IF($B$8="Actuals Only",IF('C Report'!$K$2&gt;R$12,SUMIF('WOW PMPM &amp; Agg'!$B$42:$B$51,'Summary TC'!$B183,'WOW PMPM &amp; Agg'!Q$42:Q$51),IF(AND('C Report'!$K$2=R$12,'C Report'!$K$3=1),(SUMIF('WOW PMPM &amp; Agg'!$B$42:$B$51,'Summary TC'!$B183,'WOW PMPM &amp; Agg'!Q$42:Q$51)*0.25),IF(AND('C Report'!$K$2=R$12,'C Report'!$K$3=2),(SUMIF('WOW PMPM &amp; Agg'!$B$42:$B$51,'Summary TC'!$B183,'WOW PMPM &amp; Agg'!Q$42:Q$51)*0.5),IF(AND('C Report'!$K$2=R$12,'C Report'!$K$3=3),(SUMIF('WOW PMPM &amp; Agg'!$B$42:$B$51,'Summary TC'!$B183,'WOW PMPM &amp; Agg'!Q$42:Q$51)*0.75),IF(AND('C Report'!$K$2=R$12,'C Report'!$K$3=4),SUMIF('WOW PMPM &amp; Agg'!$B$42:$B$51,'Summary TC'!$B183,'WOW PMPM &amp; Agg'!Q$42:Q$51),""))))),SUMIF('WOW PMPM &amp; Agg'!$B$42:$B$51,'Summary TC'!$B183,'WOW PMPM &amp; Agg'!Q$42:Q$51)))</f>
        <v>0</v>
      </c>
      <c r="S183" s="662">
        <f>IF($D$179="Yes",S199,IF($B$8="Actuals Only",IF('C Report'!$K$2&gt;S$12,SUMIF('WOW PMPM &amp; Agg'!$B$42:$B$51,'Summary TC'!$B183,'WOW PMPM &amp; Agg'!R$42:R$51),IF(AND('C Report'!$K$2=S$12,'C Report'!$K$3=1),(SUMIF('WOW PMPM &amp; Agg'!$B$42:$B$51,'Summary TC'!$B183,'WOW PMPM &amp; Agg'!R$42:R$51)*0.25),IF(AND('C Report'!$K$2=S$12,'C Report'!$K$3=2),(SUMIF('WOW PMPM &amp; Agg'!$B$42:$B$51,'Summary TC'!$B183,'WOW PMPM &amp; Agg'!R$42:R$51)*0.5),IF(AND('C Report'!$K$2=S$12,'C Report'!$K$3=3),(SUMIF('WOW PMPM &amp; Agg'!$B$42:$B$51,'Summary TC'!$B183,'WOW PMPM &amp; Agg'!R$42:R$51)*0.75),IF(AND('C Report'!$K$2=S$12,'C Report'!$K$3=4),SUMIF('WOW PMPM &amp; Agg'!$B$42:$B$51,'Summary TC'!$B183,'WOW PMPM &amp; Agg'!R$42:R$51),""))))),SUMIF('WOW PMPM &amp; Agg'!$B$42:$B$51,'Summary TC'!$B183,'WOW PMPM &amp; Agg'!R$42:R$51)))</f>
        <v>0</v>
      </c>
      <c r="T183" s="662">
        <f>IF($D$179="Yes",T199,IF($B$8="Actuals Only",IF('C Report'!$K$2&gt;T$12,SUMIF('WOW PMPM &amp; Agg'!$B$42:$B$51,'Summary TC'!$B183,'WOW PMPM &amp; Agg'!S$42:S$51),IF(AND('C Report'!$K$2=T$12,'C Report'!$K$3=1),(SUMIF('WOW PMPM &amp; Agg'!$B$42:$B$51,'Summary TC'!$B183,'WOW PMPM &amp; Agg'!S$42:S$51)*0.25),IF(AND('C Report'!$K$2=T$12,'C Report'!$K$3=2),(SUMIF('WOW PMPM &amp; Agg'!$B$42:$B$51,'Summary TC'!$B183,'WOW PMPM &amp; Agg'!S$42:S$51)*0.5),IF(AND('C Report'!$K$2=T$12,'C Report'!$K$3=3),(SUMIF('WOW PMPM &amp; Agg'!$B$42:$B$51,'Summary TC'!$B183,'WOW PMPM &amp; Agg'!S$42:S$51)*0.75),IF(AND('C Report'!$K$2=T$12,'C Report'!$K$3=4),SUMIF('WOW PMPM &amp; Agg'!$B$42:$B$51,'Summary TC'!$B183,'WOW PMPM &amp; Agg'!S$42:S$51),""))))),SUMIF('WOW PMPM &amp; Agg'!$B$42:$B$51,'Summary TC'!$B183,'WOW PMPM &amp; Agg'!S$42:S$51)))</f>
        <v>0</v>
      </c>
      <c r="U183" s="662">
        <f>IF($D$179="Yes",U199,IF($B$8="Actuals Only",IF('C Report'!$K$2&gt;U$12,SUMIF('WOW PMPM &amp; Agg'!$B$42:$B$51,'Summary TC'!$B183,'WOW PMPM &amp; Agg'!T$42:T$51),IF(AND('C Report'!$K$2=U$12,'C Report'!$K$3=1),(SUMIF('WOW PMPM &amp; Agg'!$B$42:$B$51,'Summary TC'!$B183,'WOW PMPM &amp; Agg'!T$42:T$51)*0.25),IF(AND('C Report'!$K$2=U$12,'C Report'!$K$3=2),(SUMIF('WOW PMPM &amp; Agg'!$B$42:$B$51,'Summary TC'!$B183,'WOW PMPM &amp; Agg'!T$42:T$51)*0.5),IF(AND('C Report'!$K$2=U$12,'C Report'!$K$3=3),(SUMIF('WOW PMPM &amp; Agg'!$B$42:$B$51,'Summary TC'!$B183,'WOW PMPM &amp; Agg'!T$42:T$51)*0.75),IF(AND('C Report'!$K$2=U$12,'C Report'!$K$3=4),SUMIF('WOW PMPM &amp; Agg'!$B$42:$B$51,'Summary TC'!$B183,'WOW PMPM &amp; Agg'!T$42:T$51),""))))),SUMIF('WOW PMPM &amp; Agg'!$B$42:$B$51,'Summary TC'!$B183,'WOW PMPM &amp; Agg'!T$42:T$51)))</f>
        <v>0</v>
      </c>
      <c r="V183" s="662">
        <f>IF($D$179="Yes",V199,IF($B$8="Actuals Only",IF('C Report'!$K$2&gt;V$12,SUMIF('WOW PMPM &amp; Agg'!$B$42:$B$51,'Summary TC'!$B183,'WOW PMPM &amp; Agg'!U$42:U$51),IF(AND('C Report'!$K$2=V$12,'C Report'!$K$3=1),(SUMIF('WOW PMPM &amp; Agg'!$B$42:$B$51,'Summary TC'!$B183,'WOW PMPM &amp; Agg'!U$42:U$51)*0.25),IF(AND('C Report'!$K$2=V$12,'C Report'!$K$3=2),(SUMIF('WOW PMPM &amp; Agg'!$B$42:$B$51,'Summary TC'!$B183,'WOW PMPM &amp; Agg'!U$42:U$51)*0.5),IF(AND('C Report'!$K$2=V$12,'C Report'!$K$3=3),(SUMIF('WOW PMPM &amp; Agg'!$B$42:$B$51,'Summary TC'!$B183,'WOW PMPM &amp; Agg'!U$42:U$51)*0.75),IF(AND('C Report'!$K$2=V$12,'C Report'!$K$3=4),SUMIF('WOW PMPM &amp; Agg'!$B$42:$B$51,'Summary TC'!$B183,'WOW PMPM &amp; Agg'!U$42:U$51),""))))),SUMIF('WOW PMPM &amp; Agg'!$B$42:$B$51,'Summary TC'!$B183,'WOW PMPM &amp; Agg'!U$42:U$51)))</f>
        <v>0</v>
      </c>
      <c r="W183" s="662">
        <f>IF($D$179="Yes",W199,IF($B$8="Actuals Only",IF('C Report'!$K$2&gt;W$12,SUMIF('WOW PMPM &amp; Agg'!$B$42:$B$51,'Summary TC'!$B183,'WOW PMPM &amp; Agg'!V$42:V$51),IF(AND('C Report'!$K$2=W$12,'C Report'!$K$3=1),(SUMIF('WOW PMPM &amp; Agg'!$B$42:$B$51,'Summary TC'!$B183,'WOW PMPM &amp; Agg'!V$42:V$51)*0.25),IF(AND('C Report'!$K$2=W$12,'C Report'!$K$3=2),(SUMIF('WOW PMPM &amp; Agg'!$B$42:$B$51,'Summary TC'!$B183,'WOW PMPM &amp; Agg'!V$42:V$51)*0.5),IF(AND('C Report'!$K$2=W$12,'C Report'!$K$3=3),(SUMIF('WOW PMPM &amp; Agg'!$B$42:$B$51,'Summary TC'!$B183,'WOW PMPM &amp; Agg'!V$42:V$51)*0.75),IF(AND('C Report'!$K$2=W$12,'C Report'!$K$3=4),SUMIF('WOW PMPM &amp; Agg'!$B$42:$B$51,'Summary TC'!$B183,'WOW PMPM &amp; Agg'!V$42:V$51),""))))),SUMIF('WOW PMPM &amp; Agg'!$B$42:$B$51,'Summary TC'!$B183,'WOW PMPM &amp; Agg'!V$42:V$51)))</f>
        <v>0</v>
      </c>
      <c r="X183" s="662">
        <f>IF($D$179="Yes",X199,IF($B$8="Actuals Only",IF('C Report'!$K$2&gt;X$12,SUMIF('WOW PMPM &amp; Agg'!$B$42:$B$51,'Summary TC'!$B183,'WOW PMPM &amp; Agg'!W$42:W$51),IF(AND('C Report'!$K$2=X$12,'C Report'!$K$3=1),(SUMIF('WOW PMPM &amp; Agg'!$B$42:$B$51,'Summary TC'!$B183,'WOW PMPM &amp; Agg'!W$42:W$51)*0.25),IF(AND('C Report'!$K$2=X$12,'C Report'!$K$3=2),(SUMIF('WOW PMPM &amp; Agg'!$B$42:$B$51,'Summary TC'!$B183,'WOW PMPM &amp; Agg'!W$42:W$51)*0.5),IF(AND('C Report'!$K$2=X$12,'C Report'!$K$3=3),(SUMIF('WOW PMPM &amp; Agg'!$B$42:$B$51,'Summary TC'!$B183,'WOW PMPM &amp; Agg'!W$42:W$51)*0.75),IF(AND('C Report'!$K$2=X$12,'C Report'!$K$3=4),SUMIF('WOW PMPM &amp; Agg'!$B$42:$B$51,'Summary TC'!$B183,'WOW PMPM &amp; Agg'!W$42:W$51),""))))),SUMIF('WOW PMPM &amp; Agg'!$B$42:$B$51,'Summary TC'!$B183,'WOW PMPM &amp; Agg'!W$42:W$51)))</f>
        <v>0</v>
      </c>
      <c r="Y183" s="662">
        <f>IF($D$179="Yes",Y199,IF($B$8="Actuals Only",IF('C Report'!$K$2&gt;Y$12,SUMIF('WOW PMPM &amp; Agg'!$B$42:$B$51,'Summary TC'!$B183,'WOW PMPM &amp; Agg'!X$42:X$51),IF(AND('C Report'!$K$2=Y$12,'C Report'!$K$3=1),(SUMIF('WOW PMPM &amp; Agg'!$B$42:$B$51,'Summary TC'!$B183,'WOW PMPM &amp; Agg'!X$42:X$51)*0.25),IF(AND('C Report'!$K$2=Y$12,'C Report'!$K$3=2),(SUMIF('WOW PMPM &amp; Agg'!$B$42:$B$51,'Summary TC'!$B183,'WOW PMPM &amp; Agg'!X$42:X$51)*0.5),IF(AND('C Report'!$K$2=Y$12,'C Report'!$K$3=3),(SUMIF('WOW PMPM &amp; Agg'!$B$42:$B$51,'Summary TC'!$B183,'WOW PMPM &amp; Agg'!X$42:X$51)*0.75),IF(AND('C Report'!$K$2=Y$12,'C Report'!$K$3=4),SUMIF('WOW PMPM &amp; Agg'!$B$42:$B$51,'Summary TC'!$B183,'WOW PMPM &amp; Agg'!X$42:X$51),""))))),SUMIF('WOW PMPM &amp; Agg'!$B$42:$B$51,'Summary TC'!$B183,'WOW PMPM &amp; Agg'!X$42:X$51)))</f>
        <v>0</v>
      </c>
      <c r="Z183" s="662">
        <f>IF($D$179="Yes",Z199,IF($B$8="Actuals Only",IF('C Report'!$K$2&gt;Z$12,SUMIF('WOW PMPM &amp; Agg'!$B$42:$B$51,'Summary TC'!$B183,'WOW PMPM &amp; Agg'!Y$42:Y$51),IF(AND('C Report'!$K$2=Z$12,'C Report'!$K$3=1),(SUMIF('WOW PMPM &amp; Agg'!$B$42:$B$51,'Summary TC'!$B183,'WOW PMPM &amp; Agg'!Y$42:Y$51)*0.25),IF(AND('C Report'!$K$2=Z$12,'C Report'!$K$3=2),(SUMIF('WOW PMPM &amp; Agg'!$B$42:$B$51,'Summary TC'!$B183,'WOW PMPM &amp; Agg'!Y$42:Y$51)*0.5),IF(AND('C Report'!$K$2=Z$12,'C Report'!$K$3=3),(SUMIF('WOW PMPM &amp; Agg'!$B$42:$B$51,'Summary TC'!$B183,'WOW PMPM &amp; Agg'!Y$42:Y$51)*0.75),IF(AND('C Report'!$K$2=Z$12,'C Report'!$K$3=4),SUMIF('WOW PMPM &amp; Agg'!$B$42:$B$51,'Summary TC'!$B183,'WOW PMPM &amp; Agg'!Y$42:Y$51),""))))),SUMIF('WOW PMPM &amp; Agg'!$B$42:$B$51,'Summary TC'!$B183,'WOW PMPM &amp; Agg'!Y$42:Y$51)))</f>
        <v>0</v>
      </c>
      <c r="AA183" s="662">
        <f>IF($D$179="Yes",AA199,IF($B$8="Actuals Only",IF('C Report'!$K$2&gt;AA$12,SUMIF('WOW PMPM &amp; Agg'!$B$42:$B$51,'Summary TC'!$B183,'WOW PMPM &amp; Agg'!Z$42:Z$51),IF(AND('C Report'!$K$2=AA$12,'C Report'!$K$3=1),(SUMIF('WOW PMPM &amp; Agg'!$B$42:$B$51,'Summary TC'!$B183,'WOW PMPM &amp; Agg'!Z$42:Z$51)*0.25),IF(AND('C Report'!$K$2=AA$12,'C Report'!$K$3=2),(SUMIF('WOW PMPM &amp; Agg'!$B$42:$B$51,'Summary TC'!$B183,'WOW PMPM &amp; Agg'!Z$42:Z$51)*0.5),IF(AND('C Report'!$K$2=AA$12,'C Report'!$K$3=3),(SUMIF('WOW PMPM &amp; Agg'!$B$42:$B$51,'Summary TC'!$B183,'WOW PMPM &amp; Agg'!Z$42:Z$51)*0.75),IF(AND('C Report'!$K$2=AA$12,'C Report'!$K$3=4),SUMIF('WOW PMPM &amp; Agg'!$B$42:$B$51,'Summary TC'!$B183,'WOW PMPM &amp; Agg'!Z$42:Z$51),""))))),SUMIF('WOW PMPM &amp; Agg'!$B$42:$B$51,'Summary TC'!$B183,'WOW PMPM &amp; Agg'!Z$42:Z$51)))</f>
        <v>0</v>
      </c>
      <c r="AB183" s="662">
        <f>IF($D$179="Yes",AB199,IF($B$8="Actuals Only",IF('C Report'!$K$2&gt;AB$12,SUMIF('WOW PMPM &amp; Agg'!$B$42:$B$51,'Summary TC'!$B183,'WOW PMPM &amp; Agg'!AA$42:AA$51),IF(AND('C Report'!$K$2=AB$12,'C Report'!$K$3=1),(SUMIF('WOW PMPM &amp; Agg'!$B$42:$B$51,'Summary TC'!$B183,'WOW PMPM &amp; Agg'!AA$42:AA$51)*0.25),IF(AND('C Report'!$K$2=AB$12,'C Report'!$K$3=2),(SUMIF('WOW PMPM &amp; Agg'!$B$42:$B$51,'Summary TC'!$B183,'WOW PMPM &amp; Agg'!AA$42:AA$51)*0.5),IF(AND('C Report'!$K$2=AB$12,'C Report'!$K$3=3),(SUMIF('WOW PMPM &amp; Agg'!$B$42:$B$51,'Summary TC'!$B183,'WOW PMPM &amp; Agg'!AA$42:AA$51)*0.75),IF(AND('C Report'!$K$2=AB$12,'C Report'!$K$3=4),SUMIF('WOW PMPM &amp; Agg'!$B$42:$B$51,'Summary TC'!$B183,'WOW PMPM &amp; Agg'!AA$42:AA$51),""))))),SUMIF('WOW PMPM &amp; Agg'!$B$42:$B$51,'Summary TC'!$B183,'WOW PMPM &amp; Agg'!AA$42:AA$51)))</f>
        <v>0</v>
      </c>
      <c r="AC183" s="662">
        <f>IF($D$179="Yes",AC199,IF($B$8="Actuals Only",IF('C Report'!$K$2&gt;AC$12,SUMIF('WOW PMPM &amp; Agg'!$B$42:$B$51,'Summary TC'!$B183,'WOW PMPM &amp; Agg'!AB$42:AB$51),IF(AND('C Report'!$K$2=AC$12,'C Report'!$K$3=1),(SUMIF('WOW PMPM &amp; Agg'!$B$42:$B$51,'Summary TC'!$B183,'WOW PMPM &amp; Agg'!AB$42:AB$51)*0.25),IF(AND('C Report'!$K$2=AC$12,'C Report'!$K$3=2),(SUMIF('WOW PMPM &amp; Agg'!$B$42:$B$51,'Summary TC'!$B183,'WOW PMPM &amp; Agg'!AB$42:AB$51)*0.5),IF(AND('C Report'!$K$2=AC$12,'C Report'!$K$3=3),(SUMIF('WOW PMPM &amp; Agg'!$B$42:$B$51,'Summary TC'!$B183,'WOW PMPM &amp; Agg'!AB$42:AB$51)*0.75),IF(AND('C Report'!$K$2=AC$12,'C Report'!$K$3=4),SUMIF('WOW PMPM &amp; Agg'!$B$42:$B$51,'Summary TC'!$B183,'WOW PMPM &amp; Agg'!AB$42:AB$51),""))))),SUMIF('WOW PMPM &amp; Agg'!$B$42:$B$51,'Summary TC'!$B183,'WOW PMPM &amp; Agg'!AB$42:AB$51)))</f>
        <v>0</v>
      </c>
      <c r="AD183" s="662">
        <f>IF($D$179="Yes",AD199,IF($B$8="Actuals Only",IF('C Report'!$K$2&gt;AD$12,SUMIF('WOW PMPM &amp; Agg'!$B$42:$B$51,'Summary TC'!$B183,'WOW PMPM &amp; Agg'!AC$42:AC$51),IF(AND('C Report'!$K$2=AD$12,'C Report'!$K$3=1),(SUMIF('WOW PMPM &amp; Agg'!$B$42:$B$51,'Summary TC'!$B183,'WOW PMPM &amp; Agg'!AC$42:AC$51)*0.25),IF(AND('C Report'!$K$2=AD$12,'C Report'!$K$3=2),(SUMIF('WOW PMPM &amp; Agg'!$B$42:$B$51,'Summary TC'!$B183,'WOW PMPM &amp; Agg'!AC$42:AC$51)*0.5),IF(AND('C Report'!$K$2=AD$12,'C Report'!$K$3=3),(SUMIF('WOW PMPM &amp; Agg'!$B$42:$B$51,'Summary TC'!$B183,'WOW PMPM &amp; Agg'!AC$42:AC$51)*0.75),IF(AND('C Report'!$K$2=AD$12,'C Report'!$K$3=4),SUMIF('WOW PMPM &amp; Agg'!$B$42:$B$51,'Summary TC'!$B183,'WOW PMPM &amp; Agg'!AC$42:AC$51),""))))),SUMIF('WOW PMPM &amp; Agg'!$B$42:$B$51,'Summary TC'!$B183,'WOW PMPM &amp; Agg'!AC$42:AC$51)))</f>
        <v>0</v>
      </c>
      <c r="AE183" s="662">
        <f>IF($D$179="Yes",AE199,IF($B$8="Actuals Only",IF('C Report'!$K$2&gt;AE$12,SUMIF('WOW PMPM &amp; Agg'!$B$42:$B$51,'Summary TC'!$B183,'WOW PMPM &amp; Agg'!AD$42:AD$51),IF(AND('C Report'!$K$2=AE$12,'C Report'!$K$3=1),(SUMIF('WOW PMPM &amp; Agg'!$B$42:$B$51,'Summary TC'!$B183,'WOW PMPM &amp; Agg'!AD$42:AD$51)*0.25),IF(AND('C Report'!$K$2=AE$12,'C Report'!$K$3=2),(SUMIF('WOW PMPM &amp; Agg'!$B$42:$B$51,'Summary TC'!$B183,'WOW PMPM &amp; Agg'!AD$42:AD$51)*0.5),IF(AND('C Report'!$K$2=AE$12,'C Report'!$K$3=3),(SUMIF('WOW PMPM &amp; Agg'!$B$42:$B$51,'Summary TC'!$B183,'WOW PMPM &amp; Agg'!AD$42:AD$51)*0.75),IF(AND('C Report'!$K$2=AE$12,'C Report'!$K$3=4),SUMIF('WOW PMPM &amp; Agg'!$B$42:$B$51,'Summary TC'!$B183,'WOW PMPM &amp; Agg'!AD$42:AD$51),""))))),SUMIF('WOW PMPM &amp; Agg'!$B$42:$B$51,'Summary TC'!$B183,'WOW PMPM &amp; Agg'!AD$42:AD$51)))</f>
        <v>0</v>
      </c>
      <c r="AF183" s="662">
        <f>IF($D$179="Yes",AF199,IF($B$8="Actuals Only",IF('C Report'!$K$2&gt;AF$12,SUMIF('WOW PMPM &amp; Agg'!$B$42:$B$51,'Summary TC'!$B183,'WOW PMPM &amp; Agg'!AE$42:AE$51),IF(AND('C Report'!$K$2=AF$12,'C Report'!$K$3=1),(SUMIF('WOW PMPM &amp; Agg'!$B$42:$B$51,'Summary TC'!$B183,'WOW PMPM &amp; Agg'!AE$42:AE$51)*0.25),IF(AND('C Report'!$K$2=AF$12,'C Report'!$K$3=2),(SUMIF('WOW PMPM &amp; Agg'!$B$42:$B$51,'Summary TC'!$B183,'WOW PMPM &amp; Agg'!AE$42:AE$51)*0.5),IF(AND('C Report'!$K$2=AF$12,'C Report'!$K$3=3),(SUMIF('WOW PMPM &amp; Agg'!$B$42:$B$51,'Summary TC'!$B183,'WOW PMPM &amp; Agg'!AE$42:AE$51)*0.75),IF(AND('C Report'!$K$2=AF$12,'C Report'!$K$3=4),SUMIF('WOW PMPM &amp; Agg'!$B$42:$B$51,'Summary TC'!$B183,'WOW PMPM &amp; Agg'!AE$42:AE$51),""))))),SUMIF('WOW PMPM &amp; Agg'!$B$42:$B$51,'Summary TC'!$B183,'WOW PMPM &amp; Agg'!AE$42:AE$51)))</f>
        <v>0</v>
      </c>
      <c r="AG183" s="662">
        <f>IF($D$179="Yes",AG199,IF($B$8="Actuals Only",IF('C Report'!$K$2&gt;AG$12,SUMIF('WOW PMPM &amp; Agg'!$B$42:$B$51,'Summary TC'!$B183,'WOW PMPM &amp; Agg'!AF$42:AF$51),IF(AND('C Report'!$K$2=AG$12,'C Report'!$K$3=1),(SUMIF('WOW PMPM &amp; Agg'!$B$42:$B$51,'Summary TC'!$B183,'WOW PMPM &amp; Agg'!AF$42:AF$51)*0.25),IF(AND('C Report'!$K$2=AG$12,'C Report'!$K$3=2),(SUMIF('WOW PMPM &amp; Agg'!$B$42:$B$51,'Summary TC'!$B183,'WOW PMPM &amp; Agg'!AF$42:AF$51)*0.5),IF(AND('C Report'!$K$2=AG$12,'C Report'!$K$3=3),(SUMIF('WOW PMPM &amp; Agg'!$B$42:$B$51,'Summary TC'!$B183,'WOW PMPM &amp; Agg'!AF$42:AF$51)*0.75),IF(AND('C Report'!$K$2=AG$12,'C Report'!$K$3=4),SUMIF('WOW PMPM &amp; Agg'!$B$42:$B$51,'Summary TC'!$B183,'WOW PMPM &amp; Agg'!AF$42:AF$51),""))))),SUMIF('WOW PMPM &amp; Agg'!$B$42:$B$51,'Summary TC'!$B183,'WOW PMPM &amp; Agg'!AF$42:AF$51)))</f>
        <v>0</v>
      </c>
      <c r="AH183" s="663">
        <f>IF($D$179="Yes",AH199,IF($B$8="Actuals Only",IF('C Report'!$K$2&gt;AH$12,SUMIF('WOW PMPM &amp; Agg'!$B$42:$B$51,'Summary TC'!$B183,'WOW PMPM &amp; Agg'!AG$42:AG$51),IF(AND('C Report'!$K$2=AH$12,'C Report'!$K$3=1),(SUMIF('WOW PMPM &amp; Agg'!$B$42:$B$51,'Summary TC'!$B183,'WOW PMPM &amp; Agg'!AG$42:AG$51)*0.25),IF(AND('C Report'!$K$2=AH$12,'C Report'!$K$3=2),(SUMIF('WOW PMPM &amp; Agg'!$B$42:$B$51,'Summary TC'!$B183,'WOW PMPM &amp; Agg'!AG$42:AG$51)*0.5),IF(AND('C Report'!$K$2=AH$12,'C Report'!$K$3=3),(SUMIF('WOW PMPM &amp; Agg'!$B$42:$B$51,'Summary TC'!$B183,'WOW PMPM &amp; Agg'!AG$42:AG$51)*0.75),IF(AND('C Report'!$K$2=AH$12,'C Report'!$K$3=4),SUMIF('WOW PMPM &amp; Agg'!$B$42:$B$51,'Summary TC'!$B183,'WOW PMPM &amp; Agg'!AG$42:AG$51),""))))),SUMIF('WOW PMPM &amp; Agg'!$B$42:$B$51,'Summary TC'!$B183,'WOW PMPM &amp; Agg'!AG$42:AG$51)))</f>
        <v>0</v>
      </c>
      <c r="AI183" s="759"/>
    </row>
    <row r="184" spans="2:35" ht="13.5" thickBot="1" x14ac:dyDescent="0.25">
      <c r="B184" s="772"/>
      <c r="C184" s="751"/>
      <c r="D184" s="773"/>
      <c r="E184" s="774"/>
      <c r="F184" s="775"/>
      <c r="G184" s="775"/>
      <c r="H184" s="775"/>
      <c r="I184" s="775"/>
      <c r="J184" s="775"/>
      <c r="K184" s="775"/>
      <c r="L184" s="775"/>
      <c r="M184" s="775"/>
      <c r="N184" s="775"/>
      <c r="O184" s="775"/>
      <c r="P184" s="775"/>
      <c r="Q184" s="775"/>
      <c r="R184" s="775"/>
      <c r="S184" s="775"/>
      <c r="T184" s="775"/>
      <c r="U184" s="775"/>
      <c r="V184" s="775"/>
      <c r="W184" s="775"/>
      <c r="X184" s="775"/>
      <c r="Y184" s="775"/>
      <c r="Z184" s="775"/>
      <c r="AA184" s="775"/>
      <c r="AB184" s="775"/>
      <c r="AC184" s="775"/>
      <c r="AD184" s="775"/>
      <c r="AE184" s="775"/>
      <c r="AF184" s="775"/>
      <c r="AG184" s="775"/>
      <c r="AH184" s="776"/>
      <c r="AI184" s="777"/>
    </row>
    <row r="185" spans="2:35" ht="13.5" thickBot="1" x14ac:dyDescent="0.25">
      <c r="B185" s="688" t="s">
        <v>4</v>
      </c>
      <c r="C185" s="689"/>
      <c r="D185" s="778"/>
      <c r="E185" s="779">
        <f>IF(AND(E$12&gt;='Summary TC'!$C$4, E$12&lt;='Summary TC'!$C$5), SUMIF($D161:$D184,"Total",E161:E184),0)</f>
        <v>66512372.57</v>
      </c>
      <c r="F185" s="780">
        <f>IF(AND(F$12&gt;='Summary TC'!$C$4, F$12&lt;='Summary TC'!$C$5), SUMIF($D161:$D184,"Total",F161:F184),0)</f>
        <v>72720215.739999995</v>
      </c>
      <c r="G185" s="780">
        <f>IF(AND(G$12&gt;='Summary TC'!$C$4, G$12&lt;='Summary TC'!$C$5), SUMIF($D161:$D184,"Total",G161:G184),0)</f>
        <v>78113292.479999989</v>
      </c>
      <c r="H185" s="780">
        <f>IF(AND(H$12&gt;='Summary TC'!$C$4, H$12&lt;='Summary TC'!$C$5), SUMIF($D161:$D184,"Total",H161:H184),0)</f>
        <v>83910759.799999997</v>
      </c>
      <c r="I185" s="780">
        <f>IF(AND(I$12&gt;='Summary TC'!$C$4, I$12&lt;='Summary TC'!$C$5), SUMIF($D161:$D184,"Total",I161:I184),0)</f>
        <v>22533845.640000001</v>
      </c>
      <c r="J185" s="780">
        <f>IF(AND(J$12&gt;='Summary TC'!$C$4, J$12&lt;='Summary TC'!$C$5), SUMIF($D161:$D184,"Total",J161:J184),0)</f>
        <v>0</v>
      </c>
      <c r="K185" s="780">
        <f>IF(AND(K$12&gt;='Summary TC'!$C$4, K$12&lt;='Summary TC'!$C$5), SUMIF($D161:$D184,"Total",K161:K184),0)</f>
        <v>0</v>
      </c>
      <c r="L185" s="780">
        <f>IF(AND(L$12&gt;='Summary TC'!$C$4, L$12&lt;='Summary TC'!$C$5), SUMIF($D161:$D184,"Total",L161:L184),0)</f>
        <v>0</v>
      </c>
      <c r="M185" s="780">
        <f>IF(AND(M$12&gt;='Summary TC'!$C$4, M$12&lt;='Summary TC'!$C$5), SUMIF($D161:$D184,"Total",M161:M184),0)</f>
        <v>0</v>
      </c>
      <c r="N185" s="780">
        <f>IF(AND(N$12&gt;='Summary TC'!$C$4, N$12&lt;='Summary TC'!$C$5), SUMIF($D161:$D184,"Total",N161:N184),0)</f>
        <v>0</v>
      </c>
      <c r="O185" s="780">
        <f>IF(AND(O$12&gt;='Summary TC'!$C$4, O$12&lt;='Summary TC'!$C$5), SUMIF($D161:$D184,"Total",O161:O184),0)</f>
        <v>0</v>
      </c>
      <c r="P185" s="780">
        <f>IF(AND(P$12&gt;='Summary TC'!$C$4, P$12&lt;='Summary TC'!$C$5), SUMIF($D161:$D184,"Total",P161:P184),0)</f>
        <v>0</v>
      </c>
      <c r="Q185" s="780">
        <f>IF(AND(Q$12&gt;='Summary TC'!$C$4, Q$12&lt;='Summary TC'!$C$5), SUMIF($D161:$D184,"Total",Q161:Q184),0)</f>
        <v>0</v>
      </c>
      <c r="R185" s="780">
        <f>IF(AND(R$12&gt;='Summary TC'!$C$4, R$12&lt;='Summary TC'!$C$5), SUMIF($D161:$D184,"Total",R161:R184),0)</f>
        <v>0</v>
      </c>
      <c r="S185" s="780">
        <f>IF(AND(S$12&gt;='Summary TC'!$C$4, S$12&lt;='Summary TC'!$C$5), SUMIF($D161:$D184,"Total",S161:S184),0)</f>
        <v>0</v>
      </c>
      <c r="T185" s="780">
        <f>IF(AND(T$12&gt;='Summary TC'!$C$4, T$12&lt;='Summary TC'!$C$5), SUMIF($D161:$D184,"Total",T161:T184),0)</f>
        <v>0</v>
      </c>
      <c r="U185" s="780">
        <f>IF(AND(U$12&gt;='Summary TC'!$C$4, U$12&lt;='Summary TC'!$C$5), SUMIF($D161:$D184,"Total",U161:U184),0)</f>
        <v>0</v>
      </c>
      <c r="V185" s="780">
        <f>IF(AND(V$12&gt;='Summary TC'!$C$4, V$12&lt;='Summary TC'!$C$5), SUMIF($D161:$D184,"Total",V161:V184),0)</f>
        <v>0</v>
      </c>
      <c r="W185" s="780">
        <f>IF(AND(W$12&gt;='Summary TC'!$C$4, W$12&lt;='Summary TC'!$C$5), SUMIF($D161:$D184,"Total",W161:W184),0)</f>
        <v>0</v>
      </c>
      <c r="X185" s="780">
        <f>IF(AND(X$12&gt;='Summary TC'!$C$4, X$12&lt;='Summary TC'!$C$5), SUMIF($D161:$D184,"Total",X161:X184),0)</f>
        <v>0</v>
      </c>
      <c r="Y185" s="780">
        <f>IF(AND(Y$12&gt;='Summary TC'!$C$4, Y$12&lt;='Summary TC'!$C$5), SUMIF($D161:$D184,"Total",Y161:Y184),0)</f>
        <v>0</v>
      </c>
      <c r="Z185" s="780">
        <f>IF(AND(Z$12&gt;='Summary TC'!$C$4, Z$12&lt;='Summary TC'!$C$5), SUMIF($D161:$D184,"Total",Z161:Z184),0)</f>
        <v>0</v>
      </c>
      <c r="AA185" s="780">
        <f>IF(AND(AA$12&gt;='Summary TC'!$C$4, AA$12&lt;='Summary TC'!$C$5), SUMIF($D161:$D184,"Total",AA161:AA184),0)</f>
        <v>0</v>
      </c>
      <c r="AB185" s="780">
        <f>IF(AND(AB$12&gt;='Summary TC'!$C$4, AB$12&lt;='Summary TC'!$C$5), SUMIF($D161:$D184,"Total",AB161:AB184),0)</f>
        <v>0</v>
      </c>
      <c r="AC185" s="780">
        <f>IF(AND(AC$12&gt;='Summary TC'!$C$4, AC$12&lt;='Summary TC'!$C$5), SUMIF($D161:$D184,"Total",AC161:AC184),0)</f>
        <v>0</v>
      </c>
      <c r="AD185" s="780">
        <f>IF(AND(AD$12&gt;='Summary TC'!$C$4, AD$12&lt;='Summary TC'!$C$5), SUMIF($D161:$D184,"Total",AD161:AD184),0)</f>
        <v>0</v>
      </c>
      <c r="AE185" s="780">
        <f>IF(AND(AE$12&gt;='Summary TC'!$C$4, AE$12&lt;='Summary TC'!$C$5), SUMIF($D161:$D184,"Total",AE161:AE184),0)</f>
        <v>0</v>
      </c>
      <c r="AF185" s="780">
        <f>IF(AND(AF$12&gt;='Summary TC'!$C$4, AF$12&lt;='Summary TC'!$C$5), SUMIF($D161:$D184,"Total",AF161:AF184),0)</f>
        <v>0</v>
      </c>
      <c r="AG185" s="780">
        <f>IF(AND(AG$12&gt;='Summary TC'!$C$4, AG$12&lt;='Summary TC'!$C$5), SUMIF($D161:$D184,"Total",AG161:AG184),0)</f>
        <v>0</v>
      </c>
      <c r="AH185" s="780">
        <f>IF(AND(AH$12&gt;='Summary TC'!$C$4, AH$12&lt;='Summary TC'!$C$5), SUMIF($D161:$D184,"Total",AH161:AH184),0)</f>
        <v>0</v>
      </c>
      <c r="AI185" s="781">
        <f>SUM(E185:AH185)</f>
        <v>323790486.22999996</v>
      </c>
    </row>
    <row r="186" spans="2:35" x14ac:dyDescent="0.2">
      <c r="B186" s="453"/>
    </row>
    <row r="187" spans="2:35" ht="13.5" thickBot="1" x14ac:dyDescent="0.25">
      <c r="B187" s="477" t="s">
        <v>5</v>
      </c>
      <c r="C187" s="644"/>
      <c r="D187" s="477"/>
    </row>
    <row r="188" spans="2:35" x14ac:dyDescent="0.2">
      <c r="B188" s="546"/>
      <c r="C188" s="582"/>
      <c r="D188" s="518"/>
      <c r="E188" s="548" t="s">
        <v>0</v>
      </c>
      <c r="F188" s="465"/>
      <c r="G188" s="521"/>
      <c r="H188" s="465"/>
      <c r="I188" s="465"/>
      <c r="J188" s="465"/>
      <c r="K188" s="465"/>
      <c r="L188" s="465"/>
      <c r="M188" s="465"/>
      <c r="N188" s="465"/>
      <c r="O188" s="465"/>
      <c r="P188" s="465"/>
      <c r="Q188" s="465"/>
      <c r="R188" s="465"/>
      <c r="S188" s="465"/>
      <c r="T188" s="465"/>
      <c r="U188" s="465"/>
      <c r="V188" s="465"/>
      <c r="W188" s="465"/>
      <c r="X188" s="465"/>
      <c r="Y188" s="465"/>
      <c r="Z188" s="465"/>
      <c r="AA188" s="465"/>
      <c r="AB188" s="465"/>
      <c r="AC188" s="465"/>
      <c r="AD188" s="465"/>
      <c r="AE188" s="465"/>
      <c r="AF188" s="465"/>
      <c r="AG188" s="465"/>
      <c r="AH188" s="466"/>
      <c r="AI188" s="645"/>
    </row>
    <row r="189" spans="2:35" ht="13.5" thickBot="1" x14ac:dyDescent="0.25">
      <c r="B189" s="549"/>
      <c r="C189" s="650"/>
      <c r="D189" s="522"/>
      <c r="E189" s="551">
        <f>'DY Def'!B$5</f>
        <v>1</v>
      </c>
      <c r="F189" s="524">
        <f>'DY Def'!C$5</f>
        <v>2</v>
      </c>
      <c r="G189" s="524">
        <f>'DY Def'!D$5</f>
        <v>3</v>
      </c>
      <c r="H189" s="524">
        <f>'DY Def'!E$5</f>
        <v>4</v>
      </c>
      <c r="I189" s="524">
        <f>'DY Def'!F$5</f>
        <v>5</v>
      </c>
      <c r="J189" s="524">
        <f>'DY Def'!G$5</f>
        <v>6</v>
      </c>
      <c r="K189" s="524">
        <f>'DY Def'!H$5</f>
        <v>7</v>
      </c>
      <c r="L189" s="524">
        <f>'DY Def'!I$5</f>
        <v>8</v>
      </c>
      <c r="M189" s="524">
        <f>'DY Def'!J$5</f>
        <v>9</v>
      </c>
      <c r="N189" s="524">
        <f>'DY Def'!K$5</f>
        <v>10</v>
      </c>
      <c r="O189" s="524">
        <f>'DY Def'!L$5</f>
        <v>11</v>
      </c>
      <c r="P189" s="524">
        <f>'DY Def'!M$5</f>
        <v>12</v>
      </c>
      <c r="Q189" s="524">
        <f>'DY Def'!N$5</f>
        <v>13</v>
      </c>
      <c r="R189" s="524">
        <f>'DY Def'!O$5</f>
        <v>14</v>
      </c>
      <c r="S189" s="524">
        <f>'DY Def'!P$5</f>
        <v>15</v>
      </c>
      <c r="T189" s="524">
        <f>'DY Def'!Q$5</f>
        <v>16</v>
      </c>
      <c r="U189" s="524">
        <f>'DY Def'!R$5</f>
        <v>17</v>
      </c>
      <c r="V189" s="524">
        <f>'DY Def'!S$5</f>
        <v>18</v>
      </c>
      <c r="W189" s="524">
        <f>'DY Def'!T$5</f>
        <v>19</v>
      </c>
      <c r="X189" s="524">
        <f>'DY Def'!U$5</f>
        <v>20</v>
      </c>
      <c r="Y189" s="524">
        <f>'DY Def'!V$5</f>
        <v>21</v>
      </c>
      <c r="Z189" s="524">
        <f>'DY Def'!W$5</f>
        <v>22</v>
      </c>
      <c r="AA189" s="524">
        <f>'DY Def'!X$5</f>
        <v>23</v>
      </c>
      <c r="AB189" s="524">
        <f>'DY Def'!Y$5</f>
        <v>24</v>
      </c>
      <c r="AC189" s="524">
        <f>'DY Def'!Z$5</f>
        <v>25</v>
      </c>
      <c r="AD189" s="524">
        <f>'DY Def'!AA$5</f>
        <v>26</v>
      </c>
      <c r="AE189" s="524">
        <f>'DY Def'!AB$5</f>
        <v>27</v>
      </c>
      <c r="AF189" s="524">
        <f>'DY Def'!AC$5</f>
        <v>28</v>
      </c>
      <c r="AG189" s="524">
        <f>'DY Def'!AD$5</f>
        <v>29</v>
      </c>
      <c r="AH189" s="552">
        <f>'DY Def'!AE$5</f>
        <v>30</v>
      </c>
      <c r="AI189" s="702" t="s">
        <v>1</v>
      </c>
    </row>
    <row r="190" spans="2:35" x14ac:dyDescent="0.2">
      <c r="B190" s="566" t="s">
        <v>43</v>
      </c>
      <c r="C190" s="650"/>
      <c r="D190" s="522"/>
      <c r="E190" s="782"/>
      <c r="F190" s="783"/>
      <c r="G190" s="783"/>
      <c r="H190" s="783"/>
      <c r="I190" s="783"/>
      <c r="J190" s="783"/>
      <c r="K190" s="783"/>
      <c r="L190" s="783"/>
      <c r="M190" s="783"/>
      <c r="N190" s="783"/>
      <c r="O190" s="783"/>
      <c r="P190" s="783"/>
      <c r="Q190" s="783"/>
      <c r="R190" s="783"/>
      <c r="S190" s="783"/>
      <c r="T190" s="783"/>
      <c r="U190" s="783"/>
      <c r="V190" s="783"/>
      <c r="W190" s="783"/>
      <c r="X190" s="783"/>
      <c r="Y190" s="783"/>
      <c r="Z190" s="783"/>
      <c r="AA190" s="783"/>
      <c r="AB190" s="783"/>
      <c r="AC190" s="783"/>
      <c r="AD190" s="783"/>
      <c r="AE190" s="783"/>
      <c r="AF190" s="783"/>
      <c r="AG190" s="783"/>
      <c r="AH190" s="784"/>
      <c r="AI190" s="758"/>
    </row>
    <row r="191" spans="2:35" x14ac:dyDescent="0.2">
      <c r="B191" s="613" t="str">
        <f>IFERROR(VLOOKUP(C191,'MEG Def'!$A$42:$B$45,2),"")</f>
        <v xml:space="preserve">SUD IMD TANF </v>
      </c>
      <c r="C191" s="650">
        <v>1</v>
      </c>
      <c r="D191" s="522"/>
      <c r="E191" s="785">
        <f>IF($B$8="Actuals only",SUMIF('WW Spending Actual'!$B$10:$B$50,'Summary TC'!$B191,'WW Spending Actual'!D$10:D$50),0)+IF($B$8="Actuals + Projected",SUMIF('WW Spending Total'!$B$10:$B$50,'Summary TC'!$B191,'WW Spending Total'!D$10:D$50),0)</f>
        <v>3589286</v>
      </c>
      <c r="F191" s="786">
        <f>IF($B$8="Actuals only",SUMIF('WW Spending Actual'!$B$10:$B$50,'Summary TC'!$B191,'WW Spending Actual'!E$10:E$50),0)+IF($B$8="Actuals + Projected",SUMIF('WW Spending Total'!$B$10:$B$50,'Summary TC'!$B191,'WW Spending Total'!E$10:E$50),0)</f>
        <v>5241358.8500000006</v>
      </c>
      <c r="G191" s="786">
        <f>IF($B$8="Actuals only",SUMIF('WW Spending Actual'!$B$10:$B$50,'Summary TC'!$B191,'WW Spending Actual'!F$10:F$50),0)+IF($B$8="Actuals + Projected",SUMIF('WW Spending Total'!$B$10:$B$50,'Summary TC'!$B191,'WW Spending Total'!F$10:F$50),0)</f>
        <v>5630142.0299999993</v>
      </c>
      <c r="H191" s="786">
        <f>IF($B$8="Actuals only",SUMIF('WW Spending Actual'!$B$10:$B$50,'Summary TC'!$B191,'WW Spending Actual'!G$10:G$50),0)+IF($B$8="Actuals + Projected",SUMIF('WW Spending Total'!$B$10:$B$50,'Summary TC'!$B191,'WW Spending Total'!G$10:G$50),0)</f>
        <v>6048298.0800000001</v>
      </c>
      <c r="I191" s="786">
        <f>IF($B$8="Actuals only",SUMIF('WW Spending Actual'!$B$10:$B$50,'Summary TC'!$B191,'WW Spending Actual'!H$10:H$50),0)+IF($B$8="Actuals + Projected",SUMIF('WW Spending Total'!$B$10:$B$50,'Summary TC'!$B191,'WW Spending Total'!H$10:H$50),0)</f>
        <v>1740973.48</v>
      </c>
      <c r="J191" s="786">
        <f>IF($B$8="Actuals only",SUMIF('WW Spending Actual'!$B$10:$B$50,'Summary TC'!$B191,'WW Spending Actual'!I$10:I$50),0)+IF($B$8="Actuals + Projected",SUMIF('WW Spending Total'!$B$10:$B$50,'Summary TC'!$B191,'WW Spending Total'!I$10:I$50),0)</f>
        <v>0</v>
      </c>
      <c r="K191" s="786">
        <f>IF($B$8="Actuals only",SUMIF('WW Spending Actual'!$B$10:$B$50,'Summary TC'!$B191,'WW Spending Actual'!J$10:J$50),0)+IF($B$8="Actuals + Projected",SUMIF('WW Spending Total'!$B$10:$B$50,'Summary TC'!$B191,'WW Spending Total'!J$10:J$50),0)</f>
        <v>0</v>
      </c>
      <c r="L191" s="786">
        <f>IF($B$8="Actuals only",SUMIF('WW Spending Actual'!$B$10:$B$50,'Summary TC'!$B191,'WW Spending Actual'!K$10:K$50),0)+IF($B$8="Actuals + Projected",SUMIF('WW Spending Total'!$B$10:$B$50,'Summary TC'!$B191,'WW Spending Total'!K$10:K$50),0)</f>
        <v>0</v>
      </c>
      <c r="M191" s="786">
        <f>IF($B$8="Actuals only",SUMIF('WW Spending Actual'!$B$10:$B$50,'Summary TC'!$B191,'WW Spending Actual'!L$10:L$50),0)+IF($B$8="Actuals + Projected",SUMIF('WW Spending Total'!$B$10:$B$50,'Summary TC'!$B191,'WW Spending Total'!L$10:L$50),0)</f>
        <v>0</v>
      </c>
      <c r="N191" s="786">
        <f>IF($B$8="Actuals only",SUMIF('WW Spending Actual'!$B$10:$B$50,'Summary TC'!$B191,'WW Spending Actual'!M$10:M$50),0)+IF($B$8="Actuals + Projected",SUMIF('WW Spending Total'!$B$10:$B$50,'Summary TC'!$B191,'WW Spending Total'!M$10:M$50),0)</f>
        <v>0</v>
      </c>
      <c r="O191" s="786">
        <f>IF($B$8="Actuals only",SUMIF('WW Spending Actual'!$B$10:$B$50,'Summary TC'!$B191,'WW Spending Actual'!N$10:N$50),0)+IF($B$8="Actuals + Projected",SUMIF('WW Spending Total'!$B$10:$B$50,'Summary TC'!$B191,'WW Spending Total'!N$10:N$50),0)</f>
        <v>0</v>
      </c>
      <c r="P191" s="786">
        <f>IF($B$8="Actuals only",SUMIF('WW Spending Actual'!$B$10:$B$50,'Summary TC'!$B191,'WW Spending Actual'!O$10:O$50),0)+IF($B$8="Actuals + Projected",SUMIF('WW Spending Total'!$B$10:$B$50,'Summary TC'!$B191,'WW Spending Total'!O$10:O$50),0)</f>
        <v>0</v>
      </c>
      <c r="Q191" s="786">
        <f>IF($B$8="Actuals only",SUMIF('WW Spending Actual'!$B$10:$B$50,'Summary TC'!$B191,'WW Spending Actual'!P$10:P$50),0)+IF($B$8="Actuals + Projected",SUMIF('WW Spending Total'!$B$10:$B$50,'Summary TC'!$B191,'WW Spending Total'!P$10:P$50),0)</f>
        <v>0</v>
      </c>
      <c r="R191" s="786">
        <f>IF($B$8="Actuals only",SUMIF('WW Spending Actual'!$B$10:$B$50,'Summary TC'!$B191,'WW Spending Actual'!Q$10:Q$50),0)+IF($B$8="Actuals + Projected",SUMIF('WW Spending Total'!$B$10:$B$50,'Summary TC'!$B191,'WW Spending Total'!Q$10:Q$50),0)</f>
        <v>0</v>
      </c>
      <c r="S191" s="786">
        <f>IF($B$8="Actuals only",SUMIF('WW Spending Actual'!$B$10:$B$50,'Summary TC'!$B191,'WW Spending Actual'!R$10:R$50),0)+IF($B$8="Actuals + Projected",SUMIF('WW Spending Total'!$B$10:$B$50,'Summary TC'!$B191,'WW Spending Total'!R$10:R$50),0)</f>
        <v>0</v>
      </c>
      <c r="T191" s="786">
        <f>IF($B$8="Actuals only",SUMIF('WW Spending Actual'!$B$10:$B$50,'Summary TC'!$B191,'WW Spending Actual'!S$10:S$50),0)+IF($B$8="Actuals + Projected",SUMIF('WW Spending Total'!$B$10:$B$50,'Summary TC'!$B191,'WW Spending Total'!S$10:S$50),0)</f>
        <v>0</v>
      </c>
      <c r="U191" s="786">
        <f>IF($B$8="Actuals only",SUMIF('WW Spending Actual'!$B$10:$B$50,'Summary TC'!$B191,'WW Spending Actual'!T$10:T$50),0)+IF($B$8="Actuals + Projected",SUMIF('WW Spending Total'!$B$10:$B$50,'Summary TC'!$B191,'WW Spending Total'!T$10:T$50),0)</f>
        <v>0</v>
      </c>
      <c r="V191" s="786">
        <f>IF($B$8="Actuals only",SUMIF('WW Spending Actual'!$B$10:$B$50,'Summary TC'!$B191,'WW Spending Actual'!U$10:U$50),0)+IF($B$8="Actuals + Projected",SUMIF('WW Spending Total'!$B$10:$B$50,'Summary TC'!$B191,'WW Spending Total'!U$10:U$50),0)</f>
        <v>0</v>
      </c>
      <c r="W191" s="786">
        <f>IF($B$8="Actuals only",SUMIF('WW Spending Actual'!$B$10:$B$50,'Summary TC'!$B191,'WW Spending Actual'!V$10:V$50),0)+IF($B$8="Actuals + Projected",SUMIF('WW Spending Total'!$B$10:$B$50,'Summary TC'!$B191,'WW Spending Total'!V$10:V$50),0)</f>
        <v>0</v>
      </c>
      <c r="X191" s="786">
        <f>IF($B$8="Actuals only",SUMIF('WW Spending Actual'!$B$10:$B$50,'Summary TC'!$B191,'WW Spending Actual'!W$10:W$50),0)+IF($B$8="Actuals + Projected",SUMIF('WW Spending Total'!$B$10:$B$50,'Summary TC'!$B191,'WW Spending Total'!W$10:W$50),0)</f>
        <v>0</v>
      </c>
      <c r="Y191" s="786">
        <f>IF($B$8="Actuals only",SUMIF('WW Spending Actual'!$B$10:$B$50,'Summary TC'!$B191,'WW Spending Actual'!X$10:X$50),0)+IF($B$8="Actuals + Projected",SUMIF('WW Spending Total'!$B$10:$B$50,'Summary TC'!$B191,'WW Spending Total'!X$10:X$50),0)</f>
        <v>0</v>
      </c>
      <c r="Z191" s="786">
        <f>IF($B$8="Actuals only",SUMIF('WW Spending Actual'!$B$10:$B$50,'Summary TC'!$B191,'WW Spending Actual'!Y$10:Y$50),0)+IF($B$8="Actuals + Projected",SUMIF('WW Spending Total'!$B$10:$B$50,'Summary TC'!$B191,'WW Spending Total'!Y$10:Y$50),0)</f>
        <v>0</v>
      </c>
      <c r="AA191" s="786">
        <f>IF($B$8="Actuals only",SUMIF('WW Spending Actual'!$B$10:$B$50,'Summary TC'!$B191,'WW Spending Actual'!Z$10:Z$50),0)+IF($B$8="Actuals + Projected",SUMIF('WW Spending Total'!$B$10:$B$50,'Summary TC'!$B191,'WW Spending Total'!Z$10:Z$50),0)</f>
        <v>0</v>
      </c>
      <c r="AB191" s="786">
        <f>IF($B$8="Actuals only",SUMIF('WW Spending Actual'!$B$10:$B$50,'Summary TC'!$B191,'WW Spending Actual'!AA$10:AA$50),0)+IF($B$8="Actuals + Projected",SUMIF('WW Spending Total'!$B$10:$B$50,'Summary TC'!$B191,'WW Spending Total'!AA$10:AA$50),0)</f>
        <v>0</v>
      </c>
      <c r="AC191" s="786">
        <f>IF($B$8="Actuals only",SUMIF('WW Spending Actual'!$B$10:$B$50,'Summary TC'!$B191,'WW Spending Actual'!AB$10:AB$50),0)+IF($B$8="Actuals + Projected",SUMIF('WW Spending Total'!$B$10:$B$50,'Summary TC'!$B191,'WW Spending Total'!AB$10:AB$50),0)</f>
        <v>0</v>
      </c>
      <c r="AD191" s="786">
        <f>IF($B$8="Actuals only",SUMIF('WW Spending Actual'!$B$10:$B$50,'Summary TC'!$B191,'WW Spending Actual'!AC$10:AC$50),0)+IF($B$8="Actuals + Projected",SUMIF('WW Spending Total'!$B$10:$B$50,'Summary TC'!$B191,'WW Spending Total'!AC$10:AC$50),0)</f>
        <v>0</v>
      </c>
      <c r="AE191" s="786">
        <f>IF($B$8="Actuals only",SUMIF('WW Spending Actual'!$B$10:$B$50,'Summary TC'!$B191,'WW Spending Actual'!AD$10:AD$50),0)+IF($B$8="Actuals + Projected",SUMIF('WW Spending Total'!$B$10:$B$50,'Summary TC'!$B191,'WW Spending Total'!AD$10:AD$50),0)</f>
        <v>0</v>
      </c>
      <c r="AF191" s="786">
        <f>IF($B$8="Actuals only",SUMIF('WW Spending Actual'!$B$10:$B$50,'Summary TC'!$B191,'WW Spending Actual'!AE$10:AE$50),0)+IF($B$8="Actuals + Projected",SUMIF('WW Spending Total'!$B$10:$B$50,'Summary TC'!$B191,'WW Spending Total'!AE$10:AE$50),0)</f>
        <v>0</v>
      </c>
      <c r="AG191" s="786">
        <f>IF($B$8="Actuals only",SUMIF('WW Spending Actual'!$B$10:$B$50,'Summary TC'!$B191,'WW Spending Actual'!AF$10:AF$50),0)+IF($B$8="Actuals + Projected",SUMIF('WW Spending Total'!$B$10:$B$50,'Summary TC'!$B191,'WW Spending Total'!AF$10:AF$50),0)</f>
        <v>0</v>
      </c>
      <c r="AH191" s="787">
        <f>IF($B$8="Actuals only",SUMIF('WW Spending Actual'!$B$10:$B$50,'Summary TC'!$B191,'WW Spending Actual'!AG$10:AG$50),0)+IF($B$8="Actuals + Projected",SUMIF('WW Spending Total'!$B$10:$B$50,'Summary TC'!$B191,'WW Spending Total'!AG$10:AG$50),0)</f>
        <v>0</v>
      </c>
      <c r="AI191" s="759"/>
    </row>
    <row r="192" spans="2:35" x14ac:dyDescent="0.2">
      <c r="B192" s="613" t="str">
        <f>IFERROR(VLOOKUP(C192,'MEG Def'!$A$42:$B$45,2),"")</f>
        <v>SUD IMD SSI Duals</v>
      </c>
      <c r="C192" s="650">
        <v>2</v>
      </c>
      <c r="D192" s="522"/>
      <c r="E192" s="785">
        <f>IF($B$8="Actuals only",SUMIF('WW Spending Actual'!$B$10:$B$50,'Summary TC'!$B192,'WW Spending Actual'!D$10:D$50),0)+IF($B$8="Actuals + Projected",SUMIF('WW Spending Total'!$B$10:$B$50,'Summary TC'!$B192,'WW Spending Total'!D$10:D$50),0)</f>
        <v>449625</v>
      </c>
      <c r="F192" s="786">
        <f>IF($B$8="Actuals only",SUMIF('WW Spending Actual'!$B$10:$B$50,'Summary TC'!$B192,'WW Spending Actual'!E$10:E$50),0)+IF($B$8="Actuals + Projected",SUMIF('WW Spending Total'!$B$10:$B$50,'Summary TC'!$B192,'WW Spending Total'!E$10:E$50),0)</f>
        <v>972331.49999999988</v>
      </c>
      <c r="G192" s="786">
        <f>IF($B$8="Actuals only",SUMIF('WW Spending Actual'!$B$10:$B$50,'Summary TC'!$B192,'WW Spending Actual'!F$10:F$50),0)+IF($B$8="Actuals + Projected",SUMIF('WW Spending Total'!$B$10:$B$50,'Summary TC'!$B192,'WW Spending Total'!F$10:F$50),0)</f>
        <v>855936.48</v>
      </c>
      <c r="H192" s="786">
        <f>IF($B$8="Actuals only",SUMIF('WW Spending Actual'!$B$10:$B$50,'Summary TC'!$B192,'WW Spending Actual'!G$10:G$50),0)+IF($B$8="Actuals + Projected",SUMIF('WW Spending Total'!$B$10:$B$50,'Summary TC'!$B192,'WW Spending Total'!G$10:G$50),0)</f>
        <v>1121967.99</v>
      </c>
      <c r="I192" s="786">
        <f>IF($B$8="Actuals only",SUMIF('WW Spending Actual'!$B$10:$B$50,'Summary TC'!$B192,'WW Spending Actual'!H$10:H$50),0)+IF($B$8="Actuals + Projected",SUMIF('WW Spending Total'!$B$10:$B$50,'Summary TC'!$B192,'WW Spending Total'!H$10:H$50),0)</f>
        <v>301190.06</v>
      </c>
      <c r="J192" s="786">
        <f>IF($B$8="Actuals only",SUMIF('WW Spending Actual'!$B$10:$B$50,'Summary TC'!$B192,'WW Spending Actual'!I$10:I$50),0)+IF($B$8="Actuals + Projected",SUMIF('WW Spending Total'!$B$10:$B$50,'Summary TC'!$B192,'WW Spending Total'!I$10:I$50),0)</f>
        <v>0</v>
      </c>
      <c r="K192" s="786">
        <f>IF($B$8="Actuals only",SUMIF('WW Spending Actual'!$B$10:$B$50,'Summary TC'!$B192,'WW Spending Actual'!J$10:J$50),0)+IF($B$8="Actuals + Projected",SUMIF('WW Spending Total'!$B$10:$B$50,'Summary TC'!$B192,'WW Spending Total'!J$10:J$50),0)</f>
        <v>0</v>
      </c>
      <c r="L192" s="786">
        <f>IF($B$8="Actuals only",SUMIF('WW Spending Actual'!$B$10:$B$50,'Summary TC'!$B192,'WW Spending Actual'!K$10:K$50),0)+IF($B$8="Actuals + Projected",SUMIF('WW Spending Total'!$B$10:$B$50,'Summary TC'!$B192,'WW Spending Total'!K$10:K$50),0)</f>
        <v>0</v>
      </c>
      <c r="M192" s="786">
        <f>IF($B$8="Actuals only",SUMIF('WW Spending Actual'!$B$10:$B$50,'Summary TC'!$B192,'WW Spending Actual'!L$10:L$50),0)+IF($B$8="Actuals + Projected",SUMIF('WW Spending Total'!$B$10:$B$50,'Summary TC'!$B192,'WW Spending Total'!L$10:L$50),0)</f>
        <v>0</v>
      </c>
      <c r="N192" s="786">
        <f>IF($B$8="Actuals only",SUMIF('WW Spending Actual'!$B$10:$B$50,'Summary TC'!$B192,'WW Spending Actual'!M$10:M$50),0)+IF($B$8="Actuals + Projected",SUMIF('WW Spending Total'!$B$10:$B$50,'Summary TC'!$B192,'WW Spending Total'!M$10:M$50),0)</f>
        <v>0</v>
      </c>
      <c r="O192" s="786">
        <f>IF($B$8="Actuals only",SUMIF('WW Spending Actual'!$B$10:$B$50,'Summary TC'!$B192,'WW Spending Actual'!N$10:N$50),0)+IF($B$8="Actuals + Projected",SUMIF('WW Spending Total'!$B$10:$B$50,'Summary TC'!$B192,'WW Spending Total'!N$10:N$50),0)</f>
        <v>0</v>
      </c>
      <c r="P192" s="786">
        <f>IF($B$8="Actuals only",SUMIF('WW Spending Actual'!$B$10:$B$50,'Summary TC'!$B192,'WW Spending Actual'!O$10:O$50),0)+IF($B$8="Actuals + Projected",SUMIF('WW Spending Total'!$B$10:$B$50,'Summary TC'!$B192,'WW Spending Total'!O$10:O$50),0)</f>
        <v>0</v>
      </c>
      <c r="Q192" s="786">
        <f>IF($B$8="Actuals only",SUMIF('WW Spending Actual'!$B$10:$B$50,'Summary TC'!$B192,'WW Spending Actual'!P$10:P$50),0)+IF($B$8="Actuals + Projected",SUMIF('WW Spending Total'!$B$10:$B$50,'Summary TC'!$B192,'WW Spending Total'!P$10:P$50),0)</f>
        <v>0</v>
      </c>
      <c r="R192" s="786">
        <f>IF($B$8="Actuals only",SUMIF('WW Spending Actual'!$B$10:$B$50,'Summary TC'!$B192,'WW Spending Actual'!Q$10:Q$50),0)+IF($B$8="Actuals + Projected",SUMIF('WW Spending Total'!$B$10:$B$50,'Summary TC'!$B192,'WW Spending Total'!Q$10:Q$50),0)</f>
        <v>0</v>
      </c>
      <c r="S192" s="786">
        <f>IF($B$8="Actuals only",SUMIF('WW Spending Actual'!$B$10:$B$50,'Summary TC'!$B192,'WW Spending Actual'!R$10:R$50),0)+IF($B$8="Actuals + Projected",SUMIF('WW Spending Total'!$B$10:$B$50,'Summary TC'!$B192,'WW Spending Total'!R$10:R$50),0)</f>
        <v>0</v>
      </c>
      <c r="T192" s="786">
        <f>IF($B$8="Actuals only",SUMIF('WW Spending Actual'!$B$10:$B$50,'Summary TC'!$B192,'WW Spending Actual'!S$10:S$50),0)+IF($B$8="Actuals + Projected",SUMIF('WW Spending Total'!$B$10:$B$50,'Summary TC'!$B192,'WW Spending Total'!S$10:S$50),0)</f>
        <v>0</v>
      </c>
      <c r="U192" s="786">
        <f>IF($B$8="Actuals only",SUMIF('WW Spending Actual'!$B$10:$B$50,'Summary TC'!$B192,'WW Spending Actual'!T$10:T$50),0)+IF($B$8="Actuals + Projected",SUMIF('WW Spending Total'!$B$10:$B$50,'Summary TC'!$B192,'WW Spending Total'!T$10:T$50),0)</f>
        <v>0</v>
      </c>
      <c r="V192" s="786">
        <f>IF($B$8="Actuals only",SUMIF('WW Spending Actual'!$B$10:$B$50,'Summary TC'!$B192,'WW Spending Actual'!U$10:U$50),0)+IF($B$8="Actuals + Projected",SUMIF('WW Spending Total'!$B$10:$B$50,'Summary TC'!$B192,'WW Spending Total'!U$10:U$50),0)</f>
        <v>0</v>
      </c>
      <c r="W192" s="786">
        <f>IF($B$8="Actuals only",SUMIF('WW Spending Actual'!$B$10:$B$50,'Summary TC'!$B192,'WW Spending Actual'!V$10:V$50),0)+IF($B$8="Actuals + Projected",SUMIF('WW Spending Total'!$B$10:$B$50,'Summary TC'!$B192,'WW Spending Total'!V$10:V$50),0)</f>
        <v>0</v>
      </c>
      <c r="X192" s="786">
        <f>IF($B$8="Actuals only",SUMIF('WW Spending Actual'!$B$10:$B$50,'Summary TC'!$B192,'WW Spending Actual'!W$10:W$50),0)+IF($B$8="Actuals + Projected",SUMIF('WW Spending Total'!$B$10:$B$50,'Summary TC'!$B192,'WW Spending Total'!W$10:W$50),0)</f>
        <v>0</v>
      </c>
      <c r="Y192" s="786">
        <f>IF($B$8="Actuals only",SUMIF('WW Spending Actual'!$B$10:$B$50,'Summary TC'!$B192,'WW Spending Actual'!X$10:X$50),0)+IF($B$8="Actuals + Projected",SUMIF('WW Spending Total'!$B$10:$B$50,'Summary TC'!$B192,'WW Spending Total'!X$10:X$50),0)</f>
        <v>0</v>
      </c>
      <c r="Z192" s="786">
        <f>IF($B$8="Actuals only",SUMIF('WW Spending Actual'!$B$10:$B$50,'Summary TC'!$B192,'WW Spending Actual'!Y$10:Y$50),0)+IF($B$8="Actuals + Projected",SUMIF('WW Spending Total'!$B$10:$B$50,'Summary TC'!$B192,'WW Spending Total'!Y$10:Y$50),0)</f>
        <v>0</v>
      </c>
      <c r="AA192" s="786">
        <f>IF($B$8="Actuals only",SUMIF('WW Spending Actual'!$B$10:$B$50,'Summary TC'!$B192,'WW Spending Actual'!Z$10:Z$50),0)+IF($B$8="Actuals + Projected",SUMIF('WW Spending Total'!$B$10:$B$50,'Summary TC'!$B192,'WW Spending Total'!Z$10:Z$50),0)</f>
        <v>0</v>
      </c>
      <c r="AB192" s="786">
        <f>IF($B$8="Actuals only",SUMIF('WW Spending Actual'!$B$10:$B$50,'Summary TC'!$B192,'WW Spending Actual'!AA$10:AA$50),0)+IF($B$8="Actuals + Projected",SUMIF('WW Spending Total'!$B$10:$B$50,'Summary TC'!$B192,'WW Spending Total'!AA$10:AA$50),0)</f>
        <v>0</v>
      </c>
      <c r="AC192" s="786">
        <f>IF($B$8="Actuals only",SUMIF('WW Spending Actual'!$B$10:$B$50,'Summary TC'!$B192,'WW Spending Actual'!AB$10:AB$50),0)+IF($B$8="Actuals + Projected",SUMIF('WW Spending Total'!$B$10:$B$50,'Summary TC'!$B192,'WW Spending Total'!AB$10:AB$50),0)</f>
        <v>0</v>
      </c>
      <c r="AD192" s="786">
        <f>IF($B$8="Actuals only",SUMIF('WW Spending Actual'!$B$10:$B$50,'Summary TC'!$B192,'WW Spending Actual'!AC$10:AC$50),0)+IF($B$8="Actuals + Projected",SUMIF('WW Spending Total'!$B$10:$B$50,'Summary TC'!$B192,'WW Spending Total'!AC$10:AC$50),0)</f>
        <v>0</v>
      </c>
      <c r="AE192" s="786">
        <f>IF($B$8="Actuals only",SUMIF('WW Spending Actual'!$B$10:$B$50,'Summary TC'!$B192,'WW Spending Actual'!AD$10:AD$50),0)+IF($B$8="Actuals + Projected",SUMIF('WW Spending Total'!$B$10:$B$50,'Summary TC'!$B192,'WW Spending Total'!AD$10:AD$50),0)</f>
        <v>0</v>
      </c>
      <c r="AF192" s="786">
        <f>IF($B$8="Actuals only",SUMIF('WW Spending Actual'!$B$10:$B$50,'Summary TC'!$B192,'WW Spending Actual'!AE$10:AE$50),0)+IF($B$8="Actuals + Projected",SUMIF('WW Spending Total'!$B$10:$B$50,'Summary TC'!$B192,'WW Spending Total'!AE$10:AE$50),0)</f>
        <v>0</v>
      </c>
      <c r="AG192" s="786">
        <f>IF($B$8="Actuals only",SUMIF('WW Spending Actual'!$B$10:$B$50,'Summary TC'!$B192,'WW Spending Actual'!AF$10:AF$50),0)+IF($B$8="Actuals + Projected",SUMIF('WW Spending Total'!$B$10:$B$50,'Summary TC'!$B192,'WW Spending Total'!AF$10:AF$50),0)</f>
        <v>0</v>
      </c>
      <c r="AH192" s="787">
        <f>IF($B$8="Actuals only",SUMIF('WW Spending Actual'!$B$10:$B$50,'Summary TC'!$B192,'WW Spending Actual'!AG$10:AG$50),0)+IF($B$8="Actuals + Projected",SUMIF('WW Spending Total'!$B$10:$B$50,'Summary TC'!$B192,'WW Spending Total'!AG$10:AG$50),0)</f>
        <v>0</v>
      </c>
      <c r="AI192" s="759"/>
    </row>
    <row r="193" spans="2:38" x14ac:dyDescent="0.2">
      <c r="B193" s="613" t="str">
        <f>IFERROR(VLOOKUP(C193,'MEG Def'!$A$42:$B$45,2),"")</f>
        <v xml:space="preserve">SUD IMD SSI NON-Duals </v>
      </c>
      <c r="C193" s="650">
        <v>3</v>
      </c>
      <c r="D193" s="522"/>
      <c r="E193" s="785">
        <f>IF($B$8="Actuals only",SUMIF('WW Spending Actual'!$B$10:$B$50,'Summary TC'!$B193,'WW Spending Actual'!D$10:D$50),0)+IF($B$8="Actuals + Projected",SUMIF('WW Spending Total'!$B$10:$B$50,'Summary TC'!$B193,'WW Spending Total'!D$10:D$50),0)</f>
        <v>14415898</v>
      </c>
      <c r="F193" s="786">
        <f>IF($B$8="Actuals only",SUMIF('WW Spending Actual'!$B$10:$B$50,'Summary TC'!$B193,'WW Spending Actual'!E$10:E$50),0)+IF($B$8="Actuals + Projected",SUMIF('WW Spending Total'!$B$10:$B$50,'Summary TC'!$B193,'WW Spending Total'!E$10:E$50),0)</f>
        <v>15681809.810000001</v>
      </c>
      <c r="G193" s="786">
        <f>IF($B$8="Actuals only",SUMIF('WW Spending Actual'!$B$10:$B$50,'Summary TC'!$B193,'WW Spending Actual'!F$10:F$50),0)+IF($B$8="Actuals + Projected",SUMIF('WW Spending Total'!$B$10:$B$50,'Summary TC'!$B193,'WW Spending Total'!F$10:F$50),0)</f>
        <v>16843595.229999997</v>
      </c>
      <c r="H193" s="786">
        <f>IF($B$8="Actuals only",SUMIF('WW Spending Actual'!$B$10:$B$50,'Summary TC'!$B193,'WW Spending Actual'!G$10:G$50),0)+IF($B$8="Actuals + Projected",SUMIF('WW Spending Total'!$B$10:$B$50,'Summary TC'!$B193,'WW Spending Total'!G$10:G$50),0)</f>
        <v>18094702.23</v>
      </c>
      <c r="I193" s="786">
        <f>IF($B$8="Actuals only",SUMIF('WW Spending Actual'!$B$10:$B$50,'Summary TC'!$B193,'WW Spending Actual'!H$10:H$50),0)+IF($B$8="Actuals + Projected",SUMIF('WW Spending Total'!$B$10:$B$50,'Summary TC'!$B193,'WW Spending Total'!H$10:H$50),0)</f>
        <v>4858624.8</v>
      </c>
      <c r="J193" s="786">
        <f>IF($B$8="Actuals only",SUMIF('WW Spending Actual'!$B$10:$B$50,'Summary TC'!$B193,'WW Spending Actual'!I$10:I$50),0)+IF($B$8="Actuals + Projected",SUMIF('WW Spending Total'!$B$10:$B$50,'Summary TC'!$B193,'WW Spending Total'!I$10:I$50),0)</f>
        <v>0</v>
      </c>
      <c r="K193" s="786">
        <f>IF($B$8="Actuals only",SUMIF('WW Spending Actual'!$B$10:$B$50,'Summary TC'!$B193,'WW Spending Actual'!J$10:J$50),0)+IF($B$8="Actuals + Projected",SUMIF('WW Spending Total'!$B$10:$B$50,'Summary TC'!$B193,'WW Spending Total'!J$10:J$50),0)</f>
        <v>0</v>
      </c>
      <c r="L193" s="786">
        <f>IF($B$8="Actuals only",SUMIF('WW Spending Actual'!$B$10:$B$50,'Summary TC'!$B193,'WW Spending Actual'!K$10:K$50),0)+IF($B$8="Actuals + Projected",SUMIF('WW Spending Total'!$B$10:$B$50,'Summary TC'!$B193,'WW Spending Total'!K$10:K$50),0)</f>
        <v>0</v>
      </c>
      <c r="M193" s="786">
        <f>IF($B$8="Actuals only",SUMIF('WW Spending Actual'!$B$10:$B$50,'Summary TC'!$B193,'WW Spending Actual'!L$10:L$50),0)+IF($B$8="Actuals + Projected",SUMIF('WW Spending Total'!$B$10:$B$50,'Summary TC'!$B193,'WW Spending Total'!L$10:L$50),0)</f>
        <v>0</v>
      </c>
      <c r="N193" s="786">
        <f>IF($B$8="Actuals only",SUMIF('WW Spending Actual'!$B$10:$B$50,'Summary TC'!$B193,'WW Spending Actual'!M$10:M$50),0)+IF($B$8="Actuals + Projected",SUMIF('WW Spending Total'!$B$10:$B$50,'Summary TC'!$B193,'WW Spending Total'!M$10:M$50),0)</f>
        <v>0</v>
      </c>
      <c r="O193" s="786">
        <f>IF($B$8="Actuals only",SUMIF('WW Spending Actual'!$B$10:$B$50,'Summary TC'!$B193,'WW Spending Actual'!N$10:N$50),0)+IF($B$8="Actuals + Projected",SUMIF('WW Spending Total'!$B$10:$B$50,'Summary TC'!$B193,'WW Spending Total'!N$10:N$50),0)</f>
        <v>0</v>
      </c>
      <c r="P193" s="786">
        <f>IF($B$8="Actuals only",SUMIF('WW Spending Actual'!$B$10:$B$50,'Summary TC'!$B193,'WW Spending Actual'!O$10:O$50),0)+IF($B$8="Actuals + Projected",SUMIF('WW Spending Total'!$B$10:$B$50,'Summary TC'!$B193,'WW Spending Total'!O$10:O$50),0)</f>
        <v>0</v>
      </c>
      <c r="Q193" s="786">
        <f>IF($B$8="Actuals only",SUMIF('WW Spending Actual'!$B$10:$B$50,'Summary TC'!$B193,'WW Spending Actual'!P$10:P$50),0)+IF($B$8="Actuals + Projected",SUMIF('WW Spending Total'!$B$10:$B$50,'Summary TC'!$B193,'WW Spending Total'!P$10:P$50),0)</f>
        <v>0</v>
      </c>
      <c r="R193" s="786">
        <f>IF($B$8="Actuals only",SUMIF('WW Spending Actual'!$B$10:$B$50,'Summary TC'!$B193,'WW Spending Actual'!Q$10:Q$50),0)+IF($B$8="Actuals + Projected",SUMIF('WW Spending Total'!$B$10:$B$50,'Summary TC'!$B193,'WW Spending Total'!Q$10:Q$50),0)</f>
        <v>0</v>
      </c>
      <c r="S193" s="786">
        <f>IF($B$8="Actuals only",SUMIF('WW Spending Actual'!$B$10:$B$50,'Summary TC'!$B193,'WW Spending Actual'!R$10:R$50),0)+IF($B$8="Actuals + Projected",SUMIF('WW Spending Total'!$B$10:$B$50,'Summary TC'!$B193,'WW Spending Total'!R$10:R$50),0)</f>
        <v>0</v>
      </c>
      <c r="T193" s="786">
        <f>IF($B$8="Actuals only",SUMIF('WW Spending Actual'!$B$10:$B$50,'Summary TC'!$B193,'WW Spending Actual'!S$10:S$50),0)+IF($B$8="Actuals + Projected",SUMIF('WW Spending Total'!$B$10:$B$50,'Summary TC'!$B193,'WW Spending Total'!S$10:S$50),0)</f>
        <v>0</v>
      </c>
      <c r="U193" s="786">
        <f>IF($B$8="Actuals only",SUMIF('WW Spending Actual'!$B$10:$B$50,'Summary TC'!$B193,'WW Spending Actual'!T$10:T$50),0)+IF($B$8="Actuals + Projected",SUMIF('WW Spending Total'!$B$10:$B$50,'Summary TC'!$B193,'WW Spending Total'!T$10:T$50),0)</f>
        <v>0</v>
      </c>
      <c r="V193" s="786">
        <f>IF($B$8="Actuals only",SUMIF('WW Spending Actual'!$B$10:$B$50,'Summary TC'!$B193,'WW Spending Actual'!U$10:U$50),0)+IF($B$8="Actuals + Projected",SUMIF('WW Spending Total'!$B$10:$B$50,'Summary TC'!$B193,'WW Spending Total'!U$10:U$50),0)</f>
        <v>0</v>
      </c>
      <c r="W193" s="786">
        <f>IF($B$8="Actuals only",SUMIF('WW Spending Actual'!$B$10:$B$50,'Summary TC'!$B193,'WW Spending Actual'!V$10:V$50),0)+IF($B$8="Actuals + Projected",SUMIF('WW Spending Total'!$B$10:$B$50,'Summary TC'!$B193,'WW Spending Total'!V$10:V$50),0)</f>
        <v>0</v>
      </c>
      <c r="X193" s="786">
        <f>IF($B$8="Actuals only",SUMIF('WW Spending Actual'!$B$10:$B$50,'Summary TC'!$B193,'WW Spending Actual'!W$10:W$50),0)+IF($B$8="Actuals + Projected",SUMIF('WW Spending Total'!$B$10:$B$50,'Summary TC'!$B193,'WW Spending Total'!W$10:W$50),0)</f>
        <v>0</v>
      </c>
      <c r="Y193" s="786">
        <f>IF($B$8="Actuals only",SUMIF('WW Spending Actual'!$B$10:$B$50,'Summary TC'!$B193,'WW Spending Actual'!X$10:X$50),0)+IF($B$8="Actuals + Projected",SUMIF('WW Spending Total'!$B$10:$B$50,'Summary TC'!$B193,'WW Spending Total'!X$10:X$50),0)</f>
        <v>0</v>
      </c>
      <c r="Z193" s="786">
        <f>IF($B$8="Actuals only",SUMIF('WW Spending Actual'!$B$10:$B$50,'Summary TC'!$B193,'WW Spending Actual'!Y$10:Y$50),0)+IF($B$8="Actuals + Projected",SUMIF('WW Spending Total'!$B$10:$B$50,'Summary TC'!$B193,'WW Spending Total'!Y$10:Y$50),0)</f>
        <v>0</v>
      </c>
      <c r="AA193" s="786">
        <f>IF($B$8="Actuals only",SUMIF('WW Spending Actual'!$B$10:$B$50,'Summary TC'!$B193,'WW Spending Actual'!Z$10:Z$50),0)+IF($B$8="Actuals + Projected",SUMIF('WW Spending Total'!$B$10:$B$50,'Summary TC'!$B193,'WW Spending Total'!Z$10:Z$50),0)</f>
        <v>0</v>
      </c>
      <c r="AB193" s="786">
        <f>IF($B$8="Actuals only",SUMIF('WW Spending Actual'!$B$10:$B$50,'Summary TC'!$B193,'WW Spending Actual'!AA$10:AA$50),0)+IF($B$8="Actuals + Projected",SUMIF('WW Spending Total'!$B$10:$B$50,'Summary TC'!$B193,'WW Spending Total'!AA$10:AA$50),0)</f>
        <v>0</v>
      </c>
      <c r="AC193" s="786">
        <f>IF($B$8="Actuals only",SUMIF('WW Spending Actual'!$B$10:$B$50,'Summary TC'!$B193,'WW Spending Actual'!AB$10:AB$50),0)+IF($B$8="Actuals + Projected",SUMIF('WW Spending Total'!$B$10:$B$50,'Summary TC'!$B193,'WW Spending Total'!AB$10:AB$50),0)</f>
        <v>0</v>
      </c>
      <c r="AD193" s="786">
        <f>IF($B$8="Actuals only",SUMIF('WW Spending Actual'!$B$10:$B$50,'Summary TC'!$B193,'WW Spending Actual'!AC$10:AC$50),0)+IF($B$8="Actuals + Projected",SUMIF('WW Spending Total'!$B$10:$B$50,'Summary TC'!$B193,'WW Spending Total'!AC$10:AC$50),0)</f>
        <v>0</v>
      </c>
      <c r="AE193" s="786">
        <f>IF($B$8="Actuals only",SUMIF('WW Spending Actual'!$B$10:$B$50,'Summary TC'!$B193,'WW Spending Actual'!AD$10:AD$50),0)+IF($B$8="Actuals + Projected",SUMIF('WW Spending Total'!$B$10:$B$50,'Summary TC'!$B193,'WW Spending Total'!AD$10:AD$50),0)</f>
        <v>0</v>
      </c>
      <c r="AF193" s="786">
        <f>IF($B$8="Actuals only",SUMIF('WW Spending Actual'!$B$10:$B$50,'Summary TC'!$B193,'WW Spending Actual'!AE$10:AE$50),0)+IF($B$8="Actuals + Projected",SUMIF('WW Spending Total'!$B$10:$B$50,'Summary TC'!$B193,'WW Spending Total'!AE$10:AE$50),0)</f>
        <v>0</v>
      </c>
      <c r="AG193" s="786">
        <f>IF($B$8="Actuals only",SUMIF('WW Spending Actual'!$B$10:$B$50,'Summary TC'!$B193,'WW Spending Actual'!AF$10:AF$50),0)+IF($B$8="Actuals + Projected",SUMIF('WW Spending Total'!$B$10:$B$50,'Summary TC'!$B193,'WW Spending Total'!AF$10:AF$50),0)</f>
        <v>0</v>
      </c>
      <c r="AH193" s="787">
        <f>IF($B$8="Actuals only",SUMIF('WW Spending Actual'!$B$10:$B$50,'Summary TC'!$B193,'WW Spending Actual'!AG$10:AG$50),0)+IF($B$8="Actuals + Projected",SUMIF('WW Spending Total'!$B$10:$B$50,'Summary TC'!$B193,'WW Spending Total'!AG$10:AG$50),0)</f>
        <v>0</v>
      </c>
      <c r="AI193" s="759"/>
    </row>
    <row r="194" spans="2:38" x14ac:dyDescent="0.2">
      <c r="B194" s="613" t="str">
        <f>IFERROR(VLOOKUP(C194,'MEG Def'!$A$42:$B$45,2),"")</f>
        <v xml:space="preserve">SUD IMD HCE 
</v>
      </c>
      <c r="C194" s="650">
        <v>4</v>
      </c>
      <c r="D194" s="522"/>
      <c r="E194" s="785">
        <f>IF($B$8="Actuals only",SUMIF('WW Spending Actual'!$B$10:$B$50,'Summary TC'!$B194,'WW Spending Actual'!D$10:D$50),0)+IF($B$8="Actuals + Projected",SUMIF('WW Spending Total'!$B$10:$B$50,'Summary TC'!$B194,'WW Spending Total'!D$10:D$50),0)</f>
        <v>31417540</v>
      </c>
      <c r="F194" s="786">
        <f>IF($B$8="Actuals only",SUMIF('WW Spending Actual'!$B$10:$B$50,'Summary TC'!$B194,'WW Spending Actual'!E$10:E$50),0)+IF($B$8="Actuals + Projected",SUMIF('WW Spending Total'!$B$10:$B$50,'Summary TC'!$B194,'WW Spending Total'!E$10:E$50),0)</f>
        <v>50824715.579999998</v>
      </c>
      <c r="G194" s="786">
        <f>IF($B$8="Actuals only",SUMIF('WW Spending Actual'!$B$10:$B$50,'Summary TC'!$B194,'WW Spending Actual'!F$10:F$50),0)+IF($B$8="Actuals + Projected",SUMIF('WW Spending Total'!$B$10:$B$50,'Summary TC'!$B194,'WW Spending Total'!F$10:F$50),0)</f>
        <v>54595318.740000002</v>
      </c>
      <c r="H194" s="786">
        <f>IF($B$8="Actuals only",SUMIF('WW Spending Actual'!$B$10:$B$50,'Summary TC'!$B194,'WW Spending Actual'!G$10:G$50),0)+IF($B$8="Actuals + Projected",SUMIF('WW Spending Total'!$B$10:$B$50,'Summary TC'!$B194,'WW Spending Total'!G$10:G$50),0)</f>
        <v>58645791.5</v>
      </c>
      <c r="I194" s="786">
        <f>IF($B$8="Actuals only",SUMIF('WW Spending Actual'!$B$10:$B$50,'Summary TC'!$B194,'WW Spending Actual'!H$10:H$50),0)+IF($B$8="Actuals + Projected",SUMIF('WW Spending Total'!$B$10:$B$50,'Summary TC'!$B194,'WW Spending Total'!H$10:H$50),0)</f>
        <v>15749517.299999999</v>
      </c>
      <c r="J194" s="786">
        <f>IF($B$8="Actuals only",SUMIF('WW Spending Actual'!$B$10:$B$50,'Summary TC'!$B194,'WW Spending Actual'!I$10:I$50),0)+IF($B$8="Actuals + Projected",SUMIF('WW Spending Total'!$B$10:$B$50,'Summary TC'!$B194,'WW Spending Total'!I$10:I$50),0)</f>
        <v>0</v>
      </c>
      <c r="K194" s="786">
        <f>IF($B$8="Actuals only",SUMIF('WW Spending Actual'!$B$10:$B$50,'Summary TC'!$B194,'WW Spending Actual'!J$10:J$50),0)+IF($B$8="Actuals + Projected",SUMIF('WW Spending Total'!$B$10:$B$50,'Summary TC'!$B194,'WW Spending Total'!J$10:J$50),0)</f>
        <v>0</v>
      </c>
      <c r="L194" s="786">
        <f>IF($B$8="Actuals only",SUMIF('WW Spending Actual'!$B$10:$B$50,'Summary TC'!$B194,'WW Spending Actual'!K$10:K$50),0)+IF($B$8="Actuals + Projected",SUMIF('WW Spending Total'!$B$10:$B$50,'Summary TC'!$B194,'WW Spending Total'!K$10:K$50),0)</f>
        <v>0</v>
      </c>
      <c r="M194" s="786">
        <f>IF($B$8="Actuals only",SUMIF('WW Spending Actual'!$B$10:$B$50,'Summary TC'!$B194,'WW Spending Actual'!L$10:L$50),0)+IF($B$8="Actuals + Projected",SUMIF('WW Spending Total'!$B$10:$B$50,'Summary TC'!$B194,'WW Spending Total'!L$10:L$50),0)</f>
        <v>0</v>
      </c>
      <c r="N194" s="786">
        <f>IF($B$8="Actuals only",SUMIF('WW Spending Actual'!$B$10:$B$50,'Summary TC'!$B194,'WW Spending Actual'!M$10:M$50),0)+IF($B$8="Actuals + Projected",SUMIF('WW Spending Total'!$B$10:$B$50,'Summary TC'!$B194,'WW Spending Total'!M$10:M$50),0)</f>
        <v>0</v>
      </c>
      <c r="O194" s="786">
        <f>IF($B$8="Actuals only",SUMIF('WW Spending Actual'!$B$10:$B$50,'Summary TC'!$B194,'WW Spending Actual'!N$10:N$50),0)+IF($B$8="Actuals + Projected",SUMIF('WW Spending Total'!$B$10:$B$50,'Summary TC'!$B194,'WW Spending Total'!N$10:N$50),0)</f>
        <v>0</v>
      </c>
      <c r="P194" s="786">
        <f>IF($B$8="Actuals only",SUMIF('WW Spending Actual'!$B$10:$B$50,'Summary TC'!$B194,'WW Spending Actual'!O$10:O$50),0)+IF($B$8="Actuals + Projected",SUMIF('WW Spending Total'!$B$10:$B$50,'Summary TC'!$B194,'WW Spending Total'!O$10:O$50),0)</f>
        <v>0</v>
      </c>
      <c r="Q194" s="786">
        <f>IF($B$8="Actuals only",SUMIF('WW Spending Actual'!$B$10:$B$50,'Summary TC'!$B194,'WW Spending Actual'!P$10:P$50),0)+IF($B$8="Actuals + Projected",SUMIF('WW Spending Total'!$B$10:$B$50,'Summary TC'!$B194,'WW Spending Total'!P$10:P$50),0)</f>
        <v>0</v>
      </c>
      <c r="R194" s="786">
        <f>IF($B$8="Actuals only",SUMIF('WW Spending Actual'!$B$10:$B$50,'Summary TC'!$B194,'WW Spending Actual'!Q$10:Q$50),0)+IF($B$8="Actuals + Projected",SUMIF('WW Spending Total'!$B$10:$B$50,'Summary TC'!$B194,'WW Spending Total'!Q$10:Q$50),0)</f>
        <v>0</v>
      </c>
      <c r="S194" s="786">
        <f>IF($B$8="Actuals only",SUMIF('WW Spending Actual'!$B$10:$B$50,'Summary TC'!$B194,'WW Spending Actual'!R$10:R$50),0)+IF($B$8="Actuals + Projected",SUMIF('WW Spending Total'!$B$10:$B$50,'Summary TC'!$B194,'WW Spending Total'!R$10:R$50),0)</f>
        <v>0</v>
      </c>
      <c r="T194" s="786">
        <f>IF($B$8="Actuals only",SUMIF('WW Spending Actual'!$B$10:$B$50,'Summary TC'!$B194,'WW Spending Actual'!S$10:S$50),0)+IF($B$8="Actuals + Projected",SUMIF('WW Spending Total'!$B$10:$B$50,'Summary TC'!$B194,'WW Spending Total'!S$10:S$50),0)</f>
        <v>0</v>
      </c>
      <c r="U194" s="786">
        <f>IF($B$8="Actuals only",SUMIF('WW Spending Actual'!$B$10:$B$50,'Summary TC'!$B194,'WW Spending Actual'!T$10:T$50),0)+IF($B$8="Actuals + Projected",SUMIF('WW Spending Total'!$B$10:$B$50,'Summary TC'!$B194,'WW Spending Total'!T$10:T$50),0)</f>
        <v>0</v>
      </c>
      <c r="V194" s="786">
        <f>IF($B$8="Actuals only",SUMIF('WW Spending Actual'!$B$10:$B$50,'Summary TC'!$B194,'WW Spending Actual'!U$10:U$50),0)+IF($B$8="Actuals + Projected",SUMIF('WW Spending Total'!$B$10:$B$50,'Summary TC'!$B194,'WW Spending Total'!U$10:U$50),0)</f>
        <v>0</v>
      </c>
      <c r="W194" s="786">
        <f>IF($B$8="Actuals only",SUMIF('WW Spending Actual'!$B$10:$B$50,'Summary TC'!$B194,'WW Spending Actual'!V$10:V$50),0)+IF($B$8="Actuals + Projected",SUMIF('WW Spending Total'!$B$10:$B$50,'Summary TC'!$B194,'WW Spending Total'!V$10:V$50),0)</f>
        <v>0</v>
      </c>
      <c r="X194" s="786">
        <f>IF($B$8="Actuals only",SUMIF('WW Spending Actual'!$B$10:$B$50,'Summary TC'!$B194,'WW Spending Actual'!W$10:W$50),0)+IF($B$8="Actuals + Projected",SUMIF('WW Spending Total'!$B$10:$B$50,'Summary TC'!$B194,'WW Spending Total'!W$10:W$50),0)</f>
        <v>0</v>
      </c>
      <c r="Y194" s="786">
        <f>IF($B$8="Actuals only",SUMIF('WW Spending Actual'!$B$10:$B$50,'Summary TC'!$B194,'WW Spending Actual'!X$10:X$50),0)+IF($B$8="Actuals + Projected",SUMIF('WW Spending Total'!$B$10:$B$50,'Summary TC'!$B194,'WW Spending Total'!X$10:X$50),0)</f>
        <v>0</v>
      </c>
      <c r="Z194" s="786">
        <f>IF($B$8="Actuals only",SUMIF('WW Spending Actual'!$B$10:$B$50,'Summary TC'!$B194,'WW Spending Actual'!Y$10:Y$50),0)+IF($B$8="Actuals + Projected",SUMIF('WW Spending Total'!$B$10:$B$50,'Summary TC'!$B194,'WW Spending Total'!Y$10:Y$50),0)</f>
        <v>0</v>
      </c>
      <c r="AA194" s="786">
        <f>IF($B$8="Actuals only",SUMIF('WW Spending Actual'!$B$10:$B$50,'Summary TC'!$B194,'WW Spending Actual'!Z$10:Z$50),0)+IF($B$8="Actuals + Projected",SUMIF('WW Spending Total'!$B$10:$B$50,'Summary TC'!$B194,'WW Spending Total'!Z$10:Z$50),0)</f>
        <v>0</v>
      </c>
      <c r="AB194" s="786">
        <f>IF($B$8="Actuals only",SUMIF('WW Spending Actual'!$B$10:$B$50,'Summary TC'!$B194,'WW Spending Actual'!AA$10:AA$50),0)+IF($B$8="Actuals + Projected",SUMIF('WW Spending Total'!$B$10:$B$50,'Summary TC'!$B194,'WW Spending Total'!AA$10:AA$50),0)</f>
        <v>0</v>
      </c>
      <c r="AC194" s="786">
        <f>IF($B$8="Actuals only",SUMIF('WW Spending Actual'!$B$10:$B$50,'Summary TC'!$B194,'WW Spending Actual'!AB$10:AB$50),0)+IF($B$8="Actuals + Projected",SUMIF('WW Spending Total'!$B$10:$B$50,'Summary TC'!$B194,'WW Spending Total'!AB$10:AB$50),0)</f>
        <v>0</v>
      </c>
      <c r="AD194" s="786">
        <f>IF($B$8="Actuals only",SUMIF('WW Spending Actual'!$B$10:$B$50,'Summary TC'!$B194,'WW Spending Actual'!AC$10:AC$50),0)+IF($B$8="Actuals + Projected",SUMIF('WW Spending Total'!$B$10:$B$50,'Summary TC'!$B194,'WW Spending Total'!AC$10:AC$50),0)</f>
        <v>0</v>
      </c>
      <c r="AE194" s="786">
        <f>IF($B$8="Actuals only",SUMIF('WW Spending Actual'!$B$10:$B$50,'Summary TC'!$B194,'WW Spending Actual'!AD$10:AD$50),0)+IF($B$8="Actuals + Projected",SUMIF('WW Spending Total'!$B$10:$B$50,'Summary TC'!$B194,'WW Spending Total'!AD$10:AD$50),0)</f>
        <v>0</v>
      </c>
      <c r="AF194" s="786">
        <f>IF($B$8="Actuals only",SUMIF('WW Spending Actual'!$B$10:$B$50,'Summary TC'!$B194,'WW Spending Actual'!AE$10:AE$50),0)+IF($B$8="Actuals + Projected",SUMIF('WW Spending Total'!$B$10:$B$50,'Summary TC'!$B194,'WW Spending Total'!AE$10:AE$50),0)</f>
        <v>0</v>
      </c>
      <c r="AG194" s="786">
        <f>IF($B$8="Actuals only",SUMIF('WW Spending Actual'!$B$10:$B$50,'Summary TC'!$B194,'WW Spending Actual'!AF$10:AF$50),0)+IF($B$8="Actuals + Projected",SUMIF('WW Spending Total'!$B$10:$B$50,'Summary TC'!$B194,'WW Spending Total'!AF$10:AF$50),0)</f>
        <v>0</v>
      </c>
      <c r="AH194" s="787">
        <f>IF($B$8="Actuals only",SUMIF('WW Spending Actual'!$B$10:$B$50,'Summary TC'!$B194,'WW Spending Actual'!AG$10:AG$50),0)+IF($B$8="Actuals + Projected",SUMIF('WW Spending Total'!$B$10:$B$50,'Summary TC'!$B194,'WW Spending Total'!AG$10:AG$50),0)</f>
        <v>0</v>
      </c>
      <c r="AI194" s="759"/>
      <c r="AJ194" s="788"/>
      <c r="AK194" s="788"/>
      <c r="AL194" s="788"/>
    </row>
    <row r="195" spans="2:38" hidden="1" x14ac:dyDescent="0.2">
      <c r="B195" s="613" t="str">
        <f>IFERROR(VLOOKUP(C195,'MEG Def'!$A$42:$B$45,2),"")</f>
        <v/>
      </c>
      <c r="C195" s="650"/>
      <c r="D195" s="522"/>
      <c r="E195" s="782"/>
      <c r="F195" s="783"/>
      <c r="G195" s="783"/>
      <c r="H195" s="783"/>
      <c r="I195" s="783"/>
      <c r="J195" s="783"/>
      <c r="K195" s="783"/>
      <c r="L195" s="783"/>
      <c r="M195" s="783"/>
      <c r="N195" s="783"/>
      <c r="O195" s="783"/>
      <c r="P195" s="783"/>
      <c r="Q195" s="783"/>
      <c r="R195" s="783"/>
      <c r="S195" s="783"/>
      <c r="T195" s="783"/>
      <c r="U195" s="783"/>
      <c r="V195" s="783"/>
      <c r="W195" s="783"/>
      <c r="X195" s="783"/>
      <c r="Y195" s="783"/>
      <c r="Z195" s="783"/>
      <c r="AA195" s="783"/>
      <c r="AB195" s="783"/>
      <c r="AC195" s="783"/>
      <c r="AD195" s="783"/>
      <c r="AE195" s="783"/>
      <c r="AF195" s="783"/>
      <c r="AG195" s="783"/>
      <c r="AH195" s="784"/>
      <c r="AI195" s="759"/>
      <c r="AJ195" s="788"/>
      <c r="AK195" s="788"/>
      <c r="AL195" s="788"/>
    </row>
    <row r="196" spans="2:38" hidden="1" x14ac:dyDescent="0.2">
      <c r="B196" s="613" t="str">
        <f>IFERROR(VLOOKUP(C196,'MEG Def'!$A$42:$B$45,2),"")</f>
        <v/>
      </c>
      <c r="C196" s="650"/>
      <c r="D196" s="660"/>
      <c r="E196" s="785"/>
      <c r="F196" s="786"/>
      <c r="G196" s="786"/>
      <c r="H196" s="786"/>
      <c r="I196" s="786"/>
      <c r="J196" s="786"/>
      <c r="K196" s="786"/>
      <c r="L196" s="786"/>
      <c r="M196" s="786"/>
      <c r="N196" s="786"/>
      <c r="O196" s="786"/>
      <c r="P196" s="786"/>
      <c r="Q196" s="786"/>
      <c r="R196" s="786"/>
      <c r="S196" s="786"/>
      <c r="T196" s="786"/>
      <c r="U196" s="786"/>
      <c r="V196" s="786"/>
      <c r="W196" s="786"/>
      <c r="X196" s="786"/>
      <c r="Y196" s="786"/>
      <c r="Z196" s="786"/>
      <c r="AA196" s="786"/>
      <c r="AB196" s="786"/>
      <c r="AC196" s="786"/>
      <c r="AD196" s="786"/>
      <c r="AE196" s="786"/>
      <c r="AF196" s="786"/>
      <c r="AG196" s="786"/>
      <c r="AH196" s="787"/>
      <c r="AI196" s="789"/>
    </row>
    <row r="197" spans="2:38" hidden="1" x14ac:dyDescent="0.2">
      <c r="B197" s="613" t="str">
        <f>IFERROR(VLOOKUP(C197,'MEG Def'!$A$42:$B$45,2),"")</f>
        <v/>
      </c>
      <c r="C197" s="650"/>
      <c r="D197" s="660"/>
      <c r="E197" s="785">
        <f>IF($B$8="Actuals only",SUMIF('WW Spending Actual'!$B$10:$B$50,'Summary TC'!$B197,'WW Spending Actual'!D$10:D$50),0)+IF($B$8="Actuals + Projected",SUMIF('WW Spending Total'!$B$10:$B$50,'Summary TC'!$B197,'WW Spending Total'!D$10:D$50),0)</f>
        <v>0</v>
      </c>
      <c r="F197" s="786">
        <f>IF($B$8="Actuals only",SUMIF('WW Spending Actual'!$B$10:$B$50,'Summary TC'!$B197,'WW Spending Actual'!E$10:E$50),0)+IF($B$8="Actuals + Projected",SUMIF('WW Spending Total'!$B$10:$B$50,'Summary TC'!$B197,'WW Spending Total'!E$10:E$50),0)</f>
        <v>0</v>
      </c>
      <c r="G197" s="786">
        <f>IF($B$8="Actuals only",SUMIF('WW Spending Actual'!$B$10:$B$50,'Summary TC'!$B197,'WW Spending Actual'!F$10:F$50),0)+IF($B$8="Actuals + Projected",SUMIF('WW Spending Total'!$B$10:$B$50,'Summary TC'!$B197,'WW Spending Total'!F$10:F$50),0)</f>
        <v>0</v>
      </c>
      <c r="H197" s="786">
        <f>IF($B$8="Actuals only",SUMIF('WW Spending Actual'!$B$10:$B$50,'Summary TC'!$B197,'WW Spending Actual'!G$10:G$50),0)+IF($B$8="Actuals + Projected",SUMIF('WW Spending Total'!$B$10:$B$50,'Summary TC'!$B197,'WW Spending Total'!G$10:G$50),0)</f>
        <v>0</v>
      </c>
      <c r="I197" s="786">
        <f>IF($B$8="Actuals only",SUMIF('WW Spending Actual'!$B$10:$B$50,'Summary TC'!$B197,'WW Spending Actual'!H$10:H$50),0)+IF($B$8="Actuals + Projected",SUMIF('WW Spending Total'!$B$10:$B$50,'Summary TC'!$B197,'WW Spending Total'!H$10:H$50),0)</f>
        <v>0</v>
      </c>
      <c r="J197" s="786">
        <f>IF($B$8="Actuals only",SUMIF('WW Spending Actual'!$B$10:$B$50,'Summary TC'!$B197,'WW Spending Actual'!I$10:I$50),0)+IF($B$8="Actuals + Projected",SUMIF('WW Spending Total'!$B$10:$B$50,'Summary TC'!$B197,'WW Spending Total'!I$10:I$50),0)</f>
        <v>0</v>
      </c>
      <c r="K197" s="786">
        <f>IF($B$8="Actuals only",SUMIF('WW Spending Actual'!$B$10:$B$50,'Summary TC'!$B197,'WW Spending Actual'!J$10:J$50),0)+IF($B$8="Actuals + Projected",SUMIF('WW Spending Total'!$B$10:$B$50,'Summary TC'!$B197,'WW Spending Total'!J$10:J$50),0)</f>
        <v>0</v>
      </c>
      <c r="L197" s="786">
        <f>IF($B$8="Actuals only",SUMIF('WW Spending Actual'!$B$10:$B$50,'Summary TC'!$B197,'WW Spending Actual'!K$10:K$50),0)+IF($B$8="Actuals + Projected",SUMIF('WW Spending Total'!$B$10:$B$50,'Summary TC'!$B197,'WW Spending Total'!K$10:K$50),0)</f>
        <v>0</v>
      </c>
      <c r="M197" s="786">
        <f>IF($B$8="Actuals only",SUMIF('WW Spending Actual'!$B$10:$B$50,'Summary TC'!$B197,'WW Spending Actual'!L$10:L$50),0)+IF($B$8="Actuals + Projected",SUMIF('WW Spending Total'!$B$10:$B$50,'Summary TC'!$B197,'WW Spending Total'!L$10:L$50),0)</f>
        <v>0</v>
      </c>
      <c r="N197" s="786">
        <f>IF($B$8="Actuals only",SUMIF('WW Spending Actual'!$B$10:$B$50,'Summary TC'!$B197,'WW Spending Actual'!M$10:M$50),0)+IF($B$8="Actuals + Projected",SUMIF('WW Spending Total'!$B$10:$B$50,'Summary TC'!$B197,'WW Spending Total'!M$10:M$50),0)</f>
        <v>0</v>
      </c>
      <c r="O197" s="786">
        <f>IF($B$8="Actuals only",SUMIF('WW Spending Actual'!$B$10:$B$50,'Summary TC'!$B197,'WW Spending Actual'!N$10:N$50),0)+IF($B$8="Actuals + Projected",SUMIF('WW Spending Total'!$B$10:$B$50,'Summary TC'!$B197,'WW Spending Total'!N$10:N$50),0)</f>
        <v>0</v>
      </c>
      <c r="P197" s="786">
        <f>IF($B$8="Actuals only",SUMIF('WW Spending Actual'!$B$10:$B$50,'Summary TC'!$B197,'WW Spending Actual'!O$10:O$50),0)+IF($B$8="Actuals + Projected",SUMIF('WW Spending Total'!$B$10:$B$50,'Summary TC'!$B197,'WW Spending Total'!O$10:O$50),0)</f>
        <v>0</v>
      </c>
      <c r="Q197" s="786">
        <f>IF($B$8="Actuals only",SUMIF('WW Spending Actual'!$B$10:$B$50,'Summary TC'!$B197,'WW Spending Actual'!P$10:P$50),0)+IF($B$8="Actuals + Projected",SUMIF('WW Spending Total'!$B$10:$B$50,'Summary TC'!$B197,'WW Spending Total'!P$10:P$50),0)</f>
        <v>0</v>
      </c>
      <c r="R197" s="786">
        <f>IF($B$8="Actuals only",SUMIF('WW Spending Actual'!$B$10:$B$50,'Summary TC'!$B197,'WW Spending Actual'!Q$10:Q$50),0)+IF($B$8="Actuals + Projected",SUMIF('WW Spending Total'!$B$10:$B$50,'Summary TC'!$B197,'WW Spending Total'!Q$10:Q$50),0)</f>
        <v>0</v>
      </c>
      <c r="S197" s="786">
        <f>IF($B$8="Actuals only",SUMIF('WW Spending Actual'!$B$10:$B$50,'Summary TC'!$B197,'WW Spending Actual'!R$10:R$50),0)+IF($B$8="Actuals + Projected",SUMIF('WW Spending Total'!$B$10:$B$50,'Summary TC'!$B197,'WW Spending Total'!R$10:R$50),0)</f>
        <v>0</v>
      </c>
      <c r="T197" s="786">
        <f>IF($B$8="Actuals only",SUMIF('WW Spending Actual'!$B$10:$B$50,'Summary TC'!$B197,'WW Spending Actual'!S$10:S$50),0)+IF($B$8="Actuals + Projected",SUMIF('WW Spending Total'!$B$10:$B$50,'Summary TC'!$B197,'WW Spending Total'!S$10:S$50),0)</f>
        <v>0</v>
      </c>
      <c r="U197" s="786">
        <f>IF($B$8="Actuals only",SUMIF('WW Spending Actual'!$B$10:$B$50,'Summary TC'!$B197,'WW Spending Actual'!T$10:T$50),0)+IF($B$8="Actuals + Projected",SUMIF('WW Spending Total'!$B$10:$B$50,'Summary TC'!$B197,'WW Spending Total'!T$10:T$50),0)</f>
        <v>0</v>
      </c>
      <c r="V197" s="786">
        <f>IF($B$8="Actuals only",SUMIF('WW Spending Actual'!$B$10:$B$50,'Summary TC'!$B197,'WW Spending Actual'!U$10:U$50),0)+IF($B$8="Actuals + Projected",SUMIF('WW Spending Total'!$B$10:$B$50,'Summary TC'!$B197,'WW Spending Total'!U$10:U$50),0)</f>
        <v>0</v>
      </c>
      <c r="W197" s="786">
        <f>IF($B$8="Actuals only",SUMIF('WW Spending Actual'!$B$10:$B$50,'Summary TC'!$B197,'WW Spending Actual'!V$10:V$50),0)+IF($B$8="Actuals + Projected",SUMIF('WW Spending Total'!$B$10:$B$50,'Summary TC'!$B197,'WW Spending Total'!V$10:V$50),0)</f>
        <v>0</v>
      </c>
      <c r="X197" s="786">
        <f>IF($B$8="Actuals only",SUMIF('WW Spending Actual'!$B$10:$B$50,'Summary TC'!$B197,'WW Spending Actual'!W$10:W$50),0)+IF($B$8="Actuals + Projected",SUMIF('WW Spending Total'!$B$10:$B$50,'Summary TC'!$B197,'WW Spending Total'!W$10:W$50),0)</f>
        <v>0</v>
      </c>
      <c r="Y197" s="786">
        <f>IF($B$8="Actuals only",SUMIF('WW Spending Actual'!$B$10:$B$50,'Summary TC'!$B197,'WW Spending Actual'!X$10:X$50),0)+IF($B$8="Actuals + Projected",SUMIF('WW Spending Total'!$B$10:$B$50,'Summary TC'!$B197,'WW Spending Total'!X$10:X$50),0)</f>
        <v>0</v>
      </c>
      <c r="Z197" s="786">
        <f>IF($B$8="Actuals only",SUMIF('WW Spending Actual'!$B$10:$B$50,'Summary TC'!$B197,'WW Spending Actual'!Y$10:Y$50),0)+IF($B$8="Actuals + Projected",SUMIF('WW Spending Total'!$B$10:$B$50,'Summary TC'!$B197,'WW Spending Total'!Y$10:Y$50),0)</f>
        <v>0</v>
      </c>
      <c r="AA197" s="786">
        <f>IF($B$8="Actuals only",SUMIF('WW Spending Actual'!$B$10:$B$50,'Summary TC'!$B197,'WW Spending Actual'!Z$10:Z$50),0)+IF($B$8="Actuals + Projected",SUMIF('WW Spending Total'!$B$10:$B$50,'Summary TC'!$B197,'WW Spending Total'!Z$10:Z$50),0)</f>
        <v>0</v>
      </c>
      <c r="AB197" s="786">
        <f>IF($B$8="Actuals only",SUMIF('WW Spending Actual'!$B$10:$B$50,'Summary TC'!$B197,'WW Spending Actual'!AA$10:AA$50),0)+IF($B$8="Actuals + Projected",SUMIF('WW Spending Total'!$B$10:$B$50,'Summary TC'!$B197,'WW Spending Total'!AA$10:AA$50),0)</f>
        <v>0</v>
      </c>
      <c r="AC197" s="786">
        <f>IF($B$8="Actuals only",SUMIF('WW Spending Actual'!$B$10:$B$50,'Summary TC'!$B197,'WW Spending Actual'!AB$10:AB$50),0)+IF($B$8="Actuals + Projected",SUMIF('WW Spending Total'!$B$10:$B$50,'Summary TC'!$B197,'WW Spending Total'!AB$10:AB$50),0)</f>
        <v>0</v>
      </c>
      <c r="AD197" s="786">
        <f>IF($B$8="Actuals only",SUMIF('WW Spending Actual'!$B$10:$B$50,'Summary TC'!$B197,'WW Spending Actual'!AC$10:AC$50),0)+IF($B$8="Actuals + Projected",SUMIF('WW Spending Total'!$B$10:$B$50,'Summary TC'!$B197,'WW Spending Total'!AC$10:AC$50),0)</f>
        <v>0</v>
      </c>
      <c r="AE197" s="786">
        <f>IF($B$8="Actuals only",SUMIF('WW Spending Actual'!$B$10:$B$50,'Summary TC'!$B197,'WW Spending Actual'!AD$10:AD$50),0)+IF($B$8="Actuals + Projected",SUMIF('WW Spending Total'!$B$10:$B$50,'Summary TC'!$B197,'WW Spending Total'!AD$10:AD$50),0)</f>
        <v>0</v>
      </c>
      <c r="AF197" s="786">
        <f>IF($B$8="Actuals only",SUMIF('WW Spending Actual'!$B$10:$B$50,'Summary TC'!$B197,'WW Spending Actual'!AE$10:AE$50),0)+IF($B$8="Actuals + Projected",SUMIF('WW Spending Total'!$B$10:$B$50,'Summary TC'!$B197,'WW Spending Total'!AE$10:AE$50),0)</f>
        <v>0</v>
      </c>
      <c r="AG197" s="786">
        <f>IF($B$8="Actuals only",SUMIF('WW Spending Actual'!$B$10:$B$50,'Summary TC'!$B197,'WW Spending Actual'!AF$10:AF$50),0)+IF($B$8="Actuals + Projected",SUMIF('WW Spending Total'!$B$10:$B$50,'Summary TC'!$B197,'WW Spending Total'!AF$10:AF$50),0)</f>
        <v>0</v>
      </c>
      <c r="AH197" s="787">
        <f>IF($B$8="Actuals only",SUMIF('WW Spending Actual'!$B$10:$B$50,'Summary TC'!$B197,'WW Spending Actual'!AG$10:AG$50),0)+IF($B$8="Actuals + Projected",SUMIF('WW Spending Total'!$B$10:$B$50,'Summary TC'!$B197,'WW Spending Total'!AG$10:AG$50),0)</f>
        <v>0</v>
      </c>
      <c r="AI197" s="789"/>
    </row>
    <row r="198" spans="2:38" hidden="1" x14ac:dyDescent="0.2">
      <c r="B198" s="613" t="str">
        <f>IFERROR(VLOOKUP(C198,'MEG Def'!$A$42:$B$45,2),"")</f>
        <v/>
      </c>
      <c r="C198" s="650"/>
      <c r="D198" s="660"/>
      <c r="E198" s="785">
        <f>IF($B$8="Actuals only",SUMIF('WW Spending Actual'!$B$10:$B$50,'Summary TC'!$B198,'WW Spending Actual'!D$10:D$50),0)+IF($B$8="Actuals + Projected",SUMIF('WW Spending Total'!$B$10:$B$50,'Summary TC'!$B198,'WW Spending Total'!D$10:D$50),0)</f>
        <v>0</v>
      </c>
      <c r="F198" s="786">
        <f>IF($B$8="Actuals only",SUMIF('WW Spending Actual'!$B$10:$B$50,'Summary TC'!$B198,'WW Spending Actual'!E$10:E$50),0)+IF($B$8="Actuals + Projected",SUMIF('WW Spending Total'!$B$10:$B$50,'Summary TC'!$B198,'WW Spending Total'!E$10:E$50),0)</f>
        <v>0</v>
      </c>
      <c r="G198" s="786">
        <f>IF($B$8="Actuals only",SUMIF('WW Spending Actual'!$B$10:$B$50,'Summary TC'!$B198,'WW Spending Actual'!F$10:F$50),0)+IF($B$8="Actuals + Projected",SUMIF('WW Spending Total'!$B$10:$B$50,'Summary TC'!$B198,'WW Spending Total'!F$10:F$50),0)</f>
        <v>0</v>
      </c>
      <c r="H198" s="786">
        <f>IF($B$8="Actuals only",SUMIF('WW Spending Actual'!$B$10:$B$50,'Summary TC'!$B198,'WW Spending Actual'!G$10:G$50),0)+IF($B$8="Actuals + Projected",SUMIF('WW Spending Total'!$B$10:$B$50,'Summary TC'!$B198,'WW Spending Total'!G$10:G$50),0)</f>
        <v>0</v>
      </c>
      <c r="I198" s="786">
        <f>IF($B$8="Actuals only",SUMIF('WW Spending Actual'!$B$10:$B$50,'Summary TC'!$B198,'WW Spending Actual'!H$10:H$50),0)+IF($B$8="Actuals + Projected",SUMIF('WW Spending Total'!$B$10:$B$50,'Summary TC'!$B198,'WW Spending Total'!H$10:H$50),0)</f>
        <v>0</v>
      </c>
      <c r="J198" s="786">
        <f>IF($B$8="Actuals only",SUMIF('WW Spending Actual'!$B$10:$B$50,'Summary TC'!$B198,'WW Spending Actual'!I$10:I$50),0)+IF($B$8="Actuals + Projected",SUMIF('WW Spending Total'!$B$10:$B$50,'Summary TC'!$B198,'WW Spending Total'!I$10:I$50),0)</f>
        <v>0</v>
      </c>
      <c r="K198" s="786">
        <f>IF($B$8="Actuals only",SUMIF('WW Spending Actual'!$B$10:$B$50,'Summary TC'!$B198,'WW Spending Actual'!J$10:J$50),0)+IF($B$8="Actuals + Projected",SUMIF('WW Spending Total'!$B$10:$B$50,'Summary TC'!$B198,'WW Spending Total'!J$10:J$50),0)</f>
        <v>0</v>
      </c>
      <c r="L198" s="786">
        <f>IF($B$8="Actuals only",SUMIF('WW Spending Actual'!$B$10:$B$50,'Summary TC'!$B198,'WW Spending Actual'!K$10:K$50),0)+IF($B$8="Actuals + Projected",SUMIF('WW Spending Total'!$B$10:$B$50,'Summary TC'!$B198,'WW Spending Total'!K$10:K$50),0)</f>
        <v>0</v>
      </c>
      <c r="M198" s="786">
        <f>IF($B$8="Actuals only",SUMIF('WW Spending Actual'!$B$10:$B$50,'Summary TC'!$B198,'WW Spending Actual'!L$10:L$50),0)+IF($B$8="Actuals + Projected",SUMIF('WW Spending Total'!$B$10:$B$50,'Summary TC'!$B198,'WW Spending Total'!L$10:L$50),0)</f>
        <v>0</v>
      </c>
      <c r="N198" s="786">
        <f>IF($B$8="Actuals only",SUMIF('WW Spending Actual'!$B$10:$B$50,'Summary TC'!$B198,'WW Spending Actual'!M$10:M$50),0)+IF($B$8="Actuals + Projected",SUMIF('WW Spending Total'!$B$10:$B$50,'Summary TC'!$B198,'WW Spending Total'!M$10:M$50),0)</f>
        <v>0</v>
      </c>
      <c r="O198" s="786">
        <f>IF($B$8="Actuals only",SUMIF('WW Spending Actual'!$B$10:$B$50,'Summary TC'!$B198,'WW Spending Actual'!N$10:N$50),0)+IF($B$8="Actuals + Projected",SUMIF('WW Spending Total'!$B$10:$B$50,'Summary TC'!$B198,'WW Spending Total'!N$10:N$50),0)</f>
        <v>0</v>
      </c>
      <c r="P198" s="786">
        <f>IF($B$8="Actuals only",SUMIF('WW Spending Actual'!$B$10:$B$50,'Summary TC'!$B198,'WW Spending Actual'!O$10:O$50),0)+IF($B$8="Actuals + Projected",SUMIF('WW Spending Total'!$B$10:$B$50,'Summary TC'!$B198,'WW Spending Total'!O$10:O$50),0)</f>
        <v>0</v>
      </c>
      <c r="Q198" s="786">
        <f>IF($B$8="Actuals only",SUMIF('WW Spending Actual'!$B$10:$B$50,'Summary TC'!$B198,'WW Spending Actual'!P$10:P$50),0)+IF($B$8="Actuals + Projected",SUMIF('WW Spending Total'!$B$10:$B$50,'Summary TC'!$B198,'WW Spending Total'!P$10:P$50),0)</f>
        <v>0</v>
      </c>
      <c r="R198" s="786">
        <f>IF($B$8="Actuals only",SUMIF('WW Spending Actual'!$B$10:$B$50,'Summary TC'!$B198,'WW Spending Actual'!Q$10:Q$50),0)+IF($B$8="Actuals + Projected",SUMIF('WW Spending Total'!$B$10:$B$50,'Summary TC'!$B198,'WW Spending Total'!Q$10:Q$50),0)</f>
        <v>0</v>
      </c>
      <c r="S198" s="786">
        <f>IF($B$8="Actuals only",SUMIF('WW Spending Actual'!$B$10:$B$50,'Summary TC'!$B198,'WW Spending Actual'!R$10:R$50),0)+IF($B$8="Actuals + Projected",SUMIF('WW Spending Total'!$B$10:$B$50,'Summary TC'!$B198,'WW Spending Total'!R$10:R$50),0)</f>
        <v>0</v>
      </c>
      <c r="T198" s="786">
        <f>IF($B$8="Actuals only",SUMIF('WW Spending Actual'!$B$10:$B$50,'Summary TC'!$B198,'WW Spending Actual'!S$10:S$50),0)+IF($B$8="Actuals + Projected",SUMIF('WW Spending Total'!$B$10:$B$50,'Summary TC'!$B198,'WW Spending Total'!S$10:S$50),0)</f>
        <v>0</v>
      </c>
      <c r="U198" s="786">
        <f>IF($B$8="Actuals only",SUMIF('WW Spending Actual'!$B$10:$B$50,'Summary TC'!$B198,'WW Spending Actual'!T$10:T$50),0)+IF($B$8="Actuals + Projected",SUMIF('WW Spending Total'!$B$10:$B$50,'Summary TC'!$B198,'WW Spending Total'!T$10:T$50),0)</f>
        <v>0</v>
      </c>
      <c r="V198" s="786">
        <f>IF($B$8="Actuals only",SUMIF('WW Spending Actual'!$B$10:$B$50,'Summary TC'!$B198,'WW Spending Actual'!U$10:U$50),0)+IF($B$8="Actuals + Projected",SUMIF('WW Spending Total'!$B$10:$B$50,'Summary TC'!$B198,'WW Spending Total'!U$10:U$50),0)</f>
        <v>0</v>
      </c>
      <c r="W198" s="786">
        <f>IF($B$8="Actuals only",SUMIF('WW Spending Actual'!$B$10:$B$50,'Summary TC'!$B198,'WW Spending Actual'!V$10:V$50),0)+IF($B$8="Actuals + Projected",SUMIF('WW Spending Total'!$B$10:$B$50,'Summary TC'!$B198,'WW Spending Total'!V$10:V$50),0)</f>
        <v>0</v>
      </c>
      <c r="X198" s="786">
        <f>IF($B$8="Actuals only",SUMIF('WW Spending Actual'!$B$10:$B$50,'Summary TC'!$B198,'WW Spending Actual'!W$10:W$50),0)+IF($B$8="Actuals + Projected",SUMIF('WW Spending Total'!$B$10:$B$50,'Summary TC'!$B198,'WW Spending Total'!W$10:W$50),0)</f>
        <v>0</v>
      </c>
      <c r="Y198" s="786">
        <f>IF($B$8="Actuals only",SUMIF('WW Spending Actual'!$B$10:$B$50,'Summary TC'!$B198,'WW Spending Actual'!X$10:X$50),0)+IF($B$8="Actuals + Projected",SUMIF('WW Spending Total'!$B$10:$B$50,'Summary TC'!$B198,'WW Spending Total'!X$10:X$50),0)</f>
        <v>0</v>
      </c>
      <c r="Z198" s="786">
        <f>IF($B$8="Actuals only",SUMIF('WW Spending Actual'!$B$10:$B$50,'Summary TC'!$B198,'WW Spending Actual'!Y$10:Y$50),0)+IF($B$8="Actuals + Projected",SUMIF('WW Spending Total'!$B$10:$B$50,'Summary TC'!$B198,'WW Spending Total'!Y$10:Y$50),0)</f>
        <v>0</v>
      </c>
      <c r="AA198" s="786">
        <f>IF($B$8="Actuals only",SUMIF('WW Spending Actual'!$B$10:$B$50,'Summary TC'!$B198,'WW Spending Actual'!Z$10:Z$50),0)+IF($B$8="Actuals + Projected",SUMIF('WW Spending Total'!$B$10:$B$50,'Summary TC'!$B198,'WW Spending Total'!Z$10:Z$50),0)</f>
        <v>0</v>
      </c>
      <c r="AB198" s="786">
        <f>IF($B$8="Actuals only",SUMIF('WW Spending Actual'!$B$10:$B$50,'Summary TC'!$B198,'WW Spending Actual'!AA$10:AA$50),0)+IF($B$8="Actuals + Projected",SUMIF('WW Spending Total'!$B$10:$B$50,'Summary TC'!$B198,'WW Spending Total'!AA$10:AA$50),0)</f>
        <v>0</v>
      </c>
      <c r="AC198" s="786">
        <f>IF($B$8="Actuals only",SUMIF('WW Spending Actual'!$B$10:$B$50,'Summary TC'!$B198,'WW Spending Actual'!AB$10:AB$50),0)+IF($B$8="Actuals + Projected",SUMIF('WW Spending Total'!$B$10:$B$50,'Summary TC'!$B198,'WW Spending Total'!AB$10:AB$50),0)</f>
        <v>0</v>
      </c>
      <c r="AD198" s="786">
        <f>IF($B$8="Actuals only",SUMIF('WW Spending Actual'!$B$10:$B$50,'Summary TC'!$B198,'WW Spending Actual'!AC$10:AC$50),0)+IF($B$8="Actuals + Projected",SUMIF('WW Spending Total'!$B$10:$B$50,'Summary TC'!$B198,'WW Spending Total'!AC$10:AC$50),0)</f>
        <v>0</v>
      </c>
      <c r="AE198" s="786">
        <f>IF($B$8="Actuals only",SUMIF('WW Spending Actual'!$B$10:$B$50,'Summary TC'!$B198,'WW Spending Actual'!AD$10:AD$50),0)+IF($B$8="Actuals + Projected",SUMIF('WW Spending Total'!$B$10:$B$50,'Summary TC'!$B198,'WW Spending Total'!AD$10:AD$50),0)</f>
        <v>0</v>
      </c>
      <c r="AF198" s="786">
        <f>IF($B$8="Actuals only",SUMIF('WW Spending Actual'!$B$10:$B$50,'Summary TC'!$B198,'WW Spending Actual'!AE$10:AE$50),0)+IF($B$8="Actuals + Projected",SUMIF('WW Spending Total'!$B$10:$B$50,'Summary TC'!$B198,'WW Spending Total'!AE$10:AE$50),0)</f>
        <v>0</v>
      </c>
      <c r="AG198" s="786">
        <f>IF($B$8="Actuals only",SUMIF('WW Spending Actual'!$B$10:$B$50,'Summary TC'!$B198,'WW Spending Actual'!AF$10:AF$50),0)+IF($B$8="Actuals + Projected",SUMIF('WW Spending Total'!$B$10:$B$50,'Summary TC'!$B198,'WW Spending Total'!AF$10:AF$50),0)</f>
        <v>0</v>
      </c>
      <c r="AH198" s="787">
        <f>IF($B$8="Actuals only",SUMIF('WW Spending Actual'!$B$10:$B$50,'Summary TC'!$B198,'WW Spending Actual'!AG$10:AG$50),0)+IF($B$8="Actuals + Projected",SUMIF('WW Spending Total'!$B$10:$B$50,'Summary TC'!$B198,'WW Spending Total'!AG$10:AG$50),0)</f>
        <v>0</v>
      </c>
      <c r="AI198" s="789"/>
    </row>
    <row r="199" spans="2:38" hidden="1" x14ac:dyDescent="0.2">
      <c r="B199" s="613" t="str">
        <f>IFERROR(VLOOKUP(C199,'MEG Def'!$A$42:$B$45,2),"")</f>
        <v/>
      </c>
      <c r="C199" s="650"/>
      <c r="D199" s="660"/>
      <c r="E199" s="785">
        <f>IF($B$8="Actuals only",SUMIF('WW Spending Actual'!$B$10:$B$50,'Summary TC'!$B199,'WW Spending Actual'!D$10:D$50),0)+IF($B$8="Actuals + Projected",SUMIF('WW Spending Total'!$B$10:$B$50,'Summary TC'!$B199,'WW Spending Total'!D$10:D$50),0)</f>
        <v>0</v>
      </c>
      <c r="F199" s="786">
        <f>IF($B$8="Actuals only",SUMIF('WW Spending Actual'!$B$10:$B$50,'Summary TC'!$B199,'WW Spending Actual'!E$10:E$50),0)+IF($B$8="Actuals + Projected",SUMIF('WW Spending Total'!$B$10:$B$50,'Summary TC'!$B199,'WW Spending Total'!E$10:E$50),0)</f>
        <v>0</v>
      </c>
      <c r="G199" s="786">
        <f>IF($B$8="Actuals only",SUMIF('WW Spending Actual'!$B$10:$B$50,'Summary TC'!$B199,'WW Spending Actual'!F$10:F$50),0)+IF($B$8="Actuals + Projected",SUMIF('WW Spending Total'!$B$10:$B$50,'Summary TC'!$B199,'WW Spending Total'!F$10:F$50),0)</f>
        <v>0</v>
      </c>
      <c r="H199" s="786">
        <f>IF($B$8="Actuals only",SUMIF('WW Spending Actual'!$B$10:$B$50,'Summary TC'!$B199,'WW Spending Actual'!G$10:G$50),0)+IF($B$8="Actuals + Projected",SUMIF('WW Spending Total'!$B$10:$B$50,'Summary TC'!$B199,'WW Spending Total'!G$10:G$50),0)</f>
        <v>0</v>
      </c>
      <c r="I199" s="786">
        <f>IF($B$8="Actuals only",SUMIF('WW Spending Actual'!$B$10:$B$50,'Summary TC'!$B199,'WW Spending Actual'!H$10:H$50),0)+IF($B$8="Actuals + Projected",SUMIF('WW Spending Total'!$B$10:$B$50,'Summary TC'!$B199,'WW Spending Total'!H$10:H$50),0)</f>
        <v>0</v>
      </c>
      <c r="J199" s="786">
        <f>IF($B$8="Actuals only",SUMIF('WW Spending Actual'!$B$10:$B$50,'Summary TC'!$B199,'WW Spending Actual'!I$10:I$50),0)+IF($B$8="Actuals + Projected",SUMIF('WW Spending Total'!$B$10:$B$50,'Summary TC'!$B199,'WW Spending Total'!I$10:I$50),0)</f>
        <v>0</v>
      </c>
      <c r="K199" s="786">
        <f>IF($B$8="Actuals only",SUMIF('WW Spending Actual'!$B$10:$B$50,'Summary TC'!$B199,'WW Spending Actual'!J$10:J$50),0)+IF($B$8="Actuals + Projected",SUMIF('WW Spending Total'!$B$10:$B$50,'Summary TC'!$B199,'WW Spending Total'!J$10:J$50),0)</f>
        <v>0</v>
      </c>
      <c r="L199" s="786">
        <f>IF($B$8="Actuals only",SUMIF('WW Spending Actual'!$B$10:$B$50,'Summary TC'!$B199,'WW Spending Actual'!K$10:K$50),0)+IF($B$8="Actuals + Projected",SUMIF('WW Spending Total'!$B$10:$B$50,'Summary TC'!$B199,'WW Spending Total'!K$10:K$50),0)</f>
        <v>0</v>
      </c>
      <c r="M199" s="786">
        <f>IF($B$8="Actuals only",SUMIF('WW Spending Actual'!$B$10:$B$50,'Summary TC'!$B199,'WW Spending Actual'!L$10:L$50),0)+IF($B$8="Actuals + Projected",SUMIF('WW Spending Total'!$B$10:$B$50,'Summary TC'!$B199,'WW Spending Total'!L$10:L$50),0)</f>
        <v>0</v>
      </c>
      <c r="N199" s="786">
        <f>IF($B$8="Actuals only",SUMIF('WW Spending Actual'!$B$10:$B$50,'Summary TC'!$B199,'WW Spending Actual'!M$10:M$50),0)+IF($B$8="Actuals + Projected",SUMIF('WW Spending Total'!$B$10:$B$50,'Summary TC'!$B199,'WW Spending Total'!M$10:M$50),0)</f>
        <v>0</v>
      </c>
      <c r="O199" s="786">
        <f>IF($B$8="Actuals only",SUMIF('WW Spending Actual'!$B$10:$B$50,'Summary TC'!$B199,'WW Spending Actual'!N$10:N$50),0)+IF($B$8="Actuals + Projected",SUMIF('WW Spending Total'!$B$10:$B$50,'Summary TC'!$B199,'WW Spending Total'!N$10:N$50),0)</f>
        <v>0</v>
      </c>
      <c r="P199" s="786">
        <f>IF($B$8="Actuals only",SUMIF('WW Spending Actual'!$B$10:$B$50,'Summary TC'!$B199,'WW Spending Actual'!O$10:O$50),0)+IF($B$8="Actuals + Projected",SUMIF('WW Spending Total'!$B$10:$B$50,'Summary TC'!$B199,'WW Spending Total'!O$10:O$50),0)</f>
        <v>0</v>
      </c>
      <c r="Q199" s="786">
        <f>IF($B$8="Actuals only",SUMIF('WW Spending Actual'!$B$10:$B$50,'Summary TC'!$B199,'WW Spending Actual'!P$10:P$50),0)+IF($B$8="Actuals + Projected",SUMIF('WW Spending Total'!$B$10:$B$50,'Summary TC'!$B199,'WW Spending Total'!P$10:P$50),0)</f>
        <v>0</v>
      </c>
      <c r="R199" s="786">
        <f>IF($B$8="Actuals only",SUMIF('WW Spending Actual'!$B$10:$B$50,'Summary TC'!$B199,'WW Spending Actual'!Q$10:Q$50),0)+IF($B$8="Actuals + Projected",SUMIF('WW Spending Total'!$B$10:$B$50,'Summary TC'!$B199,'WW Spending Total'!Q$10:Q$50),0)</f>
        <v>0</v>
      </c>
      <c r="S199" s="786">
        <f>IF($B$8="Actuals only",SUMIF('WW Spending Actual'!$B$10:$B$50,'Summary TC'!$B199,'WW Spending Actual'!R$10:R$50),0)+IF($B$8="Actuals + Projected",SUMIF('WW Spending Total'!$B$10:$B$50,'Summary TC'!$B199,'WW Spending Total'!R$10:R$50),0)</f>
        <v>0</v>
      </c>
      <c r="T199" s="786">
        <f>IF($B$8="Actuals only",SUMIF('WW Spending Actual'!$B$10:$B$50,'Summary TC'!$B199,'WW Spending Actual'!S$10:S$50),0)+IF($B$8="Actuals + Projected",SUMIF('WW Spending Total'!$B$10:$B$50,'Summary TC'!$B199,'WW Spending Total'!S$10:S$50),0)</f>
        <v>0</v>
      </c>
      <c r="U199" s="786">
        <f>IF($B$8="Actuals only",SUMIF('WW Spending Actual'!$B$10:$B$50,'Summary TC'!$B199,'WW Spending Actual'!T$10:T$50),0)+IF($B$8="Actuals + Projected",SUMIF('WW Spending Total'!$B$10:$B$50,'Summary TC'!$B199,'WW Spending Total'!T$10:T$50),0)</f>
        <v>0</v>
      </c>
      <c r="V199" s="786">
        <f>IF($B$8="Actuals only",SUMIF('WW Spending Actual'!$B$10:$B$50,'Summary TC'!$B199,'WW Spending Actual'!U$10:U$50),0)+IF($B$8="Actuals + Projected",SUMIF('WW Spending Total'!$B$10:$B$50,'Summary TC'!$B199,'WW Spending Total'!U$10:U$50),0)</f>
        <v>0</v>
      </c>
      <c r="W199" s="786">
        <f>IF($B$8="Actuals only",SUMIF('WW Spending Actual'!$B$10:$B$50,'Summary TC'!$B199,'WW Spending Actual'!V$10:V$50),0)+IF($B$8="Actuals + Projected",SUMIF('WW Spending Total'!$B$10:$B$50,'Summary TC'!$B199,'WW Spending Total'!V$10:V$50),0)</f>
        <v>0</v>
      </c>
      <c r="X199" s="786">
        <f>IF($B$8="Actuals only",SUMIF('WW Spending Actual'!$B$10:$B$50,'Summary TC'!$B199,'WW Spending Actual'!W$10:W$50),0)+IF($B$8="Actuals + Projected",SUMIF('WW Spending Total'!$B$10:$B$50,'Summary TC'!$B199,'WW Spending Total'!W$10:W$50),0)</f>
        <v>0</v>
      </c>
      <c r="Y199" s="786">
        <f>IF($B$8="Actuals only",SUMIF('WW Spending Actual'!$B$10:$B$50,'Summary TC'!$B199,'WW Spending Actual'!X$10:X$50),0)+IF($B$8="Actuals + Projected",SUMIF('WW Spending Total'!$B$10:$B$50,'Summary TC'!$B199,'WW Spending Total'!X$10:X$50),0)</f>
        <v>0</v>
      </c>
      <c r="Z199" s="786">
        <f>IF($B$8="Actuals only",SUMIF('WW Spending Actual'!$B$10:$B$50,'Summary TC'!$B199,'WW Spending Actual'!Y$10:Y$50),0)+IF($B$8="Actuals + Projected",SUMIF('WW Spending Total'!$B$10:$B$50,'Summary TC'!$B199,'WW Spending Total'!Y$10:Y$50),0)</f>
        <v>0</v>
      </c>
      <c r="AA199" s="786">
        <f>IF($B$8="Actuals only",SUMIF('WW Spending Actual'!$B$10:$B$50,'Summary TC'!$B199,'WW Spending Actual'!Z$10:Z$50),0)+IF($B$8="Actuals + Projected",SUMIF('WW Spending Total'!$B$10:$B$50,'Summary TC'!$B199,'WW Spending Total'!Z$10:Z$50),0)</f>
        <v>0</v>
      </c>
      <c r="AB199" s="786">
        <f>IF($B$8="Actuals only",SUMIF('WW Spending Actual'!$B$10:$B$50,'Summary TC'!$B199,'WW Spending Actual'!AA$10:AA$50),0)+IF($B$8="Actuals + Projected",SUMIF('WW Spending Total'!$B$10:$B$50,'Summary TC'!$B199,'WW Spending Total'!AA$10:AA$50),0)</f>
        <v>0</v>
      </c>
      <c r="AC199" s="786">
        <f>IF($B$8="Actuals only",SUMIF('WW Spending Actual'!$B$10:$B$50,'Summary TC'!$B199,'WW Spending Actual'!AB$10:AB$50),0)+IF($B$8="Actuals + Projected",SUMIF('WW Spending Total'!$B$10:$B$50,'Summary TC'!$B199,'WW Spending Total'!AB$10:AB$50),0)</f>
        <v>0</v>
      </c>
      <c r="AD199" s="786">
        <f>IF($B$8="Actuals only",SUMIF('WW Spending Actual'!$B$10:$B$50,'Summary TC'!$B199,'WW Spending Actual'!AC$10:AC$50),0)+IF($B$8="Actuals + Projected",SUMIF('WW Spending Total'!$B$10:$B$50,'Summary TC'!$B199,'WW Spending Total'!AC$10:AC$50),0)</f>
        <v>0</v>
      </c>
      <c r="AE199" s="786">
        <f>IF($B$8="Actuals only",SUMIF('WW Spending Actual'!$B$10:$B$50,'Summary TC'!$B199,'WW Spending Actual'!AD$10:AD$50),0)+IF($B$8="Actuals + Projected",SUMIF('WW Spending Total'!$B$10:$B$50,'Summary TC'!$B199,'WW Spending Total'!AD$10:AD$50),0)</f>
        <v>0</v>
      </c>
      <c r="AF199" s="786">
        <f>IF($B$8="Actuals only",SUMIF('WW Spending Actual'!$B$10:$B$50,'Summary TC'!$B199,'WW Spending Actual'!AE$10:AE$50),0)+IF($B$8="Actuals + Projected",SUMIF('WW Spending Total'!$B$10:$B$50,'Summary TC'!$B199,'WW Spending Total'!AE$10:AE$50),0)</f>
        <v>0</v>
      </c>
      <c r="AG199" s="786">
        <f>IF($B$8="Actuals only",SUMIF('WW Spending Actual'!$B$10:$B$50,'Summary TC'!$B199,'WW Spending Actual'!AF$10:AF$50),0)+IF($B$8="Actuals + Projected",SUMIF('WW Spending Total'!$B$10:$B$50,'Summary TC'!$B199,'WW Spending Total'!AF$10:AF$50),0)</f>
        <v>0</v>
      </c>
      <c r="AH199" s="787">
        <f>IF($B$8="Actuals only",SUMIF('WW Spending Actual'!$B$10:$B$50,'Summary TC'!$B199,'WW Spending Actual'!AG$10:AG$50),0)+IF($B$8="Actuals + Projected",SUMIF('WW Spending Total'!$B$10:$B$50,'Summary TC'!$B199,'WW Spending Total'!AG$10:AG$50),0)</f>
        <v>0</v>
      </c>
      <c r="AI199" s="789"/>
    </row>
    <row r="200" spans="2:38" ht="13.5" thickBot="1" x14ac:dyDescent="0.25">
      <c r="B200" s="613"/>
      <c r="C200" s="650"/>
      <c r="D200" s="660"/>
      <c r="E200" s="790">
        <f>IF($B$8="Actuals only",SUMIF('WW Spending Actual'!$B$37:$B$40,'Summary TC'!$B200,'WW Spending Actual'!D$37:D$40),0)+IF($B$8="Actuals + Projected",SUMIF('WW Spending Total'!$B$37:$B$40,'Summary TC'!$B200,'WW Spending Total'!D$37:D$40),0)</f>
        <v>0</v>
      </c>
      <c r="F200" s="791">
        <f>IF($B$8="Actuals only",SUMIF('WW Spending Actual'!$B$37:$B$40,'Summary TC'!$B200,'WW Spending Actual'!E$37:E$40),0)+IF($B$8="Actuals + Projected",SUMIF('WW Spending Total'!$B$37:$B$40,'Summary TC'!$B200,'WW Spending Total'!E$37:E$40),0)</f>
        <v>0</v>
      </c>
      <c r="G200" s="791">
        <f>IF($B$8="Actuals only",SUMIF('WW Spending Actual'!$B$37:$B$40,'Summary TC'!$B200,'WW Spending Actual'!F$37:F$40),0)+IF($B$8="Actuals + Projected",SUMIF('WW Spending Total'!$B$37:$B$40,'Summary TC'!$B200,'WW Spending Total'!F$37:F$40),0)</f>
        <v>0</v>
      </c>
      <c r="H200" s="791">
        <f>IF($B$8="Actuals only",SUMIF('WW Spending Actual'!$B$37:$B$40,'Summary TC'!$B200,'WW Spending Actual'!G$37:G$40),0)+IF($B$8="Actuals + Projected",SUMIF('WW Spending Total'!$B$37:$B$40,'Summary TC'!$B200,'WW Spending Total'!G$37:G$40),0)</f>
        <v>0</v>
      </c>
      <c r="I200" s="791">
        <f>IF($B$8="Actuals only",SUMIF('WW Spending Actual'!$B$37:$B$40,'Summary TC'!$B200,'WW Spending Actual'!H$37:H$40),0)+IF($B$8="Actuals + Projected",SUMIF('WW Spending Total'!$B$37:$B$40,'Summary TC'!$B200,'WW Spending Total'!H$37:H$40),0)</f>
        <v>0</v>
      </c>
      <c r="J200" s="791">
        <f>IF($B$8="Actuals only",SUMIF('WW Spending Actual'!$B$37:$B$40,'Summary TC'!$B200,'WW Spending Actual'!I$37:I$40),0)+IF($B$8="Actuals + Projected",SUMIF('WW Spending Total'!$B$37:$B$40,'Summary TC'!$B200,'WW Spending Total'!I$37:I$40),0)</f>
        <v>0</v>
      </c>
      <c r="K200" s="791">
        <f>IF($B$8="Actuals only",SUMIF('WW Spending Actual'!$B$37:$B$40,'Summary TC'!$B200,'WW Spending Actual'!J$37:J$40),0)+IF($B$8="Actuals + Projected",SUMIF('WW Spending Total'!$B$37:$B$40,'Summary TC'!$B200,'WW Spending Total'!J$37:J$40),0)</f>
        <v>0</v>
      </c>
      <c r="L200" s="791">
        <f>IF($B$8="Actuals only",SUMIF('WW Spending Actual'!$B$37:$B$40,'Summary TC'!$B200,'WW Spending Actual'!K$37:K$40),0)+IF($B$8="Actuals + Projected",SUMIF('WW Spending Total'!$B$37:$B$40,'Summary TC'!$B200,'WW Spending Total'!K$37:K$40),0)</f>
        <v>0</v>
      </c>
      <c r="M200" s="791">
        <f>IF($B$8="Actuals only",SUMIF('WW Spending Actual'!$B$37:$B$40,'Summary TC'!$B200,'WW Spending Actual'!L$37:L$40),0)+IF($B$8="Actuals + Projected",SUMIF('WW Spending Total'!$B$37:$B$40,'Summary TC'!$B200,'WW Spending Total'!L$37:L$40),0)</f>
        <v>0</v>
      </c>
      <c r="N200" s="791">
        <f>IF($B$8="Actuals only",SUMIF('WW Spending Actual'!$B$37:$B$40,'Summary TC'!$B200,'WW Spending Actual'!M$37:M$40),0)+IF($B$8="Actuals + Projected",SUMIF('WW Spending Total'!$B$37:$B$40,'Summary TC'!$B200,'WW Spending Total'!M$37:M$40),0)</f>
        <v>0</v>
      </c>
      <c r="O200" s="791">
        <f>IF($B$8="Actuals only",SUMIF('WW Spending Actual'!$B$37:$B$40,'Summary TC'!$B200,'WW Spending Actual'!N$37:N$40),0)+IF($B$8="Actuals + Projected",SUMIF('WW Spending Total'!$B$37:$B$40,'Summary TC'!$B200,'WW Spending Total'!N$37:N$40),0)</f>
        <v>0</v>
      </c>
      <c r="P200" s="791">
        <f>IF($B$8="Actuals only",SUMIF('WW Spending Actual'!$B$37:$B$40,'Summary TC'!$B200,'WW Spending Actual'!O$37:O$40),0)+IF($B$8="Actuals + Projected",SUMIF('WW Spending Total'!$B$37:$B$40,'Summary TC'!$B200,'WW Spending Total'!O$37:O$40),0)</f>
        <v>0</v>
      </c>
      <c r="Q200" s="791">
        <f>IF($B$8="Actuals only",SUMIF('WW Spending Actual'!$B$37:$B$40,'Summary TC'!$B200,'WW Spending Actual'!P$37:P$40),0)+IF($B$8="Actuals + Projected",SUMIF('WW Spending Total'!$B$37:$B$40,'Summary TC'!$B200,'WW Spending Total'!P$37:P$40),0)</f>
        <v>0</v>
      </c>
      <c r="R200" s="791">
        <f>IF($B$8="Actuals only",SUMIF('WW Spending Actual'!$B$37:$B$40,'Summary TC'!$B200,'WW Spending Actual'!Q$37:Q$40),0)+IF($B$8="Actuals + Projected",SUMIF('WW Spending Total'!$B$37:$B$40,'Summary TC'!$B200,'WW Spending Total'!Q$37:Q$40),0)</f>
        <v>0</v>
      </c>
      <c r="S200" s="791">
        <f>IF($B$8="Actuals only",SUMIF('WW Spending Actual'!$B$37:$B$40,'Summary TC'!$B200,'WW Spending Actual'!R$37:R$40),0)+IF($B$8="Actuals + Projected",SUMIF('WW Spending Total'!$B$37:$B$40,'Summary TC'!$B200,'WW Spending Total'!R$37:R$40),0)</f>
        <v>0</v>
      </c>
      <c r="T200" s="791">
        <f>IF($B$8="Actuals only",SUMIF('WW Spending Actual'!$B$37:$B$40,'Summary TC'!$B200,'WW Spending Actual'!S$37:S$40),0)+IF($B$8="Actuals + Projected",SUMIF('WW Spending Total'!$B$37:$B$40,'Summary TC'!$B200,'WW Spending Total'!S$37:S$40),0)</f>
        <v>0</v>
      </c>
      <c r="U200" s="791">
        <f>IF($B$8="Actuals only",SUMIF('WW Spending Actual'!$B$37:$B$40,'Summary TC'!$B200,'WW Spending Actual'!T$37:T$40),0)+IF($B$8="Actuals + Projected",SUMIF('WW Spending Total'!$B$37:$B$40,'Summary TC'!$B200,'WW Spending Total'!T$37:T$40),0)</f>
        <v>0</v>
      </c>
      <c r="V200" s="791">
        <f>IF($B$8="Actuals only",SUMIF('WW Spending Actual'!$B$37:$B$40,'Summary TC'!$B200,'WW Spending Actual'!U$37:U$40),0)+IF($B$8="Actuals + Projected",SUMIF('WW Spending Total'!$B$37:$B$40,'Summary TC'!$B200,'WW Spending Total'!U$37:U$40),0)</f>
        <v>0</v>
      </c>
      <c r="W200" s="791">
        <f>IF($B$8="Actuals only",SUMIF('WW Spending Actual'!$B$37:$B$40,'Summary TC'!$B200,'WW Spending Actual'!V$37:V$40),0)+IF($B$8="Actuals + Projected",SUMIF('WW Spending Total'!$B$37:$B$40,'Summary TC'!$B200,'WW Spending Total'!V$37:V$40),0)</f>
        <v>0</v>
      </c>
      <c r="X200" s="791">
        <f>IF($B$8="Actuals only",SUMIF('WW Spending Actual'!$B$37:$B$40,'Summary TC'!$B200,'WW Spending Actual'!W$37:W$40),0)+IF($B$8="Actuals + Projected",SUMIF('WW Spending Total'!$B$37:$B$40,'Summary TC'!$B200,'WW Spending Total'!W$37:W$40),0)</f>
        <v>0</v>
      </c>
      <c r="Y200" s="791">
        <f>IF($B$8="Actuals only",SUMIF('WW Spending Actual'!$B$37:$B$40,'Summary TC'!$B200,'WW Spending Actual'!X$37:X$40),0)+IF($B$8="Actuals + Projected",SUMIF('WW Spending Total'!$B$37:$B$40,'Summary TC'!$B200,'WW Spending Total'!X$37:X$40),0)</f>
        <v>0</v>
      </c>
      <c r="Z200" s="791">
        <f>IF($B$8="Actuals only",SUMIF('WW Spending Actual'!$B$37:$B$40,'Summary TC'!$B200,'WW Spending Actual'!Y$37:Y$40),0)+IF($B$8="Actuals + Projected",SUMIF('WW Spending Total'!$B$37:$B$40,'Summary TC'!$B200,'WW Spending Total'!Y$37:Y$40),0)</f>
        <v>0</v>
      </c>
      <c r="AA200" s="791">
        <f>IF($B$8="Actuals only",SUMIF('WW Spending Actual'!$B$37:$B$40,'Summary TC'!$B200,'WW Spending Actual'!Z$37:Z$40),0)+IF($B$8="Actuals + Projected",SUMIF('WW Spending Total'!$B$37:$B$40,'Summary TC'!$B200,'WW Spending Total'!Z$37:Z$40),0)</f>
        <v>0</v>
      </c>
      <c r="AB200" s="791">
        <f>IF($B$8="Actuals only",SUMIF('WW Spending Actual'!$B$37:$B$40,'Summary TC'!$B200,'WW Spending Actual'!AA$37:AA$40),0)+IF($B$8="Actuals + Projected",SUMIF('WW Spending Total'!$B$37:$B$40,'Summary TC'!$B200,'WW Spending Total'!AA$37:AA$40),0)</f>
        <v>0</v>
      </c>
      <c r="AC200" s="791">
        <f>IF($B$8="Actuals only",SUMIF('WW Spending Actual'!$B$37:$B$40,'Summary TC'!$B200,'WW Spending Actual'!AB$37:AB$40),0)+IF($B$8="Actuals + Projected",SUMIF('WW Spending Total'!$B$37:$B$40,'Summary TC'!$B200,'WW Spending Total'!AB$37:AB$40),0)</f>
        <v>0</v>
      </c>
      <c r="AD200" s="791">
        <f>IF($B$8="Actuals only",SUMIF('WW Spending Actual'!$B$37:$B$40,'Summary TC'!$B200,'WW Spending Actual'!AC$37:AC$40),0)+IF($B$8="Actuals + Projected",SUMIF('WW Spending Total'!$B$37:$B$40,'Summary TC'!$B200,'WW Spending Total'!AC$37:AC$40),0)</f>
        <v>0</v>
      </c>
      <c r="AE200" s="791">
        <f>IF($B$8="Actuals only",SUMIF('WW Spending Actual'!$B$37:$B$40,'Summary TC'!$B200,'WW Spending Actual'!AD$37:AD$40),0)+IF($B$8="Actuals + Projected",SUMIF('WW Spending Total'!$B$37:$B$40,'Summary TC'!$B200,'WW Spending Total'!AD$37:AD$40),0)</f>
        <v>0</v>
      </c>
      <c r="AF200" s="791">
        <f>IF($B$8="Actuals only",SUMIF('WW Spending Actual'!$B$37:$B$40,'Summary TC'!$B200,'WW Spending Actual'!AE$37:AE$40),0)+IF($B$8="Actuals + Projected",SUMIF('WW Spending Total'!$B$37:$B$40,'Summary TC'!$B200,'WW Spending Total'!AE$37:AE$40),0)</f>
        <v>0</v>
      </c>
      <c r="AG200" s="791">
        <f>IF($B$8="Actuals only",SUMIF('WW Spending Actual'!$B$37:$B$40,'Summary TC'!$B200,'WW Spending Actual'!AF$37:AF$40),0)+IF($B$8="Actuals + Projected",SUMIF('WW Spending Total'!$B$37:$B$40,'Summary TC'!$B200,'WW Spending Total'!AF$37:AF$40),0)</f>
        <v>0</v>
      </c>
      <c r="AH200" s="792">
        <f>IF($B$8="Actuals only",SUMIF('WW Spending Actual'!$B$37:$B$40,'Summary TC'!$B200,'WW Spending Actual'!AG$37:AG$40),0)+IF($B$8="Actuals + Projected",SUMIF('WW Spending Total'!$B$37:$B$40,'Summary TC'!$B200,'WW Spending Total'!AG$37:AG$40),0)</f>
        <v>0</v>
      </c>
      <c r="AI200" s="793"/>
    </row>
    <row r="201" spans="2:38" ht="13.5" thickBot="1" x14ac:dyDescent="0.25">
      <c r="B201" s="778" t="s">
        <v>4</v>
      </c>
      <c r="C201" s="716"/>
      <c r="D201" s="778"/>
      <c r="E201" s="794">
        <f>IF(AND(E$12&gt;='Summary TC'!$C$4, E$12&lt;='Summary TC'!$C$5), SUM(E191:E200),0)</f>
        <v>49872349</v>
      </c>
      <c r="F201" s="690">
        <f>IF(AND(F$12&gt;='Summary TC'!$C$4, F$12&lt;='Summary TC'!$C$5), SUM(F191:F200),0)</f>
        <v>72720215.739999995</v>
      </c>
      <c r="G201" s="690">
        <f>IF(AND(G$12&gt;='Summary TC'!$C$4, G$12&lt;='Summary TC'!$C$5), SUM(G191:G200),0)</f>
        <v>77924992.479999989</v>
      </c>
      <c r="H201" s="690">
        <f>IF(AND(H$12&gt;='Summary TC'!$C$4, H$12&lt;='Summary TC'!$C$5), SUM(H191:H200),0)</f>
        <v>83910759.799999997</v>
      </c>
      <c r="I201" s="690">
        <f>IF(AND(I$12&gt;='Summary TC'!$C$4, I$12&lt;='Summary TC'!$C$5), SUM(I191:I200),0)</f>
        <v>22650305.640000001</v>
      </c>
      <c r="J201" s="690">
        <f>IF(AND(J$12&gt;='Summary TC'!$C$4, J$12&lt;='Summary TC'!$C$5), SUM(J191:J200),0)</f>
        <v>0</v>
      </c>
      <c r="K201" s="690">
        <f>IF(AND(K$12&gt;='Summary TC'!$C$4, K$12&lt;='Summary TC'!$C$5), SUM(K191:K200),0)</f>
        <v>0</v>
      </c>
      <c r="L201" s="690">
        <f>IF(AND(L$12&gt;='Summary TC'!$C$4, L$12&lt;='Summary TC'!$C$5), SUM(L191:L200),0)</f>
        <v>0</v>
      </c>
      <c r="M201" s="690">
        <f>IF(AND(M$12&gt;='Summary TC'!$C$4, M$12&lt;='Summary TC'!$C$5), SUM(M191:M200),0)</f>
        <v>0</v>
      </c>
      <c r="N201" s="690">
        <f>IF(AND(N$12&gt;='Summary TC'!$C$4, N$12&lt;='Summary TC'!$C$5), SUM(N191:N200),0)</f>
        <v>0</v>
      </c>
      <c r="O201" s="690">
        <f>IF(AND(O$12&gt;='Summary TC'!$C$4, O$12&lt;='Summary TC'!$C$5), SUM(O191:O200),0)</f>
        <v>0</v>
      </c>
      <c r="P201" s="690">
        <f>IF(AND(P$12&gt;='Summary TC'!$C$4, P$12&lt;='Summary TC'!$C$5), SUM(P191:P200),0)</f>
        <v>0</v>
      </c>
      <c r="Q201" s="690">
        <f>IF(AND(Q$12&gt;='Summary TC'!$C$4, Q$12&lt;='Summary TC'!$C$5), SUM(Q191:Q200),0)</f>
        <v>0</v>
      </c>
      <c r="R201" s="690">
        <f>IF(AND(R$12&gt;='Summary TC'!$C$4, R$12&lt;='Summary TC'!$C$5), SUM(R191:R200),0)</f>
        <v>0</v>
      </c>
      <c r="S201" s="690">
        <f>IF(AND(S$12&gt;='Summary TC'!$C$4, S$12&lt;='Summary TC'!$C$5), SUM(S191:S200),0)</f>
        <v>0</v>
      </c>
      <c r="T201" s="690">
        <f>IF(AND(T$12&gt;='Summary TC'!$C$4, T$12&lt;='Summary TC'!$C$5), SUM(T191:T200),0)</f>
        <v>0</v>
      </c>
      <c r="U201" s="690">
        <f>IF(AND(U$12&gt;='Summary TC'!$C$4, U$12&lt;='Summary TC'!$C$5), SUM(U191:U200),0)</f>
        <v>0</v>
      </c>
      <c r="V201" s="690">
        <f>IF(AND(V$12&gt;='Summary TC'!$C$4, V$12&lt;='Summary TC'!$C$5), SUM(V191:V200),0)</f>
        <v>0</v>
      </c>
      <c r="W201" s="690">
        <f>IF(AND(W$12&gt;='Summary TC'!$C$4, W$12&lt;='Summary TC'!$C$5), SUM(W191:W200),0)</f>
        <v>0</v>
      </c>
      <c r="X201" s="690">
        <f>IF(AND(X$12&gt;='Summary TC'!$C$4, X$12&lt;='Summary TC'!$C$5), SUM(X191:X200),0)</f>
        <v>0</v>
      </c>
      <c r="Y201" s="690">
        <f>IF(AND(Y$12&gt;='Summary TC'!$C$4, Y$12&lt;='Summary TC'!$C$5), SUM(Y191:Y200),0)</f>
        <v>0</v>
      </c>
      <c r="Z201" s="690">
        <f>IF(AND(Z$12&gt;='Summary TC'!$C$4, Z$12&lt;='Summary TC'!$C$5), SUM(Z191:Z200),0)</f>
        <v>0</v>
      </c>
      <c r="AA201" s="690">
        <f>IF(AND(AA$12&gt;='Summary TC'!$C$4, AA$12&lt;='Summary TC'!$C$5), SUM(AA191:AA200),0)</f>
        <v>0</v>
      </c>
      <c r="AB201" s="690">
        <f>IF(AND(AB$12&gt;='Summary TC'!$C$4, AB$12&lt;='Summary TC'!$C$5), SUM(AB191:AB200),0)</f>
        <v>0</v>
      </c>
      <c r="AC201" s="690">
        <f>IF(AND(AC$12&gt;='Summary TC'!$C$4, AC$12&lt;='Summary TC'!$C$5), SUM(AC191:AC200),0)</f>
        <v>0</v>
      </c>
      <c r="AD201" s="690">
        <f>IF(AND(AD$12&gt;='Summary TC'!$C$4, AD$12&lt;='Summary TC'!$C$5), SUM(AD191:AD200),0)</f>
        <v>0</v>
      </c>
      <c r="AE201" s="690">
        <f>IF(AND(AE$12&gt;='Summary TC'!$C$4, AE$12&lt;='Summary TC'!$C$5), SUM(AE191:AE200),0)</f>
        <v>0</v>
      </c>
      <c r="AF201" s="690">
        <f>IF(AND(AF$12&gt;='Summary TC'!$C$4, AF$12&lt;='Summary TC'!$C$5), SUM(AF191:AF200),0)</f>
        <v>0</v>
      </c>
      <c r="AG201" s="690">
        <f>IF(AND(AG$12&gt;='Summary TC'!$C$4, AG$12&lt;='Summary TC'!$C$5), SUM(AG191:AG200),0)</f>
        <v>0</v>
      </c>
      <c r="AH201" s="690">
        <f>IF(AND(AH$12&gt;='Summary TC'!$C$4, AH$12&lt;='Summary TC'!$C$5), SUM(AH191:AH200),0)</f>
        <v>0</v>
      </c>
      <c r="AI201" s="691">
        <f>SUM(E201:AH201)</f>
        <v>307078622.65999997</v>
      </c>
    </row>
    <row r="202" spans="2:38" ht="13.5" thickBot="1" x14ac:dyDescent="0.25">
      <c r="B202" s="541"/>
      <c r="D202" s="541"/>
      <c r="E202" s="795"/>
      <c r="F202" s="795"/>
      <c r="G202" s="795"/>
      <c r="H202" s="795"/>
      <c r="I202" s="795"/>
      <c r="J202" s="795"/>
      <c r="K202" s="795"/>
      <c r="L202" s="795"/>
      <c r="M202" s="795"/>
      <c r="N202" s="795"/>
      <c r="O202" s="795"/>
      <c r="P202" s="795"/>
      <c r="Q202" s="795"/>
      <c r="R202" s="795"/>
      <c r="S202" s="795"/>
      <c r="T202" s="795"/>
      <c r="U202" s="795"/>
      <c r="V202" s="795"/>
      <c r="W202" s="795"/>
      <c r="X202" s="795"/>
      <c r="Y202" s="795"/>
      <c r="Z202" s="795"/>
      <c r="AA202" s="795"/>
      <c r="AB202" s="795"/>
      <c r="AC202" s="795"/>
      <c r="AD202" s="795"/>
      <c r="AE202" s="795"/>
      <c r="AF202" s="795"/>
      <c r="AG202" s="795"/>
      <c r="AH202" s="795"/>
      <c r="AI202" s="727"/>
    </row>
    <row r="203" spans="2:38" ht="13.5" thickBot="1" x14ac:dyDescent="0.25">
      <c r="B203" s="688" t="s">
        <v>25</v>
      </c>
      <c r="C203" s="716"/>
      <c r="D203" s="796"/>
      <c r="E203" s="797">
        <f t="shared" ref="E203:AC203" si="74">E185-E201</f>
        <v>16640023.57</v>
      </c>
      <c r="F203" s="798">
        <f t="shared" si="74"/>
        <v>0</v>
      </c>
      <c r="G203" s="798">
        <f t="shared" si="74"/>
        <v>188300</v>
      </c>
      <c r="H203" s="798">
        <f t="shared" si="74"/>
        <v>0</v>
      </c>
      <c r="I203" s="798">
        <f t="shared" si="74"/>
        <v>-116460</v>
      </c>
      <c r="J203" s="798">
        <f t="shared" si="74"/>
        <v>0</v>
      </c>
      <c r="K203" s="798">
        <f t="shared" si="74"/>
        <v>0</v>
      </c>
      <c r="L203" s="798">
        <f t="shared" si="74"/>
        <v>0</v>
      </c>
      <c r="M203" s="798">
        <f t="shared" si="74"/>
        <v>0</v>
      </c>
      <c r="N203" s="798">
        <f t="shared" si="74"/>
        <v>0</v>
      </c>
      <c r="O203" s="798">
        <f t="shared" si="74"/>
        <v>0</v>
      </c>
      <c r="P203" s="798">
        <f t="shared" si="74"/>
        <v>0</v>
      </c>
      <c r="Q203" s="798">
        <f t="shared" si="74"/>
        <v>0</v>
      </c>
      <c r="R203" s="798">
        <f t="shared" si="74"/>
        <v>0</v>
      </c>
      <c r="S203" s="798">
        <f t="shared" si="74"/>
        <v>0</v>
      </c>
      <c r="T203" s="798">
        <f t="shared" si="74"/>
        <v>0</v>
      </c>
      <c r="U203" s="798">
        <f t="shared" si="74"/>
        <v>0</v>
      </c>
      <c r="V203" s="798">
        <f t="shared" si="74"/>
        <v>0</v>
      </c>
      <c r="W203" s="798">
        <f t="shared" si="74"/>
        <v>0</v>
      </c>
      <c r="X203" s="798">
        <f t="shared" si="74"/>
        <v>0</v>
      </c>
      <c r="Y203" s="798">
        <f t="shared" si="74"/>
        <v>0</v>
      </c>
      <c r="Z203" s="798">
        <f t="shared" si="74"/>
        <v>0</v>
      </c>
      <c r="AA203" s="798">
        <f t="shared" si="74"/>
        <v>0</v>
      </c>
      <c r="AB203" s="798">
        <f t="shared" si="74"/>
        <v>0</v>
      </c>
      <c r="AC203" s="798">
        <f t="shared" si="74"/>
        <v>0</v>
      </c>
      <c r="AD203" s="798">
        <f t="shared" ref="AD203:AH203" si="75">AD185-AD201</f>
        <v>0</v>
      </c>
      <c r="AE203" s="798">
        <f t="shared" si="75"/>
        <v>0</v>
      </c>
      <c r="AF203" s="798">
        <f t="shared" si="75"/>
        <v>0</v>
      </c>
      <c r="AG203" s="798">
        <f t="shared" si="75"/>
        <v>0</v>
      </c>
      <c r="AH203" s="798">
        <f t="shared" si="75"/>
        <v>0</v>
      </c>
      <c r="AI203" s="691">
        <f>IF('MEG Def'!$J$42="Yes",SUM(E203:AH203),"Excluded")</f>
        <v>16711863.57</v>
      </c>
    </row>
    <row r="204" spans="2:38" x14ac:dyDescent="0.2">
      <c r="B204" s="541"/>
      <c r="D204" s="541"/>
      <c r="E204" s="799"/>
      <c r="F204" s="799"/>
      <c r="G204" s="799"/>
      <c r="H204" s="799"/>
      <c r="I204" s="799"/>
      <c r="J204" s="799"/>
      <c r="K204" s="799"/>
      <c r="L204" s="799"/>
      <c r="M204" s="799"/>
      <c r="N204" s="799"/>
      <c r="O204" s="799"/>
      <c r="P204" s="799"/>
      <c r="Q204" s="799"/>
      <c r="R204" s="799"/>
      <c r="S204" s="799"/>
      <c r="T204" s="799"/>
      <c r="U204" s="799"/>
      <c r="V204" s="799"/>
      <c r="W204" s="799"/>
      <c r="X204" s="799"/>
      <c r="Y204" s="799"/>
      <c r="Z204" s="799"/>
      <c r="AA204" s="799"/>
      <c r="AB204" s="799"/>
      <c r="AC204" s="799"/>
      <c r="AD204" s="799"/>
      <c r="AE204" s="799"/>
      <c r="AF204" s="799"/>
      <c r="AG204" s="799"/>
      <c r="AH204" s="799"/>
      <c r="AI204" s="800"/>
      <c r="AJ204" s="788"/>
    </row>
    <row r="205" spans="2:38" ht="13.5" thickBot="1" x14ac:dyDescent="0.25">
      <c r="B205" s="477" t="s">
        <v>147</v>
      </c>
      <c r="C205" s="644"/>
    </row>
    <row r="206" spans="2:38" x14ac:dyDescent="0.2">
      <c r="B206" s="740"/>
      <c r="C206" s="741"/>
      <c r="D206" s="518"/>
      <c r="E206" s="548" t="s">
        <v>0</v>
      </c>
      <c r="F206" s="465"/>
      <c r="G206" s="521"/>
      <c r="H206" s="465"/>
      <c r="I206" s="465"/>
      <c r="J206" s="465"/>
      <c r="K206" s="465"/>
      <c r="L206" s="465"/>
      <c r="M206" s="465"/>
      <c r="N206" s="465"/>
      <c r="O206" s="465"/>
      <c r="P206" s="465"/>
      <c r="Q206" s="465"/>
      <c r="R206" s="465"/>
      <c r="S206" s="465"/>
      <c r="T206" s="465"/>
      <c r="U206" s="465"/>
      <c r="V206" s="465"/>
      <c r="W206" s="465"/>
      <c r="X206" s="465"/>
      <c r="Y206" s="465"/>
      <c r="Z206" s="465"/>
      <c r="AA206" s="465"/>
      <c r="AB206" s="465"/>
      <c r="AC206" s="465"/>
      <c r="AD206" s="465"/>
      <c r="AE206" s="465"/>
      <c r="AF206" s="465"/>
      <c r="AG206" s="465"/>
      <c r="AH206" s="465"/>
      <c r="AI206" s="603"/>
    </row>
    <row r="207" spans="2:38" ht="13.5" thickBot="1" x14ac:dyDescent="0.25">
      <c r="B207" s="535"/>
      <c r="C207" s="745"/>
      <c r="D207" s="771"/>
      <c r="E207" s="551">
        <f>'DY Def'!B$5</f>
        <v>1</v>
      </c>
      <c r="F207" s="524">
        <f>'DY Def'!C$5</f>
        <v>2</v>
      </c>
      <c r="G207" s="524">
        <f>'DY Def'!D$5</f>
        <v>3</v>
      </c>
      <c r="H207" s="524">
        <f>'DY Def'!E$5</f>
        <v>4</v>
      </c>
      <c r="I207" s="524">
        <f>'DY Def'!F$5</f>
        <v>5</v>
      </c>
      <c r="J207" s="524">
        <f>'DY Def'!G$5</f>
        <v>6</v>
      </c>
      <c r="K207" s="524">
        <f>'DY Def'!H$5</f>
        <v>7</v>
      </c>
      <c r="L207" s="524">
        <f>'DY Def'!I$5</f>
        <v>8</v>
      </c>
      <c r="M207" s="524">
        <f>'DY Def'!J$5</f>
        <v>9</v>
      </c>
      <c r="N207" s="524">
        <f>'DY Def'!K$5</f>
        <v>10</v>
      </c>
      <c r="O207" s="524">
        <f>'DY Def'!L$5</f>
        <v>11</v>
      </c>
      <c r="P207" s="524">
        <f>'DY Def'!M$5</f>
        <v>12</v>
      </c>
      <c r="Q207" s="524">
        <f>'DY Def'!N$5</f>
        <v>13</v>
      </c>
      <c r="R207" s="524">
        <f>'DY Def'!O$5</f>
        <v>14</v>
      </c>
      <c r="S207" s="524">
        <f>'DY Def'!P$5</f>
        <v>15</v>
      </c>
      <c r="T207" s="524">
        <f>'DY Def'!Q$5</f>
        <v>16</v>
      </c>
      <c r="U207" s="524">
        <f>'DY Def'!R$5</f>
        <v>17</v>
      </c>
      <c r="V207" s="524">
        <f>'DY Def'!S$5</f>
        <v>18</v>
      </c>
      <c r="W207" s="524">
        <f>'DY Def'!T$5</f>
        <v>19</v>
      </c>
      <c r="X207" s="524">
        <f>'DY Def'!U$5</f>
        <v>20</v>
      </c>
      <c r="Y207" s="524">
        <f>'DY Def'!V$5</f>
        <v>21</v>
      </c>
      <c r="Z207" s="524">
        <f>'DY Def'!W$5</f>
        <v>22</v>
      </c>
      <c r="AA207" s="524">
        <f>'DY Def'!X$5</f>
        <v>23</v>
      </c>
      <c r="AB207" s="524">
        <f>'DY Def'!Y$5</f>
        <v>24</v>
      </c>
      <c r="AC207" s="524">
        <f>'DY Def'!Z$5</f>
        <v>25</v>
      </c>
      <c r="AD207" s="524">
        <f>'DY Def'!AA$5</f>
        <v>26</v>
      </c>
      <c r="AE207" s="524">
        <f>'DY Def'!AB$5</f>
        <v>27</v>
      </c>
      <c r="AF207" s="524">
        <f>'DY Def'!AC$5</f>
        <v>28</v>
      </c>
      <c r="AG207" s="524">
        <f>'DY Def'!AD$5</f>
        <v>29</v>
      </c>
      <c r="AH207" s="524">
        <f>'DY Def'!AE$5</f>
        <v>30</v>
      </c>
      <c r="AI207" s="703"/>
    </row>
    <row r="208" spans="2:38" x14ac:dyDescent="0.2">
      <c r="B208" s="535"/>
      <c r="C208" s="745"/>
      <c r="D208" s="703"/>
      <c r="E208" s="801"/>
      <c r="F208" s="801"/>
      <c r="G208" s="801"/>
      <c r="H208" s="801"/>
      <c r="I208" s="801"/>
      <c r="J208" s="801"/>
      <c r="K208" s="801"/>
      <c r="L208" s="801"/>
      <c r="M208" s="801"/>
      <c r="N208" s="801"/>
      <c r="O208" s="801"/>
      <c r="P208" s="801"/>
      <c r="Q208" s="801"/>
      <c r="R208" s="801"/>
      <c r="S208" s="801"/>
      <c r="T208" s="801"/>
      <c r="U208" s="801"/>
      <c r="V208" s="801"/>
      <c r="W208" s="801"/>
      <c r="X208" s="801"/>
      <c r="Y208" s="801"/>
      <c r="Z208" s="801"/>
      <c r="AA208" s="801"/>
      <c r="AB208" s="801"/>
      <c r="AC208" s="801"/>
      <c r="AD208" s="801"/>
      <c r="AE208" s="801"/>
      <c r="AF208" s="801"/>
      <c r="AG208" s="801"/>
      <c r="AH208" s="801"/>
      <c r="AI208" s="703"/>
    </row>
    <row r="209" spans="2:35" x14ac:dyDescent="0.2">
      <c r="B209" s="746" t="s">
        <v>33</v>
      </c>
      <c r="C209" s="708"/>
      <c r="D209" s="703"/>
      <c r="E209" s="747">
        <v>0.02</v>
      </c>
      <c r="F209" s="747">
        <v>1.4999999999999999E-2</v>
      </c>
      <c r="G209" s="747">
        <v>0.01</v>
      </c>
      <c r="H209" s="747">
        <v>5.0000000000000001E-3</v>
      </c>
      <c r="I209" s="747">
        <v>0</v>
      </c>
      <c r="J209" s="747"/>
      <c r="K209" s="747"/>
      <c r="L209" s="747"/>
      <c r="M209" s="747"/>
      <c r="N209" s="747"/>
      <c r="O209" s="747"/>
      <c r="P209" s="747"/>
      <c r="Q209" s="747"/>
      <c r="R209" s="747"/>
      <c r="S209" s="747"/>
      <c r="T209" s="747"/>
      <c r="U209" s="747"/>
      <c r="V209" s="747"/>
      <c r="W209" s="747"/>
      <c r="X209" s="747"/>
      <c r="Y209" s="747"/>
      <c r="Z209" s="747"/>
      <c r="AA209" s="747"/>
      <c r="AB209" s="747"/>
      <c r="AC209" s="747"/>
      <c r="AD209" s="747"/>
      <c r="AE209" s="747"/>
      <c r="AF209" s="747"/>
      <c r="AG209" s="747"/>
      <c r="AH209" s="747"/>
      <c r="AI209" s="748"/>
    </row>
    <row r="210" spans="2:35" x14ac:dyDescent="0.2">
      <c r="B210" s="746" t="s">
        <v>34</v>
      </c>
      <c r="C210" s="708"/>
      <c r="D210" s="703"/>
      <c r="E210" s="662">
        <f>IF(AND(E$12&gt;='Summary TC'!$C$4, E$12&lt;='Summary TC'!$C$5), D210+E185,0)</f>
        <v>66512372.57</v>
      </c>
      <c r="F210" s="662">
        <f>IF(AND(F$12&gt;='Summary TC'!$C$4, F$12&lt;='Summary TC'!$C$5), E210+F185,0)</f>
        <v>139232588.31</v>
      </c>
      <c r="G210" s="662">
        <f>IF(AND(G$12&gt;='Summary TC'!$C$4, G$12&lt;='Summary TC'!$C$5), F210+G185,0)</f>
        <v>217345880.78999999</v>
      </c>
      <c r="H210" s="662">
        <f>IF(AND(H$12&gt;='Summary TC'!$C$4, H$12&lt;='Summary TC'!$C$5), G210+H185,0)</f>
        <v>301256640.58999997</v>
      </c>
      <c r="I210" s="662">
        <f>IF(AND(I$12&gt;='Summary TC'!$C$4, I$12&lt;='Summary TC'!$C$5), H210+I185,0)</f>
        <v>323790486.22999996</v>
      </c>
      <c r="J210" s="662">
        <f>IF(AND(J$12&gt;='Summary TC'!$C$4, J$12&lt;='Summary TC'!$C$5), I210+J185,0)</f>
        <v>0</v>
      </c>
      <c r="K210" s="662">
        <f>IF(AND(K$12&gt;='Summary TC'!$C$4, K$12&lt;='Summary TC'!$C$5), J210+K185,0)</f>
        <v>0</v>
      </c>
      <c r="L210" s="662">
        <f>IF(AND(L$12&gt;='Summary TC'!$C$4, L$12&lt;='Summary TC'!$C$5), K210+L185,0)</f>
        <v>0</v>
      </c>
      <c r="M210" s="662">
        <f>IF(AND(M$12&gt;='Summary TC'!$C$4, M$12&lt;='Summary TC'!$C$5), L210+M185,0)</f>
        <v>0</v>
      </c>
      <c r="N210" s="662">
        <f>IF(AND(N$12&gt;='Summary TC'!$C$4, N$12&lt;='Summary TC'!$C$5), M210+N185,0)</f>
        <v>0</v>
      </c>
      <c r="O210" s="662">
        <f>IF(AND(O$12&gt;='Summary TC'!$C$4, O$12&lt;='Summary TC'!$C$5), N210+O185,0)</f>
        <v>0</v>
      </c>
      <c r="P210" s="662">
        <f>IF(AND(P$12&gt;='Summary TC'!$C$4, P$12&lt;='Summary TC'!$C$5), O210+P185,0)</f>
        <v>0</v>
      </c>
      <c r="Q210" s="662">
        <f>IF(AND(Q$12&gt;='Summary TC'!$C$4, Q$12&lt;='Summary TC'!$C$5), P210+Q185,0)</f>
        <v>0</v>
      </c>
      <c r="R210" s="662">
        <f>IF(AND(R$12&gt;='Summary TC'!$C$4, R$12&lt;='Summary TC'!$C$5), Q210+R185,0)</f>
        <v>0</v>
      </c>
      <c r="S210" s="662">
        <f>IF(AND(S$12&gt;='Summary TC'!$C$4, S$12&lt;='Summary TC'!$C$5), R210+S185,0)</f>
        <v>0</v>
      </c>
      <c r="T210" s="662">
        <f>IF(AND(T$12&gt;='Summary TC'!$C$4, T$12&lt;='Summary TC'!$C$5), S210+T185,0)</f>
        <v>0</v>
      </c>
      <c r="U210" s="662">
        <f>IF(AND(U$12&gt;='Summary TC'!$C$4, U$12&lt;='Summary TC'!$C$5), T210+U185,0)</f>
        <v>0</v>
      </c>
      <c r="V210" s="662">
        <f>IF(AND(V$12&gt;='Summary TC'!$C$4, V$12&lt;='Summary TC'!$C$5), U210+V185,0)</f>
        <v>0</v>
      </c>
      <c r="W210" s="662">
        <f>IF(AND(W$12&gt;='Summary TC'!$C$4, W$12&lt;='Summary TC'!$C$5), V210+W185,0)</f>
        <v>0</v>
      </c>
      <c r="X210" s="662">
        <f>IF(AND(X$12&gt;='Summary TC'!$C$4, X$12&lt;='Summary TC'!$C$5), W210+X185,0)</f>
        <v>0</v>
      </c>
      <c r="Y210" s="662">
        <f>IF(AND(Y$12&gt;='Summary TC'!$C$4, Y$12&lt;='Summary TC'!$C$5), X210+Y185,0)</f>
        <v>0</v>
      </c>
      <c r="Z210" s="662">
        <f>IF(AND(Z$12&gt;='Summary TC'!$C$4, Z$12&lt;='Summary TC'!$C$5), Y210+Z185,0)</f>
        <v>0</v>
      </c>
      <c r="AA210" s="662">
        <f>IF(AND(AA$12&gt;='Summary TC'!$C$4, AA$12&lt;='Summary TC'!$C$5), Z210+AA185,0)</f>
        <v>0</v>
      </c>
      <c r="AB210" s="662">
        <f>IF(AND(AB$12&gt;='Summary TC'!$C$4, AB$12&lt;='Summary TC'!$C$5), AA210+AB185,0)</f>
        <v>0</v>
      </c>
      <c r="AC210" s="662">
        <f>IF(AND(AC$12&gt;='Summary TC'!$C$4, AC$12&lt;='Summary TC'!$C$5), AB210+AC185,0)</f>
        <v>0</v>
      </c>
      <c r="AD210" s="662">
        <f>IF(AND(AD$12&gt;='Summary TC'!$C$4, AD$12&lt;='Summary TC'!$C$5), AC210+AD185,0)</f>
        <v>0</v>
      </c>
      <c r="AE210" s="662">
        <f>IF(AND(AE$12&gt;='Summary TC'!$C$4, AE$12&lt;='Summary TC'!$C$5), AD210+AE185,0)</f>
        <v>0</v>
      </c>
      <c r="AF210" s="662">
        <f>IF(AND(AF$12&gt;='Summary TC'!$C$4, AF$12&lt;='Summary TC'!$C$5), AE210+AF185,0)</f>
        <v>0</v>
      </c>
      <c r="AG210" s="662">
        <f>IF(AND(AG$12&gt;='Summary TC'!$C$4, AG$12&lt;='Summary TC'!$C$5), AF210+AG185,0)</f>
        <v>0</v>
      </c>
      <c r="AH210" s="662">
        <f>IF(AND(AH$12&gt;='Summary TC'!$C$4, AH$12&lt;='Summary TC'!$C$5), AG210+AH185,0)</f>
        <v>0</v>
      </c>
      <c r="AI210" s="748"/>
    </row>
    <row r="211" spans="2:35" x14ac:dyDescent="0.2">
      <c r="B211" s="746" t="s">
        <v>35</v>
      </c>
      <c r="C211" s="708"/>
      <c r="D211" s="703"/>
      <c r="E211" s="662">
        <f>E210*E209</f>
        <v>1330247.4514000001</v>
      </c>
      <c r="F211" s="662">
        <f>F210*F209</f>
        <v>2088488.8246499998</v>
      </c>
      <c r="G211" s="662">
        <f>G210*G209</f>
        <v>2173458.8078999999</v>
      </c>
      <c r="H211" s="662">
        <f>H210*H209</f>
        <v>1506283.2029499998</v>
      </c>
      <c r="I211" s="662">
        <f>I210*I209</f>
        <v>0</v>
      </c>
      <c r="J211" s="662">
        <f t="shared" ref="J211:P211" si="76">J210*J209</f>
        <v>0</v>
      </c>
      <c r="K211" s="662">
        <f t="shared" si="76"/>
        <v>0</v>
      </c>
      <c r="L211" s="662">
        <f t="shared" si="76"/>
        <v>0</v>
      </c>
      <c r="M211" s="662">
        <f t="shared" si="76"/>
        <v>0</v>
      </c>
      <c r="N211" s="662">
        <f t="shared" si="76"/>
        <v>0</v>
      </c>
      <c r="O211" s="662">
        <f t="shared" si="76"/>
        <v>0</v>
      </c>
      <c r="P211" s="662">
        <f t="shared" si="76"/>
        <v>0</v>
      </c>
      <c r="Q211" s="662">
        <f t="shared" ref="Q211:AC211" si="77">Q210*Q209</f>
        <v>0</v>
      </c>
      <c r="R211" s="662">
        <f t="shared" si="77"/>
        <v>0</v>
      </c>
      <c r="S211" s="662">
        <f t="shared" si="77"/>
        <v>0</v>
      </c>
      <c r="T211" s="662">
        <f t="shared" si="77"/>
        <v>0</v>
      </c>
      <c r="U211" s="662">
        <f t="shared" si="77"/>
        <v>0</v>
      </c>
      <c r="V211" s="662">
        <f t="shared" si="77"/>
        <v>0</v>
      </c>
      <c r="W211" s="662">
        <f t="shared" si="77"/>
        <v>0</v>
      </c>
      <c r="X211" s="662">
        <f t="shared" si="77"/>
        <v>0</v>
      </c>
      <c r="Y211" s="662">
        <f t="shared" si="77"/>
        <v>0</v>
      </c>
      <c r="Z211" s="662">
        <f t="shared" si="77"/>
        <v>0</v>
      </c>
      <c r="AA211" s="662">
        <f t="shared" si="77"/>
        <v>0</v>
      </c>
      <c r="AB211" s="662">
        <f t="shared" si="77"/>
        <v>0</v>
      </c>
      <c r="AC211" s="662">
        <f t="shared" si="77"/>
        <v>0</v>
      </c>
      <c r="AD211" s="662">
        <f t="shared" ref="AD211:AH211" si="78">AD210*AD209</f>
        <v>0</v>
      </c>
      <c r="AE211" s="662">
        <f t="shared" si="78"/>
        <v>0</v>
      </c>
      <c r="AF211" s="662">
        <f t="shared" si="78"/>
        <v>0</v>
      </c>
      <c r="AG211" s="662">
        <f t="shared" si="78"/>
        <v>0</v>
      </c>
      <c r="AH211" s="662">
        <f t="shared" si="78"/>
        <v>0</v>
      </c>
      <c r="AI211" s="748"/>
    </row>
    <row r="212" spans="2:35" x14ac:dyDescent="0.2">
      <c r="B212" s="746"/>
      <c r="C212" s="708"/>
      <c r="D212" s="703"/>
      <c r="E212" s="749"/>
      <c r="F212" s="749"/>
      <c r="G212" s="749"/>
      <c r="H212" s="749"/>
      <c r="I212" s="749"/>
      <c r="J212" s="802"/>
      <c r="K212" s="802"/>
      <c r="L212" s="802"/>
      <c r="M212" s="802"/>
      <c r="N212" s="802"/>
      <c r="O212" s="802"/>
      <c r="P212" s="802"/>
      <c r="Q212" s="802"/>
      <c r="R212" s="802"/>
      <c r="S212" s="802"/>
      <c r="T212" s="802"/>
      <c r="U212" s="802"/>
      <c r="V212" s="802"/>
      <c r="W212" s="802"/>
      <c r="X212" s="802"/>
      <c r="Y212" s="802"/>
      <c r="Z212" s="802"/>
      <c r="AA212" s="802"/>
      <c r="AB212" s="802"/>
      <c r="AC212" s="802"/>
      <c r="AD212" s="802"/>
      <c r="AE212" s="802"/>
      <c r="AF212" s="802"/>
      <c r="AG212" s="802"/>
      <c r="AH212" s="802"/>
      <c r="AI212" s="748"/>
    </row>
    <row r="213" spans="2:35" x14ac:dyDescent="0.2">
      <c r="B213" s="746" t="s">
        <v>36</v>
      </c>
      <c r="C213" s="708"/>
      <c r="D213" s="703"/>
      <c r="E213" s="662">
        <f>IF(AND(E$12&gt;='Summary TC'!$C$4, E$12&lt;='Summary TC'!$C$5), D213-E203,0)</f>
        <v>-16640023.57</v>
      </c>
      <c r="F213" s="662">
        <f>IF(AND(F$12&gt;='Summary TC'!$C$4, F$12&lt;='Summary TC'!$C$5), E213-F203,0)</f>
        <v>-16640023.57</v>
      </c>
      <c r="G213" s="662">
        <f>IF(AND(G$12&gt;='Summary TC'!$C$4, G$12&lt;='Summary TC'!$C$5), F213-G203,0)</f>
        <v>-16828323.57</v>
      </c>
      <c r="H213" s="662">
        <f>IF(AND(H$12&gt;='Summary TC'!$C$4, H$12&lt;='Summary TC'!$C$5), G213-H203,0)</f>
        <v>-16828323.57</v>
      </c>
      <c r="I213" s="662">
        <f>IF(AND(I$12&gt;='Summary TC'!$C$4, I$12&lt;='Summary TC'!$C$5), H213-I203,0)</f>
        <v>-16711863.57</v>
      </c>
      <c r="J213" s="662">
        <f>IF(AND(J$12&gt;='Summary TC'!$C$4, J$12&lt;='Summary TC'!$C$5), I213-J203,0)</f>
        <v>0</v>
      </c>
      <c r="K213" s="662">
        <f>IF(AND(K$12&gt;='Summary TC'!$C$4, K$12&lt;='Summary TC'!$C$5), J213-K203,0)</f>
        <v>0</v>
      </c>
      <c r="L213" s="662">
        <f>IF(AND(L$12&gt;='Summary TC'!$C$4, L$12&lt;='Summary TC'!$C$5), K213-L203,0)</f>
        <v>0</v>
      </c>
      <c r="M213" s="662">
        <f>IF(AND(M$12&gt;='Summary TC'!$C$4, M$12&lt;='Summary TC'!$C$5), L213-M203,0)</f>
        <v>0</v>
      </c>
      <c r="N213" s="662">
        <f>IF(AND(N$12&gt;='Summary TC'!$C$4, N$12&lt;='Summary TC'!$C$5), M213-N203,0)</f>
        <v>0</v>
      </c>
      <c r="O213" s="662">
        <f>IF(AND(O$12&gt;='Summary TC'!$C$4, O$12&lt;='Summary TC'!$C$5), N213-O203,0)</f>
        <v>0</v>
      </c>
      <c r="P213" s="662">
        <f>IF(AND(P$12&gt;='Summary TC'!$C$4, P$12&lt;='Summary TC'!$C$5), O213-P203,0)</f>
        <v>0</v>
      </c>
      <c r="Q213" s="662">
        <f>IF(AND(Q$12&gt;='Summary TC'!$C$4, Q$12&lt;='Summary TC'!$C$5), P213-Q203,0)</f>
        <v>0</v>
      </c>
      <c r="R213" s="662">
        <f>IF(AND(R$12&gt;='Summary TC'!$C$4, R$12&lt;='Summary TC'!$C$5), Q213-R203,0)</f>
        <v>0</v>
      </c>
      <c r="S213" s="662">
        <f>IF(AND(S$12&gt;='Summary TC'!$C$4, S$12&lt;='Summary TC'!$C$5), R213-S203,0)</f>
        <v>0</v>
      </c>
      <c r="T213" s="662">
        <f>IF(AND(T$12&gt;='Summary TC'!$C$4, T$12&lt;='Summary TC'!$C$5), S213-T203,0)</f>
        <v>0</v>
      </c>
      <c r="U213" s="662">
        <f>IF(AND(U$12&gt;='Summary TC'!$C$4, U$12&lt;='Summary TC'!$C$5), T213-U203,0)</f>
        <v>0</v>
      </c>
      <c r="V213" s="662">
        <f>IF(AND(V$12&gt;='Summary TC'!$C$4, V$12&lt;='Summary TC'!$C$5), U213-V203,0)</f>
        <v>0</v>
      </c>
      <c r="W213" s="662">
        <f>IF(AND(W$12&gt;='Summary TC'!$C$4, W$12&lt;='Summary TC'!$C$5), V213-W203,0)</f>
        <v>0</v>
      </c>
      <c r="X213" s="662">
        <f>IF(AND(X$12&gt;='Summary TC'!$C$4, X$12&lt;='Summary TC'!$C$5), W213-X203,0)</f>
        <v>0</v>
      </c>
      <c r="Y213" s="662">
        <f>IF(AND(Y$12&gt;='Summary TC'!$C$4, Y$12&lt;='Summary TC'!$C$5), X213-Y203,0)</f>
        <v>0</v>
      </c>
      <c r="Z213" s="662">
        <f>IF(AND(Z$12&gt;='Summary TC'!$C$4, Z$12&lt;='Summary TC'!$C$5), Y213-Z203,0)</f>
        <v>0</v>
      </c>
      <c r="AA213" s="662">
        <f>IF(AND(AA$12&gt;='Summary TC'!$C$4, AA$12&lt;='Summary TC'!$C$5), Z213-AA203,0)</f>
        <v>0</v>
      </c>
      <c r="AB213" s="662">
        <f>IF(AND(AB$12&gt;='Summary TC'!$C$4, AB$12&lt;='Summary TC'!$C$5), AA213-AB203,0)</f>
        <v>0</v>
      </c>
      <c r="AC213" s="662">
        <f>IF(AND(AC$12&gt;='Summary TC'!$C$4, AC$12&lt;='Summary TC'!$C$5), AB213-AC203,0)</f>
        <v>0</v>
      </c>
      <c r="AD213" s="662">
        <f>IF(AND(AD$12&gt;='Summary TC'!$C$4, AD$12&lt;='Summary TC'!$C$5), AC213-AD203,0)</f>
        <v>0</v>
      </c>
      <c r="AE213" s="662">
        <f>IF(AND(AE$12&gt;='Summary TC'!$C$4, AE$12&lt;='Summary TC'!$C$5), AD213-AE203,0)</f>
        <v>0</v>
      </c>
      <c r="AF213" s="662">
        <f>IF(AND(AF$12&gt;='Summary TC'!$C$4, AF$12&lt;='Summary TC'!$C$5), AE213-AF203,0)</f>
        <v>0</v>
      </c>
      <c r="AG213" s="662">
        <f>IF(AND(AG$12&gt;='Summary TC'!$C$4, AG$12&lt;='Summary TC'!$C$5), AF213-AG203,0)</f>
        <v>0</v>
      </c>
      <c r="AH213" s="662">
        <f>IF(AND(AH$12&gt;='Summary TC'!$C$4, AH$12&lt;='Summary TC'!$C$5), AG213-AH203,0)</f>
        <v>0</v>
      </c>
      <c r="AI213" s="748"/>
    </row>
    <row r="214" spans="2:35" ht="13.5" thickBot="1" x14ac:dyDescent="0.25">
      <c r="B214" s="750" t="s">
        <v>37</v>
      </c>
      <c r="C214" s="751"/>
      <c r="D214" s="744"/>
      <c r="E214" s="803" t="str">
        <f>IF(E213&gt;E211,"CAP Needed"," ")</f>
        <v xml:space="preserve"> </v>
      </c>
      <c r="F214" s="803" t="str">
        <f>IF(F213&gt;F211,"CAP Needed"," ")</f>
        <v xml:space="preserve"> </v>
      </c>
      <c r="G214" s="803" t="str">
        <f>IF(G213&gt;G211,"CAP Needed"," ")</f>
        <v xml:space="preserve"> </v>
      </c>
      <c r="H214" s="803" t="str">
        <f>IF(H213&gt;H211,"CAP Needed"," ")</f>
        <v xml:space="preserve"> </v>
      </c>
      <c r="I214" s="803" t="str">
        <f>IF(I213&gt;I211,"CAP Needed"," ")</f>
        <v xml:space="preserve"> </v>
      </c>
      <c r="J214" s="803" t="str">
        <f t="shared" ref="J214:AC214" si="79">IF(J213&gt;J211,"CAP Needed"," ")</f>
        <v xml:space="preserve"> </v>
      </c>
      <c r="K214" s="803" t="str">
        <f t="shared" si="79"/>
        <v xml:space="preserve"> </v>
      </c>
      <c r="L214" s="803" t="str">
        <f t="shared" si="79"/>
        <v xml:space="preserve"> </v>
      </c>
      <c r="M214" s="803" t="str">
        <f t="shared" si="79"/>
        <v xml:space="preserve"> </v>
      </c>
      <c r="N214" s="803" t="str">
        <f t="shared" si="79"/>
        <v xml:space="preserve"> </v>
      </c>
      <c r="O214" s="803" t="str">
        <f t="shared" si="79"/>
        <v xml:space="preserve"> </v>
      </c>
      <c r="P214" s="803" t="str">
        <f t="shared" si="79"/>
        <v xml:space="preserve"> </v>
      </c>
      <c r="Q214" s="803" t="str">
        <f t="shared" si="79"/>
        <v xml:space="preserve"> </v>
      </c>
      <c r="R214" s="803" t="str">
        <f t="shared" si="79"/>
        <v xml:space="preserve"> </v>
      </c>
      <c r="S214" s="803" t="str">
        <f t="shared" si="79"/>
        <v xml:space="preserve"> </v>
      </c>
      <c r="T214" s="803" t="str">
        <f t="shared" si="79"/>
        <v xml:space="preserve"> </v>
      </c>
      <c r="U214" s="803" t="str">
        <f t="shared" si="79"/>
        <v xml:space="preserve"> </v>
      </c>
      <c r="V214" s="803" t="str">
        <f t="shared" si="79"/>
        <v xml:space="preserve"> </v>
      </c>
      <c r="W214" s="803" t="str">
        <f t="shared" si="79"/>
        <v xml:space="preserve"> </v>
      </c>
      <c r="X214" s="803" t="str">
        <f t="shared" si="79"/>
        <v xml:space="preserve"> </v>
      </c>
      <c r="Y214" s="803" t="str">
        <f t="shared" si="79"/>
        <v xml:space="preserve"> </v>
      </c>
      <c r="Z214" s="803" t="str">
        <f t="shared" si="79"/>
        <v xml:space="preserve"> </v>
      </c>
      <c r="AA214" s="803" t="str">
        <f t="shared" si="79"/>
        <v xml:space="preserve"> </v>
      </c>
      <c r="AB214" s="803" t="str">
        <f t="shared" si="79"/>
        <v xml:space="preserve"> </v>
      </c>
      <c r="AC214" s="803" t="str">
        <f t="shared" si="79"/>
        <v xml:space="preserve"> </v>
      </c>
      <c r="AD214" s="803" t="str">
        <f t="shared" ref="AD214:AH214" si="80">IF(AD213&gt;AD211,"CAP Needed"," ")</f>
        <v xml:space="preserve"> </v>
      </c>
      <c r="AE214" s="803" t="str">
        <f t="shared" si="80"/>
        <v xml:space="preserve"> </v>
      </c>
      <c r="AF214" s="803" t="str">
        <f t="shared" si="80"/>
        <v xml:space="preserve"> </v>
      </c>
      <c r="AG214" s="803" t="str">
        <f t="shared" si="80"/>
        <v xml:space="preserve"> </v>
      </c>
      <c r="AH214" s="803" t="str">
        <f t="shared" si="80"/>
        <v xml:space="preserve"> </v>
      </c>
      <c r="AI214" s="744"/>
    </row>
    <row r="215" spans="2:35" x14ac:dyDescent="0.2">
      <c r="B215" s="453"/>
    </row>
    <row r="216" spans="2:35" hidden="1" x14ac:dyDescent="0.2">
      <c r="B216" s="541"/>
      <c r="D216" s="541"/>
      <c r="E216" s="799"/>
      <c r="F216" s="799"/>
      <c r="G216" s="799"/>
      <c r="H216" s="799"/>
      <c r="I216" s="799"/>
      <c r="J216" s="799"/>
      <c r="K216" s="799"/>
      <c r="L216" s="799"/>
      <c r="M216" s="799"/>
      <c r="N216" s="799"/>
      <c r="O216" s="799"/>
      <c r="P216" s="799"/>
      <c r="Q216" s="799"/>
      <c r="R216" s="799"/>
      <c r="S216" s="799"/>
      <c r="T216" s="799"/>
      <c r="U216" s="799"/>
      <c r="V216" s="799"/>
      <c r="W216" s="799"/>
      <c r="X216" s="799"/>
      <c r="Y216" s="799"/>
      <c r="Z216" s="799"/>
      <c r="AA216" s="799"/>
      <c r="AB216" s="799"/>
      <c r="AC216" s="799"/>
      <c r="AD216" s="799"/>
      <c r="AE216" s="799"/>
      <c r="AF216" s="799"/>
      <c r="AG216" s="799"/>
      <c r="AH216" s="799"/>
      <c r="AI216" s="800"/>
    </row>
    <row r="217" spans="2:35" hidden="1" x14ac:dyDescent="0.2">
      <c r="B217" s="541" t="s">
        <v>82</v>
      </c>
      <c r="D217" s="541"/>
      <c r="E217" s="799"/>
      <c r="F217" s="799"/>
      <c r="G217" s="799"/>
      <c r="H217" s="799"/>
      <c r="I217" s="799"/>
      <c r="J217" s="799"/>
      <c r="K217" s="799"/>
      <c r="L217" s="799"/>
      <c r="M217" s="799"/>
      <c r="N217" s="799"/>
      <c r="O217" s="799"/>
      <c r="P217" s="799"/>
      <c r="Q217" s="799"/>
      <c r="R217" s="799"/>
      <c r="S217" s="799"/>
      <c r="T217" s="799"/>
      <c r="U217" s="799"/>
      <c r="V217" s="799"/>
      <c r="W217" s="799"/>
      <c r="X217" s="799"/>
      <c r="Y217" s="799"/>
      <c r="Z217" s="799"/>
      <c r="AA217" s="799"/>
      <c r="AB217" s="799"/>
      <c r="AC217" s="799"/>
      <c r="AD217" s="799"/>
      <c r="AE217" s="799"/>
      <c r="AF217" s="799"/>
      <c r="AG217" s="799"/>
      <c r="AH217" s="799"/>
      <c r="AI217" s="800"/>
    </row>
    <row r="218" spans="2:35" hidden="1" x14ac:dyDescent="0.2">
      <c r="B218" s="541"/>
      <c r="D218" s="541"/>
      <c r="E218" s="799"/>
      <c r="F218" s="799"/>
      <c r="G218" s="799"/>
      <c r="H218" s="799"/>
      <c r="I218" s="799"/>
      <c r="J218" s="799"/>
      <c r="K218" s="799"/>
      <c r="L218" s="799"/>
      <c r="M218" s="799"/>
      <c r="N218" s="799"/>
      <c r="O218" s="799"/>
      <c r="P218" s="799"/>
      <c r="Q218" s="799"/>
      <c r="R218" s="799"/>
      <c r="S218" s="799"/>
      <c r="T218" s="799"/>
      <c r="U218" s="799"/>
      <c r="V218" s="799"/>
      <c r="W218" s="799"/>
      <c r="X218" s="799"/>
      <c r="Y218" s="799"/>
      <c r="Z218" s="799"/>
      <c r="AA218" s="799"/>
      <c r="AB218" s="799"/>
      <c r="AC218" s="799"/>
      <c r="AD218" s="799"/>
      <c r="AE218" s="799"/>
      <c r="AF218" s="799"/>
      <c r="AG218" s="799"/>
      <c r="AH218" s="799"/>
      <c r="AI218" s="800"/>
    </row>
    <row r="219" spans="2:35" ht="13.5" hidden="1" thickBot="1" x14ac:dyDescent="0.25">
      <c r="B219" s="477" t="s">
        <v>3</v>
      </c>
    </row>
    <row r="220" spans="2:35" hidden="1" x14ac:dyDescent="0.2">
      <c r="B220" s="546"/>
      <c r="C220" s="582"/>
      <c r="D220" s="603"/>
      <c r="E220" s="520" t="s">
        <v>0</v>
      </c>
      <c r="F220" s="465"/>
      <c r="G220" s="521"/>
      <c r="H220" s="465"/>
      <c r="I220" s="465"/>
      <c r="J220" s="465"/>
      <c r="K220" s="465"/>
      <c r="L220" s="465"/>
      <c r="M220" s="465"/>
      <c r="N220" s="465"/>
      <c r="O220" s="465"/>
      <c r="P220" s="465"/>
      <c r="Q220" s="465"/>
      <c r="R220" s="465"/>
      <c r="S220" s="465"/>
      <c r="T220" s="465"/>
      <c r="U220" s="465"/>
      <c r="V220" s="465"/>
      <c r="W220" s="465"/>
      <c r="X220" s="465"/>
      <c r="Y220" s="465"/>
      <c r="Z220" s="465"/>
      <c r="AA220" s="465"/>
      <c r="AB220" s="465"/>
      <c r="AC220" s="465"/>
      <c r="AD220" s="465"/>
      <c r="AE220" s="465"/>
      <c r="AF220" s="465"/>
      <c r="AG220" s="465"/>
      <c r="AH220" s="465"/>
      <c r="AI220" s="645"/>
    </row>
    <row r="221" spans="2:35" ht="13.5" hidden="1" thickBot="1" x14ac:dyDescent="0.25">
      <c r="B221" s="549"/>
      <c r="C221" s="650"/>
      <c r="D221" s="549"/>
      <c r="E221" s="581">
        <f>'DY Def'!B$5</f>
        <v>1</v>
      </c>
      <c r="F221" s="581">
        <f>'DY Def'!C$5</f>
        <v>2</v>
      </c>
      <c r="G221" s="581">
        <f>'DY Def'!D$5</f>
        <v>3</v>
      </c>
      <c r="H221" s="581">
        <f>'DY Def'!E$5</f>
        <v>4</v>
      </c>
      <c r="I221" s="581">
        <f>'DY Def'!F$5</f>
        <v>5</v>
      </c>
      <c r="J221" s="581">
        <f>'DY Def'!G$5</f>
        <v>6</v>
      </c>
      <c r="K221" s="581">
        <f>'DY Def'!H$5</f>
        <v>7</v>
      </c>
      <c r="L221" s="581">
        <f>'DY Def'!I$5</f>
        <v>8</v>
      </c>
      <c r="M221" s="581">
        <f>'DY Def'!J$5</f>
        <v>9</v>
      </c>
      <c r="N221" s="581">
        <f>'DY Def'!K$5</f>
        <v>10</v>
      </c>
      <c r="O221" s="581">
        <f>'DY Def'!L$5</f>
        <v>11</v>
      </c>
      <c r="P221" s="581">
        <f>'DY Def'!M$5</f>
        <v>12</v>
      </c>
      <c r="Q221" s="581">
        <f>'DY Def'!N$5</f>
        <v>13</v>
      </c>
      <c r="R221" s="581">
        <f>'DY Def'!O$5</f>
        <v>14</v>
      </c>
      <c r="S221" s="581">
        <f>'DY Def'!P$5</f>
        <v>15</v>
      </c>
      <c r="T221" s="581">
        <f>'DY Def'!Q$5</f>
        <v>16</v>
      </c>
      <c r="U221" s="581">
        <f>'DY Def'!R$5</f>
        <v>17</v>
      </c>
      <c r="V221" s="581">
        <f>'DY Def'!S$5</f>
        <v>18</v>
      </c>
      <c r="W221" s="581">
        <f>'DY Def'!T$5</f>
        <v>19</v>
      </c>
      <c r="X221" s="581">
        <f>'DY Def'!U$5</f>
        <v>20</v>
      </c>
      <c r="Y221" s="581">
        <f>'DY Def'!V$5</f>
        <v>21</v>
      </c>
      <c r="Z221" s="581">
        <f>'DY Def'!W$5</f>
        <v>22</v>
      </c>
      <c r="AA221" s="581">
        <f>'DY Def'!X$5</f>
        <v>23</v>
      </c>
      <c r="AB221" s="581">
        <f>'DY Def'!Y$5</f>
        <v>24</v>
      </c>
      <c r="AC221" s="581">
        <f>'DY Def'!Z$5</f>
        <v>25</v>
      </c>
      <c r="AD221" s="581">
        <f>'DY Def'!AA$5</f>
        <v>26</v>
      </c>
      <c r="AE221" s="581">
        <f>'DY Def'!AB$5</f>
        <v>27</v>
      </c>
      <c r="AF221" s="581">
        <f>'DY Def'!AC$5</f>
        <v>28</v>
      </c>
      <c r="AG221" s="581">
        <f>'DY Def'!AD$5</f>
        <v>29</v>
      </c>
      <c r="AH221" s="581">
        <f>'DY Def'!AE$5</f>
        <v>30</v>
      </c>
      <c r="AI221" s="702" t="s">
        <v>1</v>
      </c>
    </row>
    <row r="222" spans="2:35" hidden="1" x14ac:dyDescent="0.2">
      <c r="B222" s="566" t="s">
        <v>80</v>
      </c>
      <c r="C222" s="659"/>
      <c r="D222" s="658"/>
      <c r="E222" s="804"/>
      <c r="F222" s="804"/>
      <c r="G222" s="804"/>
      <c r="H222" s="804"/>
      <c r="I222" s="804"/>
      <c r="J222" s="804"/>
      <c r="K222" s="804"/>
      <c r="L222" s="804"/>
      <c r="M222" s="804"/>
      <c r="N222" s="804"/>
      <c r="O222" s="804"/>
      <c r="P222" s="804"/>
      <c r="Q222" s="804"/>
      <c r="R222" s="804"/>
      <c r="S222" s="804"/>
      <c r="T222" s="804"/>
      <c r="U222" s="804"/>
      <c r="V222" s="804"/>
      <c r="W222" s="804"/>
      <c r="X222" s="804"/>
      <c r="Y222" s="804"/>
      <c r="Z222" s="804"/>
      <c r="AA222" s="804"/>
      <c r="AB222" s="804"/>
      <c r="AC222" s="804"/>
      <c r="AD222" s="804"/>
      <c r="AE222" s="804"/>
      <c r="AF222" s="804"/>
      <c r="AG222" s="804"/>
      <c r="AH222" s="804"/>
      <c r="AI222" s="805"/>
    </row>
    <row r="223" spans="2:35" hidden="1" x14ac:dyDescent="0.2">
      <c r="B223" s="613" t="str">
        <f>IFERROR(VLOOKUP(C223,'MEG Def'!$A$53:$B$55,2),"")</f>
        <v/>
      </c>
      <c r="C223" s="659"/>
      <c r="D223" s="658" t="s">
        <v>20</v>
      </c>
      <c r="E223" s="662">
        <f>E224*E225</f>
        <v>0</v>
      </c>
      <c r="F223" s="662">
        <f t="shared" ref="F223:AC223" si="81">F224*F225</f>
        <v>0</v>
      </c>
      <c r="G223" s="662">
        <f t="shared" si="81"/>
        <v>0</v>
      </c>
      <c r="H223" s="662">
        <f t="shared" si="81"/>
        <v>0</v>
      </c>
      <c r="I223" s="662">
        <f t="shared" si="81"/>
        <v>0</v>
      </c>
      <c r="J223" s="662">
        <f t="shared" si="81"/>
        <v>0</v>
      </c>
      <c r="K223" s="662">
        <f t="shared" si="81"/>
        <v>0</v>
      </c>
      <c r="L223" s="662">
        <f t="shared" si="81"/>
        <v>0</v>
      </c>
      <c r="M223" s="662">
        <f t="shared" si="81"/>
        <v>0</v>
      </c>
      <c r="N223" s="662">
        <f t="shared" si="81"/>
        <v>0</v>
      </c>
      <c r="O223" s="662">
        <f t="shared" si="81"/>
        <v>0</v>
      </c>
      <c r="P223" s="662">
        <f t="shared" si="81"/>
        <v>0</v>
      </c>
      <c r="Q223" s="662">
        <f t="shared" si="81"/>
        <v>0</v>
      </c>
      <c r="R223" s="662">
        <f t="shared" si="81"/>
        <v>0</v>
      </c>
      <c r="S223" s="662">
        <f t="shared" si="81"/>
        <v>0</v>
      </c>
      <c r="T223" s="662">
        <f t="shared" si="81"/>
        <v>0</v>
      </c>
      <c r="U223" s="662">
        <f t="shared" si="81"/>
        <v>0</v>
      </c>
      <c r="V223" s="662">
        <f t="shared" si="81"/>
        <v>0</v>
      </c>
      <c r="W223" s="662">
        <f t="shared" si="81"/>
        <v>0</v>
      </c>
      <c r="X223" s="662">
        <f t="shared" si="81"/>
        <v>0</v>
      </c>
      <c r="Y223" s="662">
        <f t="shared" si="81"/>
        <v>0</v>
      </c>
      <c r="Z223" s="662">
        <f t="shared" si="81"/>
        <v>0</v>
      </c>
      <c r="AA223" s="662">
        <f t="shared" si="81"/>
        <v>0</v>
      </c>
      <c r="AB223" s="662">
        <f t="shared" si="81"/>
        <v>0</v>
      </c>
      <c r="AC223" s="662">
        <f t="shared" si="81"/>
        <v>0</v>
      </c>
      <c r="AD223" s="662">
        <f t="shared" ref="AD223:AH223" si="82">AD224*AD225</f>
        <v>0</v>
      </c>
      <c r="AE223" s="662">
        <f t="shared" si="82"/>
        <v>0</v>
      </c>
      <c r="AF223" s="662">
        <f t="shared" si="82"/>
        <v>0</v>
      </c>
      <c r="AG223" s="662">
        <f t="shared" si="82"/>
        <v>0</v>
      </c>
      <c r="AH223" s="662">
        <f t="shared" si="82"/>
        <v>0</v>
      </c>
      <c r="AI223" s="707"/>
    </row>
    <row r="224" spans="2:35" s="665" customFormat="1" hidden="1" x14ac:dyDescent="0.2">
      <c r="B224" s="666"/>
      <c r="C224" s="667"/>
      <c r="D224" s="686" t="s">
        <v>21</v>
      </c>
      <c r="E224" s="670">
        <f>SUMIF('WOW PMPM &amp; Agg'!$B$57:$B$65,'Summary TC'!$B223,'WOW PMPM &amp; Agg'!D$57:D$65)</f>
        <v>0</v>
      </c>
      <c r="F224" s="670">
        <f>SUMIF('WOW PMPM &amp; Agg'!$B$57:$B$65,'Summary TC'!$B223,'WOW PMPM &amp; Agg'!E$57:E$65)</f>
        <v>0</v>
      </c>
      <c r="G224" s="670">
        <f>SUMIF('WOW PMPM &amp; Agg'!$B$57:$B$65,'Summary TC'!$B223,'WOW PMPM &amp; Agg'!F$57:F$65)</f>
        <v>0</v>
      </c>
      <c r="H224" s="670">
        <f>SUMIF('WOW PMPM &amp; Agg'!$B$57:$B$65,'Summary TC'!$B223,'WOW PMPM &amp; Agg'!G$57:G$65)</f>
        <v>0</v>
      </c>
      <c r="I224" s="670">
        <f>SUMIF('WOW PMPM &amp; Agg'!$B$57:$B$65,'Summary TC'!$B223,'WOW PMPM &amp; Agg'!H$57:H$65)</f>
        <v>0</v>
      </c>
      <c r="J224" s="670">
        <f>SUMIF('WOW PMPM &amp; Agg'!$B$57:$B$65,'Summary TC'!$B223,'WOW PMPM &amp; Agg'!I$57:I$65)</f>
        <v>0</v>
      </c>
      <c r="K224" s="670">
        <f>SUMIF('WOW PMPM &amp; Agg'!$B$57:$B$65,'Summary TC'!$B223,'WOW PMPM &amp; Agg'!J$57:J$65)</f>
        <v>0</v>
      </c>
      <c r="L224" s="670">
        <f>SUMIF('WOW PMPM &amp; Agg'!$B$57:$B$65,'Summary TC'!$B223,'WOW PMPM &amp; Agg'!K$57:K$65)</f>
        <v>0</v>
      </c>
      <c r="M224" s="670">
        <f>SUMIF('WOW PMPM &amp; Agg'!$B$57:$B$65,'Summary TC'!$B223,'WOW PMPM &amp; Agg'!L$57:L$65)</f>
        <v>0</v>
      </c>
      <c r="N224" s="670">
        <f>SUMIF('WOW PMPM &amp; Agg'!$B$57:$B$65,'Summary TC'!$B223,'WOW PMPM &amp; Agg'!M$57:M$65)</f>
        <v>0</v>
      </c>
      <c r="O224" s="670">
        <f>SUMIF('WOW PMPM &amp; Agg'!$B$57:$B$65,'Summary TC'!$B223,'WOW PMPM &amp; Agg'!N$57:N$65)</f>
        <v>0</v>
      </c>
      <c r="P224" s="670">
        <f>SUMIF('WOW PMPM &amp; Agg'!$B$57:$B$65,'Summary TC'!$B223,'WOW PMPM &amp; Agg'!O$57:O$65)</f>
        <v>0</v>
      </c>
      <c r="Q224" s="670">
        <f>SUMIF('WOW PMPM &amp; Agg'!$B$57:$B$65,'Summary TC'!$B223,'WOW PMPM &amp; Agg'!P$57:P$65)</f>
        <v>0</v>
      </c>
      <c r="R224" s="670">
        <f>SUMIF('WOW PMPM &amp; Agg'!$B$57:$B$65,'Summary TC'!$B223,'WOW PMPM &amp; Agg'!Q$57:Q$65)</f>
        <v>0</v>
      </c>
      <c r="S224" s="670">
        <f>SUMIF('WOW PMPM &amp; Agg'!$B$57:$B$65,'Summary TC'!$B223,'WOW PMPM &amp; Agg'!R$57:R$65)</f>
        <v>0</v>
      </c>
      <c r="T224" s="670">
        <f>SUMIF('WOW PMPM &amp; Agg'!$B$57:$B$65,'Summary TC'!$B223,'WOW PMPM &amp; Agg'!S$57:S$65)</f>
        <v>0</v>
      </c>
      <c r="U224" s="670">
        <f>SUMIF('WOW PMPM &amp; Agg'!$B$57:$B$65,'Summary TC'!$B223,'WOW PMPM &amp; Agg'!T$57:T$65)</f>
        <v>0</v>
      </c>
      <c r="V224" s="670">
        <f>SUMIF('WOW PMPM &amp; Agg'!$B$57:$B$65,'Summary TC'!$B223,'WOW PMPM &amp; Agg'!U$57:U$65)</f>
        <v>0</v>
      </c>
      <c r="W224" s="670">
        <f>SUMIF('WOW PMPM &amp; Agg'!$B$57:$B$65,'Summary TC'!$B223,'WOW PMPM &amp; Agg'!V$57:V$65)</f>
        <v>0</v>
      </c>
      <c r="X224" s="670">
        <f>SUMIF('WOW PMPM &amp; Agg'!$B$57:$B$65,'Summary TC'!$B223,'WOW PMPM &amp; Agg'!W$57:W$65)</f>
        <v>0</v>
      </c>
      <c r="Y224" s="670">
        <f>SUMIF('WOW PMPM &amp; Agg'!$B$57:$B$65,'Summary TC'!$B223,'WOW PMPM &amp; Agg'!X$57:X$65)</f>
        <v>0</v>
      </c>
      <c r="Z224" s="670">
        <f>SUMIF('WOW PMPM &amp; Agg'!$B$57:$B$65,'Summary TC'!$B223,'WOW PMPM &amp; Agg'!Y$57:Y$65)</f>
        <v>0</v>
      </c>
      <c r="AA224" s="670">
        <f>SUMIF('WOW PMPM &amp; Agg'!$B$57:$B$65,'Summary TC'!$B223,'WOW PMPM &amp; Agg'!Z$57:Z$65)</f>
        <v>0</v>
      </c>
      <c r="AB224" s="670">
        <f>SUMIF('WOW PMPM &amp; Agg'!$B$57:$B$65,'Summary TC'!$B223,'WOW PMPM &amp; Agg'!AA$57:AA$65)</f>
        <v>0</v>
      </c>
      <c r="AC224" s="670">
        <f>SUMIF('WOW PMPM &amp; Agg'!$B$57:$B$65,'Summary TC'!$B223,'WOW PMPM &amp; Agg'!AB$57:AB$65)</f>
        <v>0</v>
      </c>
      <c r="AD224" s="670">
        <f>SUMIF('WOW PMPM &amp; Agg'!$B$57:$B$65,'Summary TC'!$B223,'WOW PMPM &amp; Agg'!AC$57:AC$65)</f>
        <v>0</v>
      </c>
      <c r="AE224" s="670">
        <f>SUMIF('WOW PMPM &amp; Agg'!$B$57:$B$65,'Summary TC'!$B223,'WOW PMPM &amp; Agg'!AD$57:AD$65)</f>
        <v>0</v>
      </c>
      <c r="AF224" s="670">
        <f>SUMIF('WOW PMPM &amp; Agg'!$B$57:$B$65,'Summary TC'!$B223,'WOW PMPM &amp; Agg'!AE$57:AE$65)</f>
        <v>0</v>
      </c>
      <c r="AG224" s="670">
        <f>SUMIF('WOW PMPM &amp; Agg'!$B$57:$B$65,'Summary TC'!$B223,'WOW PMPM &amp; Agg'!AF$57:AF$65)</f>
        <v>0</v>
      </c>
      <c r="AH224" s="670">
        <f>SUMIF('WOW PMPM &amp; Agg'!$B$57:$B$65,'Summary TC'!$B223,'WOW PMPM &amp; Agg'!AG$57:AG$65)</f>
        <v>0</v>
      </c>
      <c r="AI224" s="806"/>
    </row>
    <row r="225" spans="2:35" hidden="1" x14ac:dyDescent="0.2">
      <c r="B225" s="613"/>
      <c r="C225" s="659"/>
      <c r="D225" s="658" t="s">
        <v>22</v>
      </c>
      <c r="E225" s="643">
        <f>IF($B$8="Actuals only",SUMIF('MemMon Actual'!$B$14:$B$37,'Summary TC'!$B223,'MemMon Actual'!D$14:D$37),0)+IF($B$8="Actuals + Projected",SUMIF('MemMon Total'!$B$10:$B$33,'Summary TC'!$B223,'MemMon Total'!D$10:D$33),0)</f>
        <v>0</v>
      </c>
      <c r="F225" s="643">
        <f>IF($B$8="Actuals only",SUMIF('MemMon Actual'!$B$14:$B$37,'Summary TC'!$B223,'MemMon Actual'!E$14:E$37),0)+IF($B$8="Actuals + Projected",SUMIF('MemMon Total'!$B$10:$B$33,'Summary TC'!$B223,'MemMon Total'!E$10:E$33),0)</f>
        <v>0</v>
      </c>
      <c r="G225" s="643">
        <f>IF($B$8="Actuals only",SUMIF('MemMon Actual'!$B$14:$B$37,'Summary TC'!$B223,'MemMon Actual'!F$14:F$37),0)+IF($B$8="Actuals + Projected",SUMIF('MemMon Total'!$B$10:$B$33,'Summary TC'!$B223,'MemMon Total'!F$10:F$33),0)</f>
        <v>0</v>
      </c>
      <c r="H225" s="643">
        <f>IF($B$8="Actuals only",SUMIF('MemMon Actual'!$B$14:$B$37,'Summary TC'!$B223,'MemMon Actual'!G$14:G$37),0)+IF($B$8="Actuals + Projected",SUMIF('MemMon Total'!$B$10:$B$33,'Summary TC'!$B223,'MemMon Total'!G$10:G$33),0)</f>
        <v>0</v>
      </c>
      <c r="I225" s="643">
        <f>IF($B$8="Actuals only",SUMIF('MemMon Actual'!$B$14:$B$37,'Summary TC'!$B223,'MemMon Actual'!H$14:H$37),0)+IF($B$8="Actuals + Projected",SUMIF('MemMon Total'!$B$10:$B$33,'Summary TC'!$B223,'MemMon Total'!H$10:H$33),0)</f>
        <v>0</v>
      </c>
      <c r="J225" s="643">
        <f>IF($B$8="Actuals only",SUMIF('MemMon Actual'!$B$14:$B$37,'Summary TC'!$B223,'MemMon Actual'!I$14:I$37),0)+IF($B$8="Actuals + Projected",SUMIF('MemMon Total'!$B$10:$B$33,'Summary TC'!$B223,'MemMon Total'!I$10:I$33),0)</f>
        <v>0</v>
      </c>
      <c r="K225" s="643">
        <f>IF($B$8="Actuals only",SUMIF('MemMon Actual'!$B$14:$B$37,'Summary TC'!$B223,'MemMon Actual'!J$14:J$37),0)+IF($B$8="Actuals + Projected",SUMIF('MemMon Total'!$B$10:$B$33,'Summary TC'!$B223,'MemMon Total'!J$10:J$33),0)</f>
        <v>0</v>
      </c>
      <c r="L225" s="643">
        <f>IF($B$8="Actuals only",SUMIF('MemMon Actual'!$B$14:$B$37,'Summary TC'!$B223,'MemMon Actual'!K$14:K$37),0)+IF($B$8="Actuals + Projected",SUMIF('MemMon Total'!$B$10:$B$33,'Summary TC'!$B223,'MemMon Total'!K$10:K$33),0)</f>
        <v>0</v>
      </c>
      <c r="M225" s="643">
        <f>IF($B$8="Actuals only",SUMIF('MemMon Actual'!$B$14:$B$37,'Summary TC'!$B223,'MemMon Actual'!L$14:L$37),0)+IF($B$8="Actuals + Projected",SUMIF('MemMon Total'!$B$10:$B$33,'Summary TC'!$B223,'MemMon Total'!L$10:L$33),0)</f>
        <v>0</v>
      </c>
      <c r="N225" s="643">
        <f>IF($B$8="Actuals only",SUMIF('MemMon Actual'!$B$14:$B$37,'Summary TC'!$B223,'MemMon Actual'!M$14:M$37),0)+IF($B$8="Actuals + Projected",SUMIF('MemMon Total'!$B$10:$B$33,'Summary TC'!$B223,'MemMon Total'!M$10:M$33),0)</f>
        <v>0</v>
      </c>
      <c r="O225" s="643">
        <f>IF($B$8="Actuals only",SUMIF('MemMon Actual'!$B$14:$B$37,'Summary TC'!$B223,'MemMon Actual'!N$14:N$37),0)+IF($B$8="Actuals + Projected",SUMIF('MemMon Total'!$B$10:$B$33,'Summary TC'!$B223,'MemMon Total'!N$10:N$33),0)</f>
        <v>0</v>
      </c>
      <c r="P225" s="643">
        <f>IF($B$8="Actuals only",SUMIF('MemMon Actual'!$B$14:$B$37,'Summary TC'!$B223,'MemMon Actual'!O$14:O$37),0)+IF($B$8="Actuals + Projected",SUMIF('MemMon Total'!$B$10:$B$33,'Summary TC'!$B223,'MemMon Total'!O$10:O$33),0)</f>
        <v>0</v>
      </c>
      <c r="Q225" s="643">
        <f>IF($B$8="Actuals only",SUMIF('MemMon Actual'!$B$14:$B$37,'Summary TC'!$B223,'MemMon Actual'!P$14:P$37),0)+IF($B$8="Actuals + Projected",SUMIF('MemMon Total'!$B$10:$B$33,'Summary TC'!$B223,'MemMon Total'!P$10:P$33),0)</f>
        <v>0</v>
      </c>
      <c r="R225" s="643">
        <f>IF($B$8="Actuals only",SUMIF('MemMon Actual'!$B$14:$B$37,'Summary TC'!$B223,'MemMon Actual'!Q$14:Q$37),0)+IF($B$8="Actuals + Projected",SUMIF('MemMon Total'!$B$10:$B$33,'Summary TC'!$B223,'MemMon Total'!Q$10:Q$33),0)</f>
        <v>0</v>
      </c>
      <c r="S225" s="643">
        <f>IF($B$8="Actuals only",SUMIF('MemMon Actual'!$B$14:$B$37,'Summary TC'!$B223,'MemMon Actual'!R$14:R$37),0)+IF($B$8="Actuals + Projected",SUMIF('MemMon Total'!$B$10:$B$33,'Summary TC'!$B223,'MemMon Total'!R$10:R$33),0)</f>
        <v>0</v>
      </c>
      <c r="T225" s="643">
        <f>IF($B$8="Actuals only",SUMIF('MemMon Actual'!$B$14:$B$37,'Summary TC'!$B223,'MemMon Actual'!S$14:S$37),0)+IF($B$8="Actuals + Projected",SUMIF('MemMon Total'!$B$10:$B$33,'Summary TC'!$B223,'MemMon Total'!S$10:S$33),0)</f>
        <v>0</v>
      </c>
      <c r="U225" s="643">
        <f>IF($B$8="Actuals only",SUMIF('MemMon Actual'!$B$14:$B$37,'Summary TC'!$B223,'MemMon Actual'!T$14:T$37),0)+IF($B$8="Actuals + Projected",SUMIF('MemMon Total'!$B$10:$B$33,'Summary TC'!$B223,'MemMon Total'!T$10:T$33),0)</f>
        <v>0</v>
      </c>
      <c r="V225" s="643">
        <f>IF($B$8="Actuals only",SUMIF('MemMon Actual'!$B$14:$B$37,'Summary TC'!$B223,'MemMon Actual'!U$14:U$37),0)+IF($B$8="Actuals + Projected",SUMIF('MemMon Total'!$B$10:$B$33,'Summary TC'!$B223,'MemMon Total'!U$10:U$33),0)</f>
        <v>0</v>
      </c>
      <c r="W225" s="643">
        <f>IF($B$8="Actuals only",SUMIF('MemMon Actual'!$B$14:$B$37,'Summary TC'!$B223,'MemMon Actual'!V$14:V$37),0)+IF($B$8="Actuals + Projected",SUMIF('MemMon Total'!$B$10:$B$33,'Summary TC'!$B223,'MemMon Total'!V$10:V$33),0)</f>
        <v>0</v>
      </c>
      <c r="X225" s="643">
        <f>IF($B$8="Actuals only",SUMIF('MemMon Actual'!$B$14:$B$37,'Summary TC'!$B223,'MemMon Actual'!W$14:W$37),0)+IF($B$8="Actuals + Projected",SUMIF('MemMon Total'!$B$10:$B$33,'Summary TC'!$B223,'MemMon Total'!W$10:W$33),0)</f>
        <v>0</v>
      </c>
      <c r="Y225" s="643">
        <f>IF($B$8="Actuals only",SUMIF('MemMon Actual'!$B$14:$B$37,'Summary TC'!$B223,'MemMon Actual'!X$14:X$37),0)+IF($B$8="Actuals + Projected",SUMIF('MemMon Total'!$B$10:$B$33,'Summary TC'!$B223,'MemMon Total'!X$10:X$33),0)</f>
        <v>0</v>
      </c>
      <c r="Z225" s="643">
        <f>IF($B$8="Actuals only",SUMIF('MemMon Actual'!$B$14:$B$37,'Summary TC'!$B223,'MemMon Actual'!Y$14:Y$37),0)+IF($B$8="Actuals + Projected",SUMIF('MemMon Total'!$B$10:$B$33,'Summary TC'!$B223,'MemMon Total'!Y$10:Y$33),0)</f>
        <v>0</v>
      </c>
      <c r="AA225" s="643">
        <f>IF($B$8="Actuals only",SUMIF('MemMon Actual'!$B$14:$B$37,'Summary TC'!$B223,'MemMon Actual'!Z$14:Z$37),0)+IF($B$8="Actuals + Projected",SUMIF('MemMon Total'!$B$10:$B$33,'Summary TC'!$B223,'MemMon Total'!Z$10:Z$33),0)</f>
        <v>0</v>
      </c>
      <c r="AB225" s="643">
        <f>IF($B$8="Actuals only",SUMIF('MemMon Actual'!$B$14:$B$37,'Summary TC'!$B223,'MemMon Actual'!AA$14:AA$37),0)+IF($B$8="Actuals + Projected",SUMIF('MemMon Total'!$B$10:$B$33,'Summary TC'!$B223,'MemMon Total'!AA$10:AA$33),0)</f>
        <v>0</v>
      </c>
      <c r="AC225" s="643">
        <f>IF($B$8="Actuals only",SUMIF('MemMon Actual'!$B$14:$B$37,'Summary TC'!$B223,'MemMon Actual'!AB$14:AB$37),0)+IF($B$8="Actuals + Projected",SUMIF('MemMon Total'!$B$10:$B$33,'Summary TC'!$B223,'MemMon Total'!AB$10:AB$33),0)</f>
        <v>0</v>
      </c>
      <c r="AD225" s="643">
        <f>IF($B$8="Actuals only",SUMIF('MemMon Actual'!$B$14:$B$37,'Summary TC'!$B223,'MemMon Actual'!AC$14:AC$37),0)+IF($B$8="Actuals + Projected",SUMIF('MemMon Total'!$B$10:$B$33,'Summary TC'!$B223,'MemMon Total'!AC$10:AC$33),0)</f>
        <v>0</v>
      </c>
      <c r="AE225" s="643">
        <f>IF($B$8="Actuals only",SUMIF('MemMon Actual'!$B$14:$B$37,'Summary TC'!$B223,'MemMon Actual'!AD$14:AD$37),0)+IF($B$8="Actuals + Projected",SUMIF('MemMon Total'!$B$10:$B$33,'Summary TC'!$B223,'MemMon Total'!AD$10:AD$33),0)</f>
        <v>0</v>
      </c>
      <c r="AF225" s="643">
        <f>IF($B$8="Actuals only",SUMIF('MemMon Actual'!$B$14:$B$37,'Summary TC'!$B223,'MemMon Actual'!AE$14:AE$37),0)+IF($B$8="Actuals + Projected",SUMIF('MemMon Total'!$B$10:$B$33,'Summary TC'!$B223,'MemMon Total'!AE$10:AE$33),0)</f>
        <v>0</v>
      </c>
      <c r="AG225" s="643">
        <f>IF($B$8="Actuals only",SUMIF('MemMon Actual'!$B$14:$B$37,'Summary TC'!$B223,'MemMon Actual'!AF$14:AF$37),0)+IF($B$8="Actuals + Projected",SUMIF('MemMon Total'!$B$10:$B$33,'Summary TC'!$B223,'MemMon Total'!AF$10:AF$33),0)</f>
        <v>0</v>
      </c>
      <c r="AH225" s="643">
        <f>IF($B$8="Actuals only",SUMIF('MemMon Actual'!$B$14:$B$37,'Summary TC'!$B223,'MemMon Actual'!AG$14:AG$37),0)+IF($B$8="Actuals + Projected",SUMIF('MemMon Total'!$B$10:$B$33,'Summary TC'!$B223,'MemMon Total'!AG$10:AG$33),0)</f>
        <v>0</v>
      </c>
      <c r="AI225" s="707"/>
    </row>
    <row r="226" spans="2:35" hidden="1" x14ac:dyDescent="0.2">
      <c r="B226" s="613"/>
      <c r="C226" s="659"/>
      <c r="D226" s="658"/>
      <c r="E226" s="807"/>
      <c r="F226" s="807"/>
      <c r="G226" s="807"/>
      <c r="H226" s="807"/>
      <c r="I226" s="807"/>
      <c r="J226" s="807"/>
      <c r="K226" s="807"/>
      <c r="L226" s="807"/>
      <c r="M226" s="807"/>
      <c r="N226" s="807"/>
      <c r="O226" s="807"/>
      <c r="P226" s="807"/>
      <c r="Q226" s="807"/>
      <c r="R226" s="807"/>
      <c r="S226" s="807"/>
      <c r="T226" s="807"/>
      <c r="U226" s="807"/>
      <c r="V226" s="807"/>
      <c r="W226" s="807"/>
      <c r="X226" s="807"/>
      <c r="Y226" s="807"/>
      <c r="Z226" s="807"/>
      <c r="AA226" s="807"/>
      <c r="AB226" s="807"/>
      <c r="AC226" s="807"/>
      <c r="AD226" s="807"/>
      <c r="AE226" s="807"/>
      <c r="AF226" s="807"/>
      <c r="AG226" s="807"/>
      <c r="AH226" s="807"/>
      <c r="AI226" s="707"/>
    </row>
    <row r="227" spans="2:35" hidden="1" x14ac:dyDescent="0.2">
      <c r="B227" s="613" t="str">
        <f>IFERROR(VLOOKUP(C227,'MEG Def'!$A$53:$B$55,2),"")</f>
        <v/>
      </c>
      <c r="C227" s="659"/>
      <c r="D227" s="658" t="s">
        <v>20</v>
      </c>
      <c r="E227" s="662">
        <f>E228*E229</f>
        <v>0</v>
      </c>
      <c r="F227" s="662">
        <f t="shared" ref="F227:AC227" si="83">F228*F229</f>
        <v>0</v>
      </c>
      <c r="G227" s="662">
        <f t="shared" si="83"/>
        <v>0</v>
      </c>
      <c r="H227" s="662">
        <f t="shared" si="83"/>
        <v>0</v>
      </c>
      <c r="I227" s="662">
        <f t="shared" si="83"/>
        <v>0</v>
      </c>
      <c r="J227" s="662">
        <f t="shared" si="83"/>
        <v>0</v>
      </c>
      <c r="K227" s="662">
        <f t="shared" si="83"/>
        <v>0</v>
      </c>
      <c r="L227" s="662">
        <f t="shared" si="83"/>
        <v>0</v>
      </c>
      <c r="M227" s="662">
        <f t="shared" si="83"/>
        <v>0</v>
      </c>
      <c r="N227" s="662">
        <f t="shared" si="83"/>
        <v>0</v>
      </c>
      <c r="O227" s="662">
        <f t="shared" si="83"/>
        <v>0</v>
      </c>
      <c r="P227" s="662">
        <f t="shared" si="83"/>
        <v>0</v>
      </c>
      <c r="Q227" s="662">
        <f t="shared" si="83"/>
        <v>0</v>
      </c>
      <c r="R227" s="662">
        <f t="shared" si="83"/>
        <v>0</v>
      </c>
      <c r="S227" s="662">
        <f t="shared" si="83"/>
        <v>0</v>
      </c>
      <c r="T227" s="662">
        <f t="shared" si="83"/>
        <v>0</v>
      </c>
      <c r="U227" s="662">
        <f t="shared" si="83"/>
        <v>0</v>
      </c>
      <c r="V227" s="662">
        <f t="shared" si="83"/>
        <v>0</v>
      </c>
      <c r="W227" s="662">
        <f t="shared" si="83"/>
        <v>0</v>
      </c>
      <c r="X227" s="662">
        <f t="shared" si="83"/>
        <v>0</v>
      </c>
      <c r="Y227" s="662">
        <f t="shared" si="83"/>
        <v>0</v>
      </c>
      <c r="Z227" s="662">
        <f t="shared" si="83"/>
        <v>0</v>
      </c>
      <c r="AA227" s="662">
        <f t="shared" si="83"/>
        <v>0</v>
      </c>
      <c r="AB227" s="662">
        <f t="shared" si="83"/>
        <v>0</v>
      </c>
      <c r="AC227" s="662">
        <f t="shared" si="83"/>
        <v>0</v>
      </c>
      <c r="AD227" s="662">
        <f t="shared" ref="AD227:AH227" si="84">AD228*AD229</f>
        <v>0</v>
      </c>
      <c r="AE227" s="662">
        <f t="shared" si="84"/>
        <v>0</v>
      </c>
      <c r="AF227" s="662">
        <f t="shared" si="84"/>
        <v>0</v>
      </c>
      <c r="AG227" s="662">
        <f t="shared" si="84"/>
        <v>0</v>
      </c>
      <c r="AH227" s="662">
        <f t="shared" si="84"/>
        <v>0</v>
      </c>
      <c r="AI227" s="707"/>
    </row>
    <row r="228" spans="2:35" s="665" customFormat="1" hidden="1" x14ac:dyDescent="0.2">
      <c r="B228" s="666"/>
      <c r="C228" s="667"/>
      <c r="D228" s="686" t="s">
        <v>21</v>
      </c>
      <c r="E228" s="670">
        <f>SUMIF('WOW PMPM &amp; Agg'!$B$57:$B$65,'Summary TC'!$B227,'WOW PMPM &amp; Agg'!D$57:D$65)</f>
        <v>0</v>
      </c>
      <c r="F228" s="670">
        <f>SUMIF('WOW PMPM &amp; Agg'!$B$57:$B$65,'Summary TC'!$B227,'WOW PMPM &amp; Agg'!E$57:E$65)</f>
        <v>0</v>
      </c>
      <c r="G228" s="670">
        <f>SUMIF('WOW PMPM &amp; Agg'!$B$57:$B$65,'Summary TC'!$B227,'WOW PMPM &amp; Agg'!F$57:F$65)</f>
        <v>0</v>
      </c>
      <c r="H228" s="670">
        <f>SUMIF('WOW PMPM &amp; Agg'!$B$57:$B$65,'Summary TC'!$B227,'WOW PMPM &amp; Agg'!G$57:G$65)</f>
        <v>0</v>
      </c>
      <c r="I228" s="670">
        <f>SUMIF('WOW PMPM &amp; Agg'!$B$57:$B$65,'Summary TC'!$B227,'WOW PMPM &amp; Agg'!H$57:H$65)</f>
        <v>0</v>
      </c>
      <c r="J228" s="670">
        <f>SUMIF('WOW PMPM &amp; Agg'!$B$57:$B$65,'Summary TC'!$B227,'WOW PMPM &amp; Agg'!I$57:I$65)</f>
        <v>0</v>
      </c>
      <c r="K228" s="670">
        <f>SUMIF('WOW PMPM &amp; Agg'!$B$57:$B$65,'Summary TC'!$B227,'WOW PMPM &amp; Agg'!J$57:J$65)</f>
        <v>0</v>
      </c>
      <c r="L228" s="670">
        <f>SUMIF('WOW PMPM &amp; Agg'!$B$57:$B$65,'Summary TC'!$B227,'WOW PMPM &amp; Agg'!K$57:K$65)</f>
        <v>0</v>
      </c>
      <c r="M228" s="670">
        <f>SUMIF('WOW PMPM &amp; Agg'!$B$57:$B$65,'Summary TC'!$B227,'WOW PMPM &amp; Agg'!L$57:L$65)</f>
        <v>0</v>
      </c>
      <c r="N228" s="670">
        <f>SUMIF('WOW PMPM &amp; Agg'!$B$57:$B$65,'Summary TC'!$B227,'WOW PMPM &amp; Agg'!M$57:M$65)</f>
        <v>0</v>
      </c>
      <c r="O228" s="670">
        <f>SUMIF('WOW PMPM &amp; Agg'!$B$57:$B$65,'Summary TC'!$B227,'WOW PMPM &amp; Agg'!N$57:N$65)</f>
        <v>0</v>
      </c>
      <c r="P228" s="670">
        <f>SUMIF('WOW PMPM &amp; Agg'!$B$57:$B$65,'Summary TC'!$B227,'WOW PMPM &amp; Agg'!O$57:O$65)</f>
        <v>0</v>
      </c>
      <c r="Q228" s="670">
        <f>SUMIF('WOW PMPM &amp; Agg'!$B$57:$B$65,'Summary TC'!$B227,'WOW PMPM &amp; Agg'!P$57:P$65)</f>
        <v>0</v>
      </c>
      <c r="R228" s="670">
        <f>SUMIF('WOW PMPM &amp; Agg'!$B$57:$B$65,'Summary TC'!$B227,'WOW PMPM &amp; Agg'!Q$57:Q$65)</f>
        <v>0</v>
      </c>
      <c r="S228" s="670">
        <f>SUMIF('WOW PMPM &amp; Agg'!$B$57:$B$65,'Summary TC'!$B227,'WOW PMPM &amp; Agg'!R$57:R$65)</f>
        <v>0</v>
      </c>
      <c r="T228" s="670">
        <f>SUMIF('WOW PMPM &amp; Agg'!$B$57:$B$65,'Summary TC'!$B227,'WOW PMPM &amp; Agg'!S$57:S$65)</f>
        <v>0</v>
      </c>
      <c r="U228" s="670">
        <f>SUMIF('WOW PMPM &amp; Agg'!$B$57:$B$65,'Summary TC'!$B227,'WOW PMPM &amp; Agg'!T$57:T$65)</f>
        <v>0</v>
      </c>
      <c r="V228" s="670">
        <f>SUMIF('WOW PMPM &amp; Agg'!$B$57:$B$65,'Summary TC'!$B227,'WOW PMPM &amp; Agg'!U$57:U$65)</f>
        <v>0</v>
      </c>
      <c r="W228" s="670">
        <f>SUMIF('WOW PMPM &amp; Agg'!$B$57:$B$65,'Summary TC'!$B227,'WOW PMPM &amp; Agg'!V$57:V$65)</f>
        <v>0</v>
      </c>
      <c r="X228" s="670">
        <f>SUMIF('WOW PMPM &amp; Agg'!$B$57:$B$65,'Summary TC'!$B227,'WOW PMPM &amp; Agg'!W$57:W$65)</f>
        <v>0</v>
      </c>
      <c r="Y228" s="670">
        <f>SUMIF('WOW PMPM &amp; Agg'!$B$57:$B$65,'Summary TC'!$B227,'WOW PMPM &amp; Agg'!X$57:X$65)</f>
        <v>0</v>
      </c>
      <c r="Z228" s="670">
        <f>SUMIF('WOW PMPM &amp; Agg'!$B$57:$B$65,'Summary TC'!$B227,'WOW PMPM &amp; Agg'!Y$57:Y$65)</f>
        <v>0</v>
      </c>
      <c r="AA228" s="670">
        <f>SUMIF('WOW PMPM &amp; Agg'!$B$57:$B$65,'Summary TC'!$B227,'WOW PMPM &amp; Agg'!Z$57:Z$65)</f>
        <v>0</v>
      </c>
      <c r="AB228" s="670">
        <f>SUMIF('WOW PMPM &amp; Agg'!$B$57:$B$65,'Summary TC'!$B227,'WOW PMPM &amp; Agg'!AA$57:AA$65)</f>
        <v>0</v>
      </c>
      <c r="AC228" s="670">
        <f>SUMIF('WOW PMPM &amp; Agg'!$B$57:$B$65,'Summary TC'!$B227,'WOW PMPM &amp; Agg'!AB$57:AB$65)</f>
        <v>0</v>
      </c>
      <c r="AD228" s="670">
        <f>SUMIF('WOW PMPM &amp; Agg'!$B$57:$B$65,'Summary TC'!$B227,'WOW PMPM &amp; Agg'!AC$57:AC$65)</f>
        <v>0</v>
      </c>
      <c r="AE228" s="670">
        <f>SUMIF('WOW PMPM &amp; Agg'!$B$57:$B$65,'Summary TC'!$B227,'WOW PMPM &amp; Agg'!AD$57:AD$65)</f>
        <v>0</v>
      </c>
      <c r="AF228" s="670">
        <f>SUMIF('WOW PMPM &amp; Agg'!$B$57:$B$65,'Summary TC'!$B227,'WOW PMPM &amp; Agg'!AE$57:AE$65)</f>
        <v>0</v>
      </c>
      <c r="AG228" s="670">
        <f>SUMIF('WOW PMPM &amp; Agg'!$B$57:$B$65,'Summary TC'!$B227,'WOW PMPM &amp; Agg'!AF$57:AF$65)</f>
        <v>0</v>
      </c>
      <c r="AH228" s="670">
        <f>SUMIF('WOW PMPM &amp; Agg'!$B$57:$B$65,'Summary TC'!$B227,'WOW PMPM &amp; Agg'!AG$57:AG$65)</f>
        <v>0</v>
      </c>
      <c r="AI228" s="806"/>
    </row>
    <row r="229" spans="2:35" hidden="1" x14ac:dyDescent="0.2">
      <c r="B229" s="613"/>
      <c r="C229" s="659"/>
      <c r="D229" s="658" t="s">
        <v>22</v>
      </c>
      <c r="E229" s="643">
        <f>IF($B$8="Actuals only",SUMIF('MemMon Actual'!$B$14:$B$37,'Summary TC'!$B227,'MemMon Actual'!D$14:D$37),0)+IF($B$8="Actuals + Projected",SUMIF('MemMon Total'!$B$10:$B$33,'Summary TC'!$B227,'MemMon Total'!D$10:D$33),0)</f>
        <v>0</v>
      </c>
      <c r="F229" s="643">
        <f>IF($B$8="Actuals only",SUMIF('MemMon Actual'!$B$14:$B$37,'Summary TC'!$B227,'MemMon Actual'!E$14:E$37),0)+IF($B$8="Actuals + Projected",SUMIF('MemMon Total'!$B$10:$B$33,'Summary TC'!$B227,'MemMon Total'!E$10:E$33),0)</f>
        <v>0</v>
      </c>
      <c r="G229" s="643">
        <f>IF($B$8="Actuals only",SUMIF('MemMon Actual'!$B$14:$B$37,'Summary TC'!$B227,'MemMon Actual'!F$14:F$37),0)+IF($B$8="Actuals + Projected",SUMIF('MemMon Total'!$B$10:$B$33,'Summary TC'!$B227,'MemMon Total'!F$10:F$33),0)</f>
        <v>0</v>
      </c>
      <c r="H229" s="643">
        <f>IF($B$8="Actuals only",SUMIF('MemMon Actual'!$B$14:$B$37,'Summary TC'!$B227,'MemMon Actual'!G$14:G$37),0)+IF($B$8="Actuals + Projected",SUMIF('MemMon Total'!$B$10:$B$33,'Summary TC'!$B227,'MemMon Total'!G$10:G$33),0)</f>
        <v>0</v>
      </c>
      <c r="I229" s="643">
        <f>IF($B$8="Actuals only",SUMIF('MemMon Actual'!$B$14:$B$37,'Summary TC'!$B227,'MemMon Actual'!H$14:H$37),0)+IF($B$8="Actuals + Projected",SUMIF('MemMon Total'!$B$10:$B$33,'Summary TC'!$B227,'MemMon Total'!H$10:H$33),0)</f>
        <v>0</v>
      </c>
      <c r="J229" s="643">
        <f>IF($B$8="Actuals only",SUMIF('MemMon Actual'!$B$14:$B$37,'Summary TC'!$B227,'MemMon Actual'!I$14:I$37),0)+IF($B$8="Actuals + Projected",SUMIF('MemMon Total'!$B$10:$B$33,'Summary TC'!$B227,'MemMon Total'!I$10:I$33),0)</f>
        <v>0</v>
      </c>
      <c r="K229" s="643">
        <f>IF($B$8="Actuals only",SUMIF('MemMon Actual'!$B$14:$B$37,'Summary TC'!$B227,'MemMon Actual'!J$14:J$37),0)+IF($B$8="Actuals + Projected",SUMIF('MemMon Total'!$B$10:$B$33,'Summary TC'!$B227,'MemMon Total'!J$10:J$33),0)</f>
        <v>0</v>
      </c>
      <c r="L229" s="643">
        <f>IF($B$8="Actuals only",SUMIF('MemMon Actual'!$B$14:$B$37,'Summary TC'!$B227,'MemMon Actual'!K$14:K$37),0)+IF($B$8="Actuals + Projected",SUMIF('MemMon Total'!$B$10:$B$33,'Summary TC'!$B227,'MemMon Total'!K$10:K$33),0)</f>
        <v>0</v>
      </c>
      <c r="M229" s="643">
        <f>IF($B$8="Actuals only",SUMIF('MemMon Actual'!$B$14:$B$37,'Summary TC'!$B227,'MemMon Actual'!L$14:L$37),0)+IF($B$8="Actuals + Projected",SUMIF('MemMon Total'!$B$10:$B$33,'Summary TC'!$B227,'MemMon Total'!L$10:L$33),0)</f>
        <v>0</v>
      </c>
      <c r="N229" s="643">
        <f>IF($B$8="Actuals only",SUMIF('MemMon Actual'!$B$14:$B$37,'Summary TC'!$B227,'MemMon Actual'!M$14:M$37),0)+IF($B$8="Actuals + Projected",SUMIF('MemMon Total'!$B$10:$B$33,'Summary TC'!$B227,'MemMon Total'!M$10:M$33),0)</f>
        <v>0</v>
      </c>
      <c r="O229" s="643">
        <f>IF($B$8="Actuals only",SUMIF('MemMon Actual'!$B$14:$B$37,'Summary TC'!$B227,'MemMon Actual'!N$14:N$37),0)+IF($B$8="Actuals + Projected",SUMIF('MemMon Total'!$B$10:$B$33,'Summary TC'!$B227,'MemMon Total'!N$10:N$33),0)</f>
        <v>0</v>
      </c>
      <c r="P229" s="643">
        <f>IF($B$8="Actuals only",SUMIF('MemMon Actual'!$B$14:$B$37,'Summary TC'!$B227,'MemMon Actual'!O$14:O$37),0)+IF($B$8="Actuals + Projected",SUMIF('MemMon Total'!$B$10:$B$33,'Summary TC'!$B227,'MemMon Total'!O$10:O$33),0)</f>
        <v>0</v>
      </c>
      <c r="Q229" s="643">
        <f>IF($B$8="Actuals only",SUMIF('MemMon Actual'!$B$14:$B$37,'Summary TC'!$B227,'MemMon Actual'!P$14:P$37),0)+IF($B$8="Actuals + Projected",SUMIF('MemMon Total'!$B$10:$B$33,'Summary TC'!$B227,'MemMon Total'!P$10:P$33),0)</f>
        <v>0</v>
      </c>
      <c r="R229" s="643">
        <f>IF($B$8="Actuals only",SUMIF('MemMon Actual'!$B$14:$B$37,'Summary TC'!$B227,'MemMon Actual'!Q$14:Q$37),0)+IF($B$8="Actuals + Projected",SUMIF('MemMon Total'!$B$10:$B$33,'Summary TC'!$B227,'MemMon Total'!Q$10:Q$33),0)</f>
        <v>0</v>
      </c>
      <c r="S229" s="643">
        <f>IF($B$8="Actuals only",SUMIF('MemMon Actual'!$B$14:$B$37,'Summary TC'!$B227,'MemMon Actual'!R$14:R$37),0)+IF($B$8="Actuals + Projected",SUMIF('MemMon Total'!$B$10:$B$33,'Summary TC'!$B227,'MemMon Total'!R$10:R$33),0)</f>
        <v>0</v>
      </c>
      <c r="T229" s="643">
        <f>IF($B$8="Actuals only",SUMIF('MemMon Actual'!$B$14:$B$37,'Summary TC'!$B227,'MemMon Actual'!S$14:S$37),0)+IF($B$8="Actuals + Projected",SUMIF('MemMon Total'!$B$10:$B$33,'Summary TC'!$B227,'MemMon Total'!S$10:S$33),0)</f>
        <v>0</v>
      </c>
      <c r="U229" s="643">
        <f>IF($B$8="Actuals only",SUMIF('MemMon Actual'!$B$14:$B$37,'Summary TC'!$B227,'MemMon Actual'!T$14:T$37),0)+IF($B$8="Actuals + Projected",SUMIF('MemMon Total'!$B$10:$B$33,'Summary TC'!$B227,'MemMon Total'!T$10:T$33),0)</f>
        <v>0</v>
      </c>
      <c r="V229" s="643">
        <f>IF($B$8="Actuals only",SUMIF('MemMon Actual'!$B$14:$B$37,'Summary TC'!$B227,'MemMon Actual'!U$14:U$37),0)+IF($B$8="Actuals + Projected",SUMIF('MemMon Total'!$B$10:$B$33,'Summary TC'!$B227,'MemMon Total'!U$10:U$33),0)</f>
        <v>0</v>
      </c>
      <c r="W229" s="643">
        <f>IF($B$8="Actuals only",SUMIF('MemMon Actual'!$B$14:$B$37,'Summary TC'!$B227,'MemMon Actual'!V$14:V$37),0)+IF($B$8="Actuals + Projected",SUMIF('MemMon Total'!$B$10:$B$33,'Summary TC'!$B227,'MemMon Total'!V$10:V$33),0)</f>
        <v>0</v>
      </c>
      <c r="X229" s="643">
        <f>IF($B$8="Actuals only",SUMIF('MemMon Actual'!$B$14:$B$37,'Summary TC'!$B227,'MemMon Actual'!W$14:W$37),0)+IF($B$8="Actuals + Projected",SUMIF('MemMon Total'!$B$10:$B$33,'Summary TC'!$B227,'MemMon Total'!W$10:W$33),0)</f>
        <v>0</v>
      </c>
      <c r="Y229" s="643">
        <f>IF($B$8="Actuals only",SUMIF('MemMon Actual'!$B$14:$B$37,'Summary TC'!$B227,'MemMon Actual'!X$14:X$37),0)+IF($B$8="Actuals + Projected",SUMIF('MemMon Total'!$B$10:$B$33,'Summary TC'!$B227,'MemMon Total'!X$10:X$33),0)</f>
        <v>0</v>
      </c>
      <c r="Z229" s="643">
        <f>IF($B$8="Actuals only",SUMIF('MemMon Actual'!$B$14:$B$37,'Summary TC'!$B227,'MemMon Actual'!Y$14:Y$37),0)+IF($B$8="Actuals + Projected",SUMIF('MemMon Total'!$B$10:$B$33,'Summary TC'!$B227,'MemMon Total'!Y$10:Y$33),0)</f>
        <v>0</v>
      </c>
      <c r="AA229" s="643">
        <f>IF($B$8="Actuals only",SUMIF('MemMon Actual'!$B$14:$B$37,'Summary TC'!$B227,'MemMon Actual'!Z$14:Z$37),0)+IF($B$8="Actuals + Projected",SUMIF('MemMon Total'!$B$10:$B$33,'Summary TC'!$B227,'MemMon Total'!Z$10:Z$33),0)</f>
        <v>0</v>
      </c>
      <c r="AB229" s="643">
        <f>IF($B$8="Actuals only",SUMIF('MemMon Actual'!$B$14:$B$37,'Summary TC'!$B227,'MemMon Actual'!AA$14:AA$37),0)+IF($B$8="Actuals + Projected",SUMIF('MemMon Total'!$B$10:$B$33,'Summary TC'!$B227,'MemMon Total'!AA$10:AA$33),0)</f>
        <v>0</v>
      </c>
      <c r="AC229" s="643">
        <f>IF($B$8="Actuals only",SUMIF('MemMon Actual'!$B$14:$B$37,'Summary TC'!$B227,'MemMon Actual'!AB$14:AB$37),0)+IF($B$8="Actuals + Projected",SUMIF('MemMon Total'!$B$10:$B$33,'Summary TC'!$B227,'MemMon Total'!AB$10:AB$33),0)</f>
        <v>0</v>
      </c>
      <c r="AD229" s="643">
        <f>IF($B$8="Actuals only",SUMIF('MemMon Actual'!$B$14:$B$37,'Summary TC'!$B227,'MemMon Actual'!AC$14:AC$37),0)+IF($B$8="Actuals + Projected",SUMIF('MemMon Total'!$B$10:$B$33,'Summary TC'!$B227,'MemMon Total'!AC$10:AC$33),0)</f>
        <v>0</v>
      </c>
      <c r="AE229" s="643">
        <f>IF($B$8="Actuals only",SUMIF('MemMon Actual'!$B$14:$B$37,'Summary TC'!$B227,'MemMon Actual'!AD$14:AD$37),0)+IF($B$8="Actuals + Projected",SUMIF('MemMon Total'!$B$10:$B$33,'Summary TC'!$B227,'MemMon Total'!AD$10:AD$33),0)</f>
        <v>0</v>
      </c>
      <c r="AF229" s="643">
        <f>IF($B$8="Actuals only",SUMIF('MemMon Actual'!$B$14:$B$37,'Summary TC'!$B227,'MemMon Actual'!AE$14:AE$37),0)+IF($B$8="Actuals + Projected",SUMIF('MemMon Total'!$B$10:$B$33,'Summary TC'!$B227,'MemMon Total'!AE$10:AE$33),0)</f>
        <v>0</v>
      </c>
      <c r="AG229" s="643">
        <f>IF($B$8="Actuals only",SUMIF('MemMon Actual'!$B$14:$B$37,'Summary TC'!$B227,'MemMon Actual'!AF$14:AF$37),0)+IF($B$8="Actuals + Projected",SUMIF('MemMon Total'!$B$10:$B$33,'Summary TC'!$B227,'MemMon Total'!AF$10:AF$33),0)</f>
        <v>0</v>
      </c>
      <c r="AH229" s="643">
        <f>IF($B$8="Actuals only",SUMIF('MemMon Actual'!$B$14:$B$37,'Summary TC'!$B227,'MemMon Actual'!AG$14:AG$37),0)+IF($B$8="Actuals + Projected",SUMIF('MemMon Total'!$B$10:$B$33,'Summary TC'!$B227,'MemMon Total'!AG$10:AG$33),0)</f>
        <v>0</v>
      </c>
      <c r="AI229" s="707"/>
    </row>
    <row r="230" spans="2:35" hidden="1" x14ac:dyDescent="0.2">
      <c r="B230" s="613"/>
      <c r="C230" s="659"/>
      <c r="D230" s="658"/>
      <c r="E230" s="807"/>
      <c r="F230" s="807"/>
      <c r="G230" s="807"/>
      <c r="H230" s="807"/>
      <c r="I230" s="807"/>
      <c r="J230" s="807"/>
      <c r="K230" s="807"/>
      <c r="L230" s="807"/>
      <c r="M230" s="807"/>
      <c r="N230" s="807"/>
      <c r="O230" s="807"/>
      <c r="P230" s="807"/>
      <c r="Q230" s="807"/>
      <c r="R230" s="807"/>
      <c r="S230" s="807"/>
      <c r="T230" s="807"/>
      <c r="U230" s="807"/>
      <c r="V230" s="807"/>
      <c r="W230" s="807"/>
      <c r="X230" s="807"/>
      <c r="Y230" s="807"/>
      <c r="Z230" s="807"/>
      <c r="AA230" s="807"/>
      <c r="AB230" s="807"/>
      <c r="AC230" s="807"/>
      <c r="AD230" s="807"/>
      <c r="AE230" s="807"/>
      <c r="AF230" s="807"/>
      <c r="AG230" s="807"/>
      <c r="AH230" s="807"/>
      <c r="AI230" s="707"/>
    </row>
    <row r="231" spans="2:35" hidden="1" x14ac:dyDescent="0.2">
      <c r="B231" s="613" t="str">
        <f>IFERROR(VLOOKUP(C231,'MEG Def'!$A$53:$B$55,2),"")</f>
        <v/>
      </c>
      <c r="C231" s="659"/>
      <c r="D231" s="658" t="s">
        <v>20</v>
      </c>
      <c r="E231" s="662">
        <f>E232*E233</f>
        <v>0</v>
      </c>
      <c r="F231" s="662">
        <f t="shared" ref="F231:AC231" si="85">F232*F233</f>
        <v>0</v>
      </c>
      <c r="G231" s="662">
        <f t="shared" si="85"/>
        <v>0</v>
      </c>
      <c r="H231" s="662">
        <f t="shared" si="85"/>
        <v>0</v>
      </c>
      <c r="I231" s="662">
        <f t="shared" si="85"/>
        <v>0</v>
      </c>
      <c r="J231" s="662">
        <f t="shared" si="85"/>
        <v>0</v>
      </c>
      <c r="K231" s="662">
        <f t="shared" si="85"/>
        <v>0</v>
      </c>
      <c r="L231" s="662">
        <f t="shared" si="85"/>
        <v>0</v>
      </c>
      <c r="M231" s="662">
        <f t="shared" si="85"/>
        <v>0</v>
      </c>
      <c r="N231" s="662">
        <f t="shared" si="85"/>
        <v>0</v>
      </c>
      <c r="O231" s="662">
        <f t="shared" si="85"/>
        <v>0</v>
      </c>
      <c r="P231" s="662">
        <f t="shared" si="85"/>
        <v>0</v>
      </c>
      <c r="Q231" s="662">
        <f t="shared" si="85"/>
        <v>0</v>
      </c>
      <c r="R231" s="662">
        <f t="shared" si="85"/>
        <v>0</v>
      </c>
      <c r="S231" s="662">
        <f t="shared" si="85"/>
        <v>0</v>
      </c>
      <c r="T231" s="662">
        <f t="shared" si="85"/>
        <v>0</v>
      </c>
      <c r="U231" s="662">
        <f t="shared" si="85"/>
        <v>0</v>
      </c>
      <c r="V231" s="662">
        <f t="shared" si="85"/>
        <v>0</v>
      </c>
      <c r="W231" s="662">
        <f t="shared" si="85"/>
        <v>0</v>
      </c>
      <c r="X231" s="662">
        <f t="shared" si="85"/>
        <v>0</v>
      </c>
      <c r="Y231" s="662">
        <f t="shared" si="85"/>
        <v>0</v>
      </c>
      <c r="Z231" s="662">
        <f t="shared" si="85"/>
        <v>0</v>
      </c>
      <c r="AA231" s="662">
        <f t="shared" si="85"/>
        <v>0</v>
      </c>
      <c r="AB231" s="662">
        <f t="shared" si="85"/>
        <v>0</v>
      </c>
      <c r="AC231" s="662">
        <f t="shared" si="85"/>
        <v>0</v>
      </c>
      <c r="AD231" s="662">
        <f t="shared" ref="AD231:AH231" si="86">AD232*AD233</f>
        <v>0</v>
      </c>
      <c r="AE231" s="662">
        <f t="shared" si="86"/>
        <v>0</v>
      </c>
      <c r="AF231" s="662">
        <f t="shared" si="86"/>
        <v>0</v>
      </c>
      <c r="AG231" s="662">
        <f t="shared" si="86"/>
        <v>0</v>
      </c>
      <c r="AH231" s="662">
        <f t="shared" si="86"/>
        <v>0</v>
      </c>
      <c r="AI231" s="707"/>
    </row>
    <row r="232" spans="2:35" s="665" customFormat="1" hidden="1" x14ac:dyDescent="0.2">
      <c r="B232" s="666"/>
      <c r="C232" s="667"/>
      <c r="D232" s="686" t="s">
        <v>21</v>
      </c>
      <c r="E232" s="670">
        <f>SUMIF('WOW PMPM &amp; Agg'!$B$57:$B$65,'Summary TC'!$B231,'WOW PMPM &amp; Agg'!D$57:D$65)</f>
        <v>0</v>
      </c>
      <c r="F232" s="670">
        <f>SUMIF('WOW PMPM &amp; Agg'!$B$57:$B$65,'Summary TC'!$B231,'WOW PMPM &amp; Agg'!E$57:E$65)</f>
        <v>0</v>
      </c>
      <c r="G232" s="670">
        <f>SUMIF('WOW PMPM &amp; Agg'!$B$57:$B$65,'Summary TC'!$B231,'WOW PMPM &amp; Agg'!F$57:F$65)</f>
        <v>0</v>
      </c>
      <c r="H232" s="670">
        <f>SUMIF('WOW PMPM &amp; Agg'!$B$57:$B$65,'Summary TC'!$B231,'WOW PMPM &amp; Agg'!G$57:G$65)</f>
        <v>0</v>
      </c>
      <c r="I232" s="670">
        <f>SUMIF('WOW PMPM &amp; Agg'!$B$57:$B$65,'Summary TC'!$B231,'WOW PMPM &amp; Agg'!H$57:H$65)</f>
        <v>0</v>
      </c>
      <c r="J232" s="670">
        <f>SUMIF('WOW PMPM &amp; Agg'!$B$57:$B$65,'Summary TC'!$B231,'WOW PMPM &amp; Agg'!I$57:I$65)</f>
        <v>0</v>
      </c>
      <c r="K232" s="670">
        <f>SUMIF('WOW PMPM &amp; Agg'!$B$57:$B$65,'Summary TC'!$B231,'WOW PMPM &amp; Agg'!J$57:J$65)</f>
        <v>0</v>
      </c>
      <c r="L232" s="670">
        <f>SUMIF('WOW PMPM &amp; Agg'!$B$57:$B$65,'Summary TC'!$B231,'WOW PMPM &amp; Agg'!K$57:K$65)</f>
        <v>0</v>
      </c>
      <c r="M232" s="670">
        <f>SUMIF('WOW PMPM &amp; Agg'!$B$57:$B$65,'Summary TC'!$B231,'WOW PMPM &amp; Agg'!L$57:L$65)</f>
        <v>0</v>
      </c>
      <c r="N232" s="670">
        <f>SUMIF('WOW PMPM &amp; Agg'!$B$57:$B$65,'Summary TC'!$B231,'WOW PMPM &amp; Agg'!M$57:M$65)</f>
        <v>0</v>
      </c>
      <c r="O232" s="670">
        <f>SUMIF('WOW PMPM &amp; Agg'!$B$57:$B$65,'Summary TC'!$B231,'WOW PMPM &amp; Agg'!N$57:N$65)</f>
        <v>0</v>
      </c>
      <c r="P232" s="670">
        <f>SUMIF('WOW PMPM &amp; Agg'!$B$57:$B$65,'Summary TC'!$B231,'WOW PMPM &amp; Agg'!O$57:O$65)</f>
        <v>0</v>
      </c>
      <c r="Q232" s="670">
        <f>SUMIF('WOW PMPM &amp; Agg'!$B$57:$B$65,'Summary TC'!$B231,'WOW PMPM &amp; Agg'!P$57:P$65)</f>
        <v>0</v>
      </c>
      <c r="R232" s="670">
        <f>SUMIF('WOW PMPM &amp; Agg'!$B$57:$B$65,'Summary TC'!$B231,'WOW PMPM &amp; Agg'!Q$57:Q$65)</f>
        <v>0</v>
      </c>
      <c r="S232" s="670">
        <f>SUMIF('WOW PMPM &amp; Agg'!$B$57:$B$65,'Summary TC'!$B231,'WOW PMPM &amp; Agg'!R$57:R$65)</f>
        <v>0</v>
      </c>
      <c r="T232" s="670">
        <f>SUMIF('WOW PMPM &amp; Agg'!$B$57:$B$65,'Summary TC'!$B231,'WOW PMPM &amp; Agg'!S$57:S$65)</f>
        <v>0</v>
      </c>
      <c r="U232" s="670">
        <f>SUMIF('WOW PMPM &amp; Agg'!$B$57:$B$65,'Summary TC'!$B231,'WOW PMPM &amp; Agg'!T$57:T$65)</f>
        <v>0</v>
      </c>
      <c r="V232" s="670">
        <f>SUMIF('WOW PMPM &amp; Agg'!$B$57:$B$65,'Summary TC'!$B231,'WOW PMPM &amp; Agg'!U$57:U$65)</f>
        <v>0</v>
      </c>
      <c r="W232" s="670">
        <f>SUMIF('WOW PMPM &amp; Agg'!$B$57:$B$65,'Summary TC'!$B231,'WOW PMPM &amp; Agg'!V$57:V$65)</f>
        <v>0</v>
      </c>
      <c r="X232" s="670">
        <f>SUMIF('WOW PMPM &amp; Agg'!$B$57:$B$65,'Summary TC'!$B231,'WOW PMPM &amp; Agg'!W$57:W$65)</f>
        <v>0</v>
      </c>
      <c r="Y232" s="670">
        <f>SUMIF('WOW PMPM &amp; Agg'!$B$57:$B$65,'Summary TC'!$B231,'WOW PMPM &amp; Agg'!X$57:X$65)</f>
        <v>0</v>
      </c>
      <c r="Z232" s="670">
        <f>SUMIF('WOW PMPM &amp; Agg'!$B$57:$B$65,'Summary TC'!$B231,'WOW PMPM &amp; Agg'!Y$57:Y$65)</f>
        <v>0</v>
      </c>
      <c r="AA232" s="670">
        <f>SUMIF('WOW PMPM &amp; Agg'!$B$57:$B$65,'Summary TC'!$B231,'WOW PMPM &amp; Agg'!Z$57:Z$65)</f>
        <v>0</v>
      </c>
      <c r="AB232" s="670">
        <f>SUMIF('WOW PMPM &amp; Agg'!$B$57:$B$65,'Summary TC'!$B231,'WOW PMPM &amp; Agg'!AA$57:AA$65)</f>
        <v>0</v>
      </c>
      <c r="AC232" s="670">
        <f>SUMIF('WOW PMPM &amp; Agg'!$B$57:$B$65,'Summary TC'!$B231,'WOW PMPM &amp; Agg'!AB$57:AB$65)</f>
        <v>0</v>
      </c>
      <c r="AD232" s="670">
        <f>SUMIF('WOW PMPM &amp; Agg'!$B$57:$B$65,'Summary TC'!$B231,'WOW PMPM &amp; Agg'!AC$57:AC$65)</f>
        <v>0</v>
      </c>
      <c r="AE232" s="670">
        <f>SUMIF('WOW PMPM &amp; Agg'!$B$57:$B$65,'Summary TC'!$B231,'WOW PMPM &amp; Agg'!AD$57:AD$65)</f>
        <v>0</v>
      </c>
      <c r="AF232" s="670">
        <f>SUMIF('WOW PMPM &amp; Agg'!$B$57:$B$65,'Summary TC'!$B231,'WOW PMPM &amp; Agg'!AE$57:AE$65)</f>
        <v>0</v>
      </c>
      <c r="AG232" s="670">
        <f>SUMIF('WOW PMPM &amp; Agg'!$B$57:$B$65,'Summary TC'!$B231,'WOW PMPM &amp; Agg'!AF$57:AF$65)</f>
        <v>0</v>
      </c>
      <c r="AH232" s="670">
        <f>SUMIF('WOW PMPM &amp; Agg'!$B$57:$B$65,'Summary TC'!$B231,'WOW PMPM &amp; Agg'!AG$57:AG$65)</f>
        <v>0</v>
      </c>
      <c r="AI232" s="806"/>
    </row>
    <row r="233" spans="2:35" hidden="1" x14ac:dyDescent="0.2">
      <c r="B233" s="613"/>
      <c r="C233" s="659"/>
      <c r="D233" s="658" t="s">
        <v>22</v>
      </c>
      <c r="E233" s="643">
        <f>IF($B$8="Actuals only",SUMIF('MemMon Actual'!$B$14:$B$37,'Summary TC'!$B231,'MemMon Actual'!D$14:D$37),0)+IF($B$8="Actuals + Projected",SUMIF('MemMon Total'!$B$10:$B$33,'Summary TC'!$B231,'MemMon Total'!D$10:D$33),0)</f>
        <v>0</v>
      </c>
      <c r="F233" s="643">
        <f>IF($B$8="Actuals only",SUMIF('MemMon Actual'!$B$14:$B$37,'Summary TC'!$B231,'MemMon Actual'!E$14:E$37),0)+IF($B$8="Actuals + Projected",SUMIF('MemMon Total'!$B$10:$B$33,'Summary TC'!$B231,'MemMon Total'!E$10:E$33),0)</f>
        <v>0</v>
      </c>
      <c r="G233" s="643">
        <f>IF($B$8="Actuals only",SUMIF('MemMon Actual'!$B$14:$B$37,'Summary TC'!$B231,'MemMon Actual'!F$14:F$37),0)+IF($B$8="Actuals + Projected",SUMIF('MemMon Total'!$B$10:$B$33,'Summary TC'!$B231,'MemMon Total'!F$10:F$33),0)</f>
        <v>0</v>
      </c>
      <c r="H233" s="643">
        <f>IF($B$8="Actuals only",SUMIF('MemMon Actual'!$B$14:$B$37,'Summary TC'!$B231,'MemMon Actual'!G$14:G$37),0)+IF($B$8="Actuals + Projected",SUMIF('MemMon Total'!$B$10:$B$33,'Summary TC'!$B231,'MemMon Total'!G$10:G$33),0)</f>
        <v>0</v>
      </c>
      <c r="I233" s="643">
        <f>IF($B$8="Actuals only",SUMIF('MemMon Actual'!$B$14:$B$37,'Summary TC'!$B231,'MemMon Actual'!H$14:H$37),0)+IF($B$8="Actuals + Projected",SUMIF('MemMon Total'!$B$10:$B$33,'Summary TC'!$B231,'MemMon Total'!H$10:H$33),0)</f>
        <v>0</v>
      </c>
      <c r="J233" s="643">
        <f>IF($B$8="Actuals only",SUMIF('MemMon Actual'!$B$14:$B$37,'Summary TC'!$B231,'MemMon Actual'!I$14:I$37),0)+IF($B$8="Actuals + Projected",SUMIF('MemMon Total'!$B$10:$B$33,'Summary TC'!$B231,'MemMon Total'!I$10:I$33),0)</f>
        <v>0</v>
      </c>
      <c r="K233" s="643">
        <f>IF($B$8="Actuals only",SUMIF('MemMon Actual'!$B$14:$B$37,'Summary TC'!$B231,'MemMon Actual'!J$14:J$37),0)+IF($B$8="Actuals + Projected",SUMIF('MemMon Total'!$B$10:$B$33,'Summary TC'!$B231,'MemMon Total'!J$10:J$33),0)</f>
        <v>0</v>
      </c>
      <c r="L233" s="643">
        <f>IF($B$8="Actuals only",SUMIF('MemMon Actual'!$B$14:$B$37,'Summary TC'!$B231,'MemMon Actual'!K$14:K$37),0)+IF($B$8="Actuals + Projected",SUMIF('MemMon Total'!$B$10:$B$33,'Summary TC'!$B231,'MemMon Total'!K$10:K$33),0)</f>
        <v>0</v>
      </c>
      <c r="M233" s="643">
        <f>IF($B$8="Actuals only",SUMIF('MemMon Actual'!$B$14:$B$37,'Summary TC'!$B231,'MemMon Actual'!L$14:L$37),0)+IF($B$8="Actuals + Projected",SUMIF('MemMon Total'!$B$10:$B$33,'Summary TC'!$B231,'MemMon Total'!L$10:L$33),0)</f>
        <v>0</v>
      </c>
      <c r="N233" s="643">
        <f>IF($B$8="Actuals only",SUMIF('MemMon Actual'!$B$14:$B$37,'Summary TC'!$B231,'MemMon Actual'!M$14:M$37),0)+IF($B$8="Actuals + Projected",SUMIF('MemMon Total'!$B$10:$B$33,'Summary TC'!$B231,'MemMon Total'!M$10:M$33),0)</f>
        <v>0</v>
      </c>
      <c r="O233" s="643">
        <f>IF($B$8="Actuals only",SUMIF('MemMon Actual'!$B$14:$B$37,'Summary TC'!$B231,'MemMon Actual'!N$14:N$37),0)+IF($B$8="Actuals + Projected",SUMIF('MemMon Total'!$B$10:$B$33,'Summary TC'!$B231,'MemMon Total'!N$10:N$33),0)</f>
        <v>0</v>
      </c>
      <c r="P233" s="643">
        <f>IF($B$8="Actuals only",SUMIF('MemMon Actual'!$B$14:$B$37,'Summary TC'!$B231,'MemMon Actual'!O$14:O$37),0)+IF($B$8="Actuals + Projected",SUMIF('MemMon Total'!$B$10:$B$33,'Summary TC'!$B231,'MemMon Total'!O$10:O$33),0)</f>
        <v>0</v>
      </c>
      <c r="Q233" s="643">
        <f>IF($B$8="Actuals only",SUMIF('MemMon Actual'!$B$14:$B$37,'Summary TC'!$B231,'MemMon Actual'!P$14:P$37),0)+IF($B$8="Actuals + Projected",SUMIF('MemMon Total'!$B$10:$B$33,'Summary TC'!$B231,'MemMon Total'!P$10:P$33),0)</f>
        <v>0</v>
      </c>
      <c r="R233" s="643">
        <f>IF($B$8="Actuals only",SUMIF('MemMon Actual'!$B$14:$B$37,'Summary TC'!$B231,'MemMon Actual'!Q$14:Q$37),0)+IF($B$8="Actuals + Projected",SUMIF('MemMon Total'!$B$10:$B$33,'Summary TC'!$B231,'MemMon Total'!Q$10:Q$33),0)</f>
        <v>0</v>
      </c>
      <c r="S233" s="643">
        <f>IF($B$8="Actuals only",SUMIF('MemMon Actual'!$B$14:$B$37,'Summary TC'!$B231,'MemMon Actual'!R$14:R$37),0)+IF($B$8="Actuals + Projected",SUMIF('MemMon Total'!$B$10:$B$33,'Summary TC'!$B231,'MemMon Total'!R$10:R$33),0)</f>
        <v>0</v>
      </c>
      <c r="T233" s="643">
        <f>IF($B$8="Actuals only",SUMIF('MemMon Actual'!$B$14:$B$37,'Summary TC'!$B231,'MemMon Actual'!S$14:S$37),0)+IF($B$8="Actuals + Projected",SUMIF('MemMon Total'!$B$10:$B$33,'Summary TC'!$B231,'MemMon Total'!S$10:S$33),0)</f>
        <v>0</v>
      </c>
      <c r="U233" s="643">
        <f>IF($B$8="Actuals only",SUMIF('MemMon Actual'!$B$14:$B$37,'Summary TC'!$B231,'MemMon Actual'!T$14:T$37),0)+IF($B$8="Actuals + Projected",SUMIF('MemMon Total'!$B$10:$B$33,'Summary TC'!$B231,'MemMon Total'!T$10:T$33),0)</f>
        <v>0</v>
      </c>
      <c r="V233" s="643">
        <f>IF($B$8="Actuals only",SUMIF('MemMon Actual'!$B$14:$B$37,'Summary TC'!$B231,'MemMon Actual'!U$14:U$37),0)+IF($B$8="Actuals + Projected",SUMIF('MemMon Total'!$B$10:$B$33,'Summary TC'!$B231,'MemMon Total'!U$10:U$33),0)</f>
        <v>0</v>
      </c>
      <c r="W233" s="643">
        <f>IF($B$8="Actuals only",SUMIF('MemMon Actual'!$B$14:$B$37,'Summary TC'!$B231,'MemMon Actual'!V$14:V$37),0)+IF($B$8="Actuals + Projected",SUMIF('MemMon Total'!$B$10:$B$33,'Summary TC'!$B231,'MemMon Total'!V$10:V$33),0)</f>
        <v>0</v>
      </c>
      <c r="X233" s="643">
        <f>IF($B$8="Actuals only",SUMIF('MemMon Actual'!$B$14:$B$37,'Summary TC'!$B231,'MemMon Actual'!W$14:W$37),0)+IF($B$8="Actuals + Projected",SUMIF('MemMon Total'!$B$10:$B$33,'Summary TC'!$B231,'MemMon Total'!W$10:W$33),0)</f>
        <v>0</v>
      </c>
      <c r="Y233" s="643">
        <f>IF($B$8="Actuals only",SUMIF('MemMon Actual'!$B$14:$B$37,'Summary TC'!$B231,'MemMon Actual'!X$14:X$37),0)+IF($B$8="Actuals + Projected",SUMIF('MemMon Total'!$B$10:$B$33,'Summary TC'!$B231,'MemMon Total'!X$10:X$33),0)</f>
        <v>0</v>
      </c>
      <c r="Z233" s="643">
        <f>IF($B$8="Actuals only",SUMIF('MemMon Actual'!$B$14:$B$37,'Summary TC'!$B231,'MemMon Actual'!Y$14:Y$37),0)+IF($B$8="Actuals + Projected",SUMIF('MemMon Total'!$B$10:$B$33,'Summary TC'!$B231,'MemMon Total'!Y$10:Y$33),0)</f>
        <v>0</v>
      </c>
      <c r="AA233" s="643">
        <f>IF($B$8="Actuals only",SUMIF('MemMon Actual'!$B$14:$B$37,'Summary TC'!$B231,'MemMon Actual'!Z$14:Z$37),0)+IF($B$8="Actuals + Projected",SUMIF('MemMon Total'!$B$10:$B$33,'Summary TC'!$B231,'MemMon Total'!Z$10:Z$33),0)</f>
        <v>0</v>
      </c>
      <c r="AB233" s="643">
        <f>IF($B$8="Actuals only",SUMIF('MemMon Actual'!$B$14:$B$37,'Summary TC'!$B231,'MemMon Actual'!AA$14:AA$37),0)+IF($B$8="Actuals + Projected",SUMIF('MemMon Total'!$B$10:$B$33,'Summary TC'!$B231,'MemMon Total'!AA$10:AA$33),0)</f>
        <v>0</v>
      </c>
      <c r="AC233" s="643">
        <f>IF($B$8="Actuals only",SUMIF('MemMon Actual'!$B$14:$B$37,'Summary TC'!$B231,'MemMon Actual'!AB$14:AB$37),0)+IF($B$8="Actuals + Projected",SUMIF('MemMon Total'!$B$10:$B$33,'Summary TC'!$B231,'MemMon Total'!AB$10:AB$33),0)</f>
        <v>0</v>
      </c>
      <c r="AD233" s="643">
        <f>IF($B$8="Actuals only",SUMIF('MemMon Actual'!$B$14:$B$37,'Summary TC'!$B231,'MemMon Actual'!AC$14:AC$37),0)+IF($B$8="Actuals + Projected",SUMIF('MemMon Total'!$B$10:$B$33,'Summary TC'!$B231,'MemMon Total'!AC$10:AC$33),0)</f>
        <v>0</v>
      </c>
      <c r="AE233" s="643">
        <f>IF($B$8="Actuals only",SUMIF('MemMon Actual'!$B$14:$B$37,'Summary TC'!$B231,'MemMon Actual'!AD$14:AD$37),0)+IF($B$8="Actuals + Projected",SUMIF('MemMon Total'!$B$10:$B$33,'Summary TC'!$B231,'MemMon Total'!AD$10:AD$33),0)</f>
        <v>0</v>
      </c>
      <c r="AF233" s="643">
        <f>IF($B$8="Actuals only",SUMIF('MemMon Actual'!$B$14:$B$37,'Summary TC'!$B231,'MemMon Actual'!AE$14:AE$37),0)+IF($B$8="Actuals + Projected",SUMIF('MemMon Total'!$B$10:$B$33,'Summary TC'!$B231,'MemMon Total'!AE$10:AE$33),0)</f>
        <v>0</v>
      </c>
      <c r="AG233" s="643">
        <f>IF($B$8="Actuals only",SUMIF('MemMon Actual'!$B$14:$B$37,'Summary TC'!$B231,'MemMon Actual'!AF$14:AF$37),0)+IF($B$8="Actuals + Projected",SUMIF('MemMon Total'!$B$10:$B$33,'Summary TC'!$B231,'MemMon Total'!AF$10:AF$33),0)</f>
        <v>0</v>
      </c>
      <c r="AH233" s="643">
        <f>IF($B$8="Actuals only",SUMIF('MemMon Actual'!$B$14:$B$37,'Summary TC'!$B231,'MemMon Actual'!AG$14:AG$37),0)+IF($B$8="Actuals + Projected",SUMIF('MemMon Total'!$B$10:$B$33,'Summary TC'!$B231,'MemMon Total'!AG$10:AG$33),0)</f>
        <v>0</v>
      </c>
      <c r="AI233" s="707"/>
    </row>
    <row r="234" spans="2:35" hidden="1" x14ac:dyDescent="0.2">
      <c r="B234" s="613"/>
      <c r="C234" s="659"/>
      <c r="D234" s="658"/>
      <c r="E234" s="807"/>
      <c r="F234" s="807"/>
      <c r="G234" s="807"/>
      <c r="H234" s="807"/>
      <c r="I234" s="807"/>
      <c r="J234" s="807"/>
      <c r="K234" s="807"/>
      <c r="L234" s="807"/>
      <c r="M234" s="807"/>
      <c r="N234" s="807"/>
      <c r="O234" s="807"/>
      <c r="P234" s="807"/>
      <c r="Q234" s="807"/>
      <c r="R234" s="807"/>
      <c r="S234" s="807"/>
      <c r="T234" s="807"/>
      <c r="U234" s="807"/>
      <c r="V234" s="807"/>
      <c r="W234" s="807"/>
      <c r="X234" s="807"/>
      <c r="Y234" s="807"/>
      <c r="Z234" s="807"/>
      <c r="AA234" s="807"/>
      <c r="AB234" s="807"/>
      <c r="AC234" s="807"/>
      <c r="AD234" s="807"/>
      <c r="AE234" s="807"/>
      <c r="AF234" s="807"/>
      <c r="AG234" s="807"/>
      <c r="AH234" s="807"/>
      <c r="AI234" s="707"/>
    </row>
    <row r="235" spans="2:35" hidden="1" x14ac:dyDescent="0.2">
      <c r="B235" s="570" t="s">
        <v>81</v>
      </c>
      <c r="C235" s="659"/>
      <c r="D235" s="658" t="s">
        <v>148</v>
      </c>
      <c r="E235" s="807"/>
      <c r="F235" s="807"/>
      <c r="G235" s="807"/>
      <c r="H235" s="807"/>
      <c r="I235" s="807"/>
      <c r="J235" s="807"/>
      <c r="K235" s="807"/>
      <c r="L235" s="807"/>
      <c r="M235" s="807"/>
      <c r="N235" s="807"/>
      <c r="O235" s="807"/>
      <c r="P235" s="807"/>
      <c r="Q235" s="807"/>
      <c r="R235" s="807"/>
      <c r="S235" s="807"/>
      <c r="T235" s="807"/>
      <c r="U235" s="807"/>
      <c r="V235" s="807"/>
      <c r="W235" s="807"/>
      <c r="X235" s="807"/>
      <c r="Y235" s="807"/>
      <c r="Z235" s="807"/>
      <c r="AA235" s="807"/>
      <c r="AB235" s="807"/>
      <c r="AC235" s="807"/>
      <c r="AD235" s="807"/>
      <c r="AE235" s="807"/>
      <c r="AF235" s="807"/>
      <c r="AG235" s="807"/>
      <c r="AH235" s="807"/>
      <c r="AI235" s="707"/>
    </row>
    <row r="236" spans="2:35" hidden="1" x14ac:dyDescent="0.2">
      <c r="B236" s="703"/>
      <c r="C236" s="659"/>
      <c r="D236" s="808" t="s">
        <v>39</v>
      </c>
      <c r="E236" s="807"/>
      <c r="F236" s="807"/>
      <c r="G236" s="807"/>
      <c r="H236" s="807"/>
      <c r="I236" s="807"/>
      <c r="J236" s="807"/>
      <c r="K236" s="807"/>
      <c r="L236" s="807"/>
      <c r="M236" s="807"/>
      <c r="N236" s="807"/>
      <c r="O236" s="807"/>
      <c r="P236" s="807"/>
      <c r="Q236" s="807"/>
      <c r="R236" s="807"/>
      <c r="S236" s="807"/>
      <c r="T236" s="807"/>
      <c r="U236" s="807"/>
      <c r="V236" s="807"/>
      <c r="W236" s="807"/>
      <c r="X236" s="807"/>
      <c r="Y236" s="807"/>
      <c r="Z236" s="807"/>
      <c r="AA236" s="807"/>
      <c r="AB236" s="807"/>
      <c r="AC236" s="807"/>
      <c r="AD236" s="807"/>
      <c r="AE236" s="807"/>
      <c r="AF236" s="807"/>
      <c r="AG236" s="807"/>
      <c r="AH236" s="807"/>
      <c r="AI236" s="707"/>
    </row>
    <row r="237" spans="2:35" hidden="1" x14ac:dyDescent="0.2">
      <c r="B237" s="703"/>
      <c r="C237" s="650"/>
      <c r="D237" s="703"/>
      <c r="E237" s="807"/>
      <c r="F237" s="807"/>
      <c r="G237" s="807"/>
      <c r="H237" s="807"/>
      <c r="I237" s="807"/>
      <c r="J237" s="807"/>
      <c r="K237" s="807"/>
      <c r="L237" s="807"/>
      <c r="M237" s="807"/>
      <c r="N237" s="807"/>
      <c r="O237" s="807"/>
      <c r="P237" s="807"/>
      <c r="Q237" s="807"/>
      <c r="R237" s="807"/>
      <c r="S237" s="807"/>
      <c r="T237" s="807"/>
      <c r="U237" s="807"/>
      <c r="V237" s="807"/>
      <c r="W237" s="807"/>
      <c r="X237" s="807"/>
      <c r="Y237" s="807"/>
      <c r="Z237" s="807"/>
      <c r="AA237" s="807"/>
      <c r="AB237" s="807"/>
      <c r="AC237" s="807"/>
      <c r="AD237" s="807"/>
      <c r="AE237" s="807"/>
      <c r="AF237" s="807"/>
      <c r="AG237" s="807"/>
      <c r="AH237" s="807"/>
      <c r="AI237" s="707"/>
    </row>
    <row r="238" spans="2:35" hidden="1" x14ac:dyDescent="0.2">
      <c r="B238" s="613" t="str">
        <f>IFERROR(VLOOKUP(C238,'MEG Def'!$A$58:$B$60,2),"")</f>
        <v/>
      </c>
      <c r="C238" s="650"/>
      <c r="D238" s="658" t="str">
        <f>IF($C238&lt;&gt;0,"Total","")</f>
        <v/>
      </c>
      <c r="E238" s="662">
        <f>IF($D$236="Yes",E253,IF($B$8="Actuals Only",IF('C Report'!$K$2&gt;E$12,SUMIF('WOW PMPM &amp; Agg'!$B$57:$B$65,'Summary TC'!$B238,'WOW PMPM &amp; Agg'!D$57:D$65),IF(AND('C Report'!$K$2=E$12,'C Report'!$K$3=1),(SUMIF('WOW PMPM &amp; Agg'!$B$57:$B$65,'Summary TC'!$B238,'WOW PMPM &amp; Agg'!D$57:D$65)*0.25),IF(AND('C Report'!$K$2=E$12,'C Report'!$K$3=2),(SUMIF('WOW PMPM &amp; Agg'!$B$57:$B$65,'Summary TC'!$B238,'WOW PMPM &amp; Agg'!D$57:D$65)*0.5),IF(AND('C Report'!$K$2=E$12,'C Report'!$K$3=3),(SUMIF('WOW PMPM &amp; Agg'!$B$57:$B$65,'Summary TC'!$B238,'WOW PMPM &amp; Agg'!D$57:D$65)*0.75),IF(AND('C Report'!$K$2=E$12,'C Report'!$K$3=4),SUMIF('WOW PMPM &amp; Agg'!$B$57:$B$65,'Summary TC'!$B238,'WOW PMPM &amp; Agg'!D$57:D$65),""))))),SUMIF('WOW PMPM &amp; Agg'!$B$57:$B$65,'Summary TC'!$B238,'WOW PMPM &amp; Agg'!D$57:D$65)))</f>
        <v>0</v>
      </c>
      <c r="F238" s="662">
        <f>IF($D$236="Yes",F253,IF($B$8="Actuals Only",IF('C Report'!$K$2&gt;F$12,SUMIF('WOW PMPM &amp; Agg'!$B$57:$B$65,'Summary TC'!$B238,'WOW PMPM &amp; Agg'!E$57:E$65),IF(AND('C Report'!$K$2=F$12,'C Report'!$K$3=1),(SUMIF('WOW PMPM &amp; Agg'!$B$57:$B$65,'Summary TC'!$B238,'WOW PMPM &amp; Agg'!E$57:E$65)*0.25),IF(AND('C Report'!$K$2=F$12,'C Report'!$K$3=2),(SUMIF('WOW PMPM &amp; Agg'!$B$57:$B$65,'Summary TC'!$B238,'WOW PMPM &amp; Agg'!E$57:E$65)*0.5),IF(AND('C Report'!$K$2=F$12,'C Report'!$K$3=3),(SUMIF('WOW PMPM &amp; Agg'!$B$57:$B$65,'Summary TC'!$B238,'WOW PMPM &amp; Agg'!E$57:E$65)*0.75),IF(AND('C Report'!$K$2=F$12,'C Report'!$K$3=4),SUMIF('WOW PMPM &amp; Agg'!$B$57:$B$65,'Summary TC'!$B238,'WOW PMPM &amp; Agg'!E$57:E$65),""))))),SUMIF('WOW PMPM &amp; Agg'!$B$57:$B$65,'Summary TC'!$B238,'WOW PMPM &amp; Agg'!E$57:E$65)))</f>
        <v>0</v>
      </c>
      <c r="G238" s="662">
        <f>IF($D$236="Yes",G253,IF($B$8="Actuals Only",IF('C Report'!$K$2&gt;G$12,SUMIF('WOW PMPM &amp; Agg'!$B$57:$B$65,'Summary TC'!$B238,'WOW PMPM &amp; Agg'!F$57:F$65),IF(AND('C Report'!$K$2=G$12,'C Report'!$K$3=1),(SUMIF('WOW PMPM &amp; Agg'!$B$57:$B$65,'Summary TC'!$B238,'WOW PMPM &amp; Agg'!F$57:F$65)*0.25),IF(AND('C Report'!$K$2=G$12,'C Report'!$K$3=2),(SUMIF('WOW PMPM &amp; Agg'!$B$57:$B$65,'Summary TC'!$B238,'WOW PMPM &amp; Agg'!F$57:F$65)*0.5),IF(AND('C Report'!$K$2=G$12,'C Report'!$K$3=3),(SUMIF('WOW PMPM &amp; Agg'!$B$57:$B$65,'Summary TC'!$B238,'WOW PMPM &amp; Agg'!F$57:F$65)*0.75),IF(AND('C Report'!$K$2=G$12,'C Report'!$K$3=4),SUMIF('WOW PMPM &amp; Agg'!$B$57:$B$65,'Summary TC'!$B238,'WOW PMPM &amp; Agg'!F$57:F$65),""))))),SUMIF('WOW PMPM &amp; Agg'!$B$57:$B$65,'Summary TC'!$B238,'WOW PMPM &amp; Agg'!F$57:F$65)))</f>
        <v>0</v>
      </c>
      <c r="H238" s="662">
        <f>IF($D$236="Yes",H253,IF($B$8="Actuals Only",IF('C Report'!$K$2&gt;H$12,SUMIF('WOW PMPM &amp; Agg'!$B$57:$B$65,'Summary TC'!$B238,'WOW PMPM &amp; Agg'!G$57:G$65),IF(AND('C Report'!$K$2=H$12,'C Report'!$K$3=1),(SUMIF('WOW PMPM &amp; Agg'!$B$57:$B$65,'Summary TC'!$B238,'WOW PMPM &amp; Agg'!G$57:G$65)*0.25),IF(AND('C Report'!$K$2=H$12,'C Report'!$K$3=2),(SUMIF('WOW PMPM &amp; Agg'!$B$57:$B$65,'Summary TC'!$B238,'WOW PMPM &amp; Agg'!G$57:G$65)*0.5),IF(AND('C Report'!$K$2=H$12,'C Report'!$K$3=3),(SUMIF('WOW PMPM &amp; Agg'!$B$57:$B$65,'Summary TC'!$B238,'WOW PMPM &amp; Agg'!G$57:G$65)*0.75),IF(AND('C Report'!$K$2=H$12,'C Report'!$K$3=4),SUMIF('WOW PMPM &amp; Agg'!$B$57:$B$65,'Summary TC'!$B238,'WOW PMPM &amp; Agg'!G$57:G$65),""))))),SUMIF('WOW PMPM &amp; Agg'!$B$57:$B$65,'Summary TC'!$B238,'WOW PMPM &amp; Agg'!G$57:G$65)))</f>
        <v>0</v>
      </c>
      <c r="I238" s="662">
        <f>IF($D$236="Yes",I253,IF($B$8="Actuals Only",IF('C Report'!$K$2&gt;I$12,SUMIF('WOW PMPM &amp; Agg'!$B$57:$B$65,'Summary TC'!$B238,'WOW PMPM &amp; Agg'!H$57:H$65),IF(AND('C Report'!$K$2=I$12,'C Report'!$K$3=1),(SUMIF('WOW PMPM &amp; Agg'!$B$57:$B$65,'Summary TC'!$B238,'WOW PMPM &amp; Agg'!H$57:H$65)*0.25),IF(AND('C Report'!$K$2=I$12,'C Report'!$K$3=2),(SUMIF('WOW PMPM &amp; Agg'!$B$57:$B$65,'Summary TC'!$B238,'WOW PMPM &amp; Agg'!H$57:H$65)*0.5),IF(AND('C Report'!$K$2=I$12,'C Report'!$K$3=3),(SUMIF('WOW PMPM &amp; Agg'!$B$57:$B$65,'Summary TC'!$B238,'WOW PMPM &amp; Agg'!H$57:H$65)*0.75),IF(AND('C Report'!$K$2=I$12,'C Report'!$K$3=4),SUMIF('WOW PMPM &amp; Agg'!$B$57:$B$65,'Summary TC'!$B238,'WOW PMPM &amp; Agg'!H$57:H$65),""))))),SUMIF('WOW PMPM &amp; Agg'!$B$57:$B$65,'Summary TC'!$B238,'WOW PMPM &amp; Agg'!H$57:H$65)))</f>
        <v>0</v>
      </c>
      <c r="J238" s="662">
        <f>IF($D$236="Yes",J253,IF($B$8="Actuals Only",IF('C Report'!$K$2&gt;J$12,SUMIF('WOW PMPM &amp; Agg'!$B$57:$B$65,'Summary TC'!$B238,'WOW PMPM &amp; Agg'!I$57:I$65),IF(AND('C Report'!$K$2=J$12,'C Report'!$K$3=1),(SUMIF('WOW PMPM &amp; Agg'!$B$57:$B$65,'Summary TC'!$B238,'WOW PMPM &amp; Agg'!I$57:I$65)*0.25),IF(AND('C Report'!$K$2=J$12,'C Report'!$K$3=2),(SUMIF('WOW PMPM &amp; Agg'!$B$57:$B$65,'Summary TC'!$B238,'WOW PMPM &amp; Agg'!I$57:I$65)*0.5),IF(AND('C Report'!$K$2=J$12,'C Report'!$K$3=3),(SUMIF('WOW PMPM &amp; Agg'!$B$57:$B$65,'Summary TC'!$B238,'WOW PMPM &amp; Agg'!I$57:I$65)*0.75),IF(AND('C Report'!$K$2=J$12,'C Report'!$K$3=4),SUMIF('WOW PMPM &amp; Agg'!$B$57:$B$65,'Summary TC'!$B238,'WOW PMPM &amp; Agg'!I$57:I$65),""))))),SUMIF('WOW PMPM &amp; Agg'!$B$57:$B$65,'Summary TC'!$B238,'WOW PMPM &amp; Agg'!I$57:I$65)))</f>
        <v>0</v>
      </c>
      <c r="K238" s="662">
        <f>IF($D$236="Yes",K253,IF($B$8="Actuals Only",IF('C Report'!$K$2&gt;K$12,SUMIF('WOW PMPM &amp; Agg'!$B$57:$B$65,'Summary TC'!$B238,'WOW PMPM &amp; Agg'!J$57:J$65),IF(AND('C Report'!$K$2=K$12,'C Report'!$K$3=1),(SUMIF('WOW PMPM &amp; Agg'!$B$57:$B$65,'Summary TC'!$B238,'WOW PMPM &amp; Agg'!J$57:J$65)*0.25),IF(AND('C Report'!$K$2=K$12,'C Report'!$K$3=2),(SUMIF('WOW PMPM &amp; Agg'!$B$57:$B$65,'Summary TC'!$B238,'WOW PMPM &amp; Agg'!J$57:J$65)*0.5),IF(AND('C Report'!$K$2=K$12,'C Report'!$K$3=3),(SUMIF('WOW PMPM &amp; Agg'!$B$57:$B$65,'Summary TC'!$B238,'WOW PMPM &amp; Agg'!J$57:J$65)*0.75),IF(AND('C Report'!$K$2=K$12,'C Report'!$K$3=4),SUMIF('WOW PMPM &amp; Agg'!$B$57:$B$65,'Summary TC'!$B238,'WOW PMPM &amp; Agg'!J$57:J$65),""))))),SUMIF('WOW PMPM &amp; Agg'!$B$57:$B$65,'Summary TC'!$B238,'WOW PMPM &amp; Agg'!J$57:J$65)))</f>
        <v>0</v>
      </c>
      <c r="L238" s="662">
        <f>IF($D$236="Yes",L253,IF($B$8="Actuals Only",IF('C Report'!$K$2&gt;L$12,SUMIF('WOW PMPM &amp; Agg'!$B$57:$B$65,'Summary TC'!$B238,'WOW PMPM &amp; Agg'!K$57:K$65),IF(AND('C Report'!$K$2=L$12,'C Report'!$K$3=1),(SUMIF('WOW PMPM &amp; Agg'!$B$57:$B$65,'Summary TC'!$B238,'WOW PMPM &amp; Agg'!K$57:K$65)*0.25),IF(AND('C Report'!$K$2=L$12,'C Report'!$K$3=2),(SUMIF('WOW PMPM &amp; Agg'!$B$57:$B$65,'Summary TC'!$B238,'WOW PMPM &amp; Agg'!K$57:K$65)*0.5),IF(AND('C Report'!$K$2=L$12,'C Report'!$K$3=3),(SUMIF('WOW PMPM &amp; Agg'!$B$57:$B$65,'Summary TC'!$B238,'WOW PMPM &amp; Agg'!K$57:K$65)*0.75),IF(AND('C Report'!$K$2=L$12,'C Report'!$K$3=4),SUMIF('WOW PMPM &amp; Agg'!$B$57:$B$65,'Summary TC'!$B238,'WOW PMPM &amp; Agg'!K$57:K$65),""))))),SUMIF('WOW PMPM &amp; Agg'!$B$57:$B$65,'Summary TC'!$B238,'WOW PMPM &amp; Agg'!K$57:K$65)))</f>
        <v>0</v>
      </c>
      <c r="M238" s="662">
        <f>IF($D$236="Yes",M253,IF($B$8="Actuals Only",IF('C Report'!$K$2&gt;M$12,SUMIF('WOW PMPM &amp; Agg'!$B$57:$B$65,'Summary TC'!$B238,'WOW PMPM &amp; Agg'!L$57:L$65),IF(AND('C Report'!$K$2=M$12,'C Report'!$K$3=1),(SUMIF('WOW PMPM &amp; Agg'!$B$57:$B$65,'Summary TC'!$B238,'WOW PMPM &amp; Agg'!L$57:L$65)*0.25),IF(AND('C Report'!$K$2=M$12,'C Report'!$K$3=2),(SUMIF('WOW PMPM &amp; Agg'!$B$57:$B$65,'Summary TC'!$B238,'WOW PMPM &amp; Agg'!L$57:L$65)*0.5),IF(AND('C Report'!$K$2=M$12,'C Report'!$K$3=3),(SUMIF('WOW PMPM &amp; Agg'!$B$57:$B$65,'Summary TC'!$B238,'WOW PMPM &amp; Agg'!L$57:L$65)*0.75),IF(AND('C Report'!$K$2=M$12,'C Report'!$K$3=4),SUMIF('WOW PMPM &amp; Agg'!$B$57:$B$65,'Summary TC'!$B238,'WOW PMPM &amp; Agg'!L$57:L$65),""))))),SUMIF('WOW PMPM &amp; Agg'!$B$57:$B$65,'Summary TC'!$B238,'WOW PMPM &amp; Agg'!L$57:L$65)))</f>
        <v>0</v>
      </c>
      <c r="N238" s="662">
        <f>IF($D$236="Yes",N253,IF($B$8="Actuals Only",IF('C Report'!$K$2&gt;N$12,SUMIF('WOW PMPM &amp; Agg'!$B$57:$B$65,'Summary TC'!$B238,'WOW PMPM &amp; Agg'!M$57:M$65),IF(AND('C Report'!$K$2=N$12,'C Report'!$K$3=1),(SUMIF('WOW PMPM &amp; Agg'!$B$57:$B$65,'Summary TC'!$B238,'WOW PMPM &amp; Agg'!M$57:M$65)*0.25),IF(AND('C Report'!$K$2=N$12,'C Report'!$K$3=2),(SUMIF('WOW PMPM &amp; Agg'!$B$57:$B$65,'Summary TC'!$B238,'WOW PMPM &amp; Agg'!M$57:M$65)*0.5),IF(AND('C Report'!$K$2=N$12,'C Report'!$K$3=3),(SUMIF('WOW PMPM &amp; Agg'!$B$57:$B$65,'Summary TC'!$B238,'WOW PMPM &amp; Agg'!M$57:M$65)*0.75),IF(AND('C Report'!$K$2=N$12,'C Report'!$K$3=4),SUMIF('WOW PMPM &amp; Agg'!$B$57:$B$65,'Summary TC'!$B238,'WOW PMPM &amp; Agg'!M$57:M$65),""))))),SUMIF('WOW PMPM &amp; Agg'!$B$57:$B$65,'Summary TC'!$B238,'WOW PMPM &amp; Agg'!M$57:M$65)))</f>
        <v>0</v>
      </c>
      <c r="O238" s="662">
        <f>IF($D$236="Yes",O253,IF($B$8="Actuals Only",IF('C Report'!$K$2&gt;O$12,SUMIF('WOW PMPM &amp; Agg'!$B$57:$B$65,'Summary TC'!$B238,'WOW PMPM &amp; Agg'!N$57:N$65),IF(AND('C Report'!$K$2=O$12,'C Report'!$K$3=1),(SUMIF('WOW PMPM &amp; Agg'!$B$57:$B$65,'Summary TC'!$B238,'WOW PMPM &amp; Agg'!N$57:N$65)*0.25),IF(AND('C Report'!$K$2=O$12,'C Report'!$K$3=2),(SUMIF('WOW PMPM &amp; Agg'!$B$57:$B$65,'Summary TC'!$B238,'WOW PMPM &amp; Agg'!N$57:N$65)*0.5),IF(AND('C Report'!$K$2=O$12,'C Report'!$K$3=3),(SUMIF('WOW PMPM &amp; Agg'!$B$57:$B$65,'Summary TC'!$B238,'WOW PMPM &amp; Agg'!N$57:N$65)*0.75),IF(AND('C Report'!$K$2=O$12,'C Report'!$K$3=4),SUMIF('WOW PMPM &amp; Agg'!$B$57:$B$65,'Summary TC'!$B238,'WOW PMPM &amp; Agg'!N$57:N$65),""))))),SUMIF('WOW PMPM &amp; Agg'!$B$57:$B$65,'Summary TC'!$B238,'WOW PMPM &amp; Agg'!N$57:N$65)))</f>
        <v>0</v>
      </c>
      <c r="P238" s="662">
        <f>IF($D$236="Yes",P253,IF($B$8="Actuals Only",IF('C Report'!$K$2&gt;P$12,SUMIF('WOW PMPM &amp; Agg'!$B$57:$B$65,'Summary TC'!$B238,'WOW PMPM &amp; Agg'!O$57:O$65),IF(AND('C Report'!$K$2=P$12,'C Report'!$K$3=1),(SUMIF('WOW PMPM &amp; Agg'!$B$57:$B$65,'Summary TC'!$B238,'WOW PMPM &amp; Agg'!O$57:O$65)*0.25),IF(AND('C Report'!$K$2=P$12,'C Report'!$K$3=2),(SUMIF('WOW PMPM &amp; Agg'!$B$57:$B$65,'Summary TC'!$B238,'WOW PMPM &amp; Agg'!O$57:O$65)*0.5),IF(AND('C Report'!$K$2=P$12,'C Report'!$K$3=3),(SUMIF('WOW PMPM &amp; Agg'!$B$57:$B$65,'Summary TC'!$B238,'WOW PMPM &amp; Agg'!O$57:O$65)*0.75),IF(AND('C Report'!$K$2=P$12,'C Report'!$K$3=4),SUMIF('WOW PMPM &amp; Agg'!$B$57:$B$65,'Summary TC'!$B238,'WOW PMPM &amp; Agg'!O$57:O$65),""))))),SUMIF('WOW PMPM &amp; Agg'!$B$57:$B$65,'Summary TC'!$B238,'WOW PMPM &amp; Agg'!O$57:O$65)))</f>
        <v>0</v>
      </c>
      <c r="Q238" s="662">
        <f>IF($D$236="Yes",Q253,IF($B$8="Actuals Only",IF('C Report'!$K$2&gt;Q$12,SUMIF('WOW PMPM &amp; Agg'!$B$57:$B$65,'Summary TC'!$B238,'WOW PMPM &amp; Agg'!P$57:P$65),IF(AND('C Report'!$K$2=Q$12,'C Report'!$K$3=1),(SUMIF('WOW PMPM &amp; Agg'!$B$57:$B$65,'Summary TC'!$B238,'WOW PMPM &amp; Agg'!P$57:P$65)*0.25),IF(AND('C Report'!$K$2=Q$12,'C Report'!$K$3=2),(SUMIF('WOW PMPM &amp; Agg'!$B$57:$B$65,'Summary TC'!$B238,'WOW PMPM &amp; Agg'!P$57:P$65)*0.5),IF(AND('C Report'!$K$2=Q$12,'C Report'!$K$3=3),(SUMIF('WOW PMPM &amp; Agg'!$B$57:$B$65,'Summary TC'!$B238,'WOW PMPM &amp; Agg'!P$57:P$65)*0.75),IF(AND('C Report'!$K$2=Q$12,'C Report'!$K$3=4),SUMIF('WOW PMPM &amp; Agg'!$B$57:$B$65,'Summary TC'!$B238,'WOW PMPM &amp; Agg'!P$57:P$65),""))))),SUMIF('WOW PMPM &amp; Agg'!$B$57:$B$65,'Summary TC'!$B238,'WOW PMPM &amp; Agg'!P$57:P$65)))</f>
        <v>0</v>
      </c>
      <c r="R238" s="662">
        <f>IF($D$236="Yes",R253,IF($B$8="Actuals Only",IF('C Report'!$K$2&gt;R$12,SUMIF('WOW PMPM &amp; Agg'!$B$57:$B$65,'Summary TC'!$B238,'WOW PMPM &amp; Agg'!Q$57:Q$65),IF(AND('C Report'!$K$2=R$12,'C Report'!$K$3=1),(SUMIF('WOW PMPM &amp; Agg'!$B$57:$B$65,'Summary TC'!$B238,'WOW PMPM &amp; Agg'!Q$57:Q$65)*0.25),IF(AND('C Report'!$K$2=R$12,'C Report'!$K$3=2),(SUMIF('WOW PMPM &amp; Agg'!$B$57:$B$65,'Summary TC'!$B238,'WOW PMPM &amp; Agg'!Q$57:Q$65)*0.5),IF(AND('C Report'!$K$2=R$12,'C Report'!$K$3=3),(SUMIF('WOW PMPM &amp; Agg'!$B$57:$B$65,'Summary TC'!$B238,'WOW PMPM &amp; Agg'!Q$57:Q$65)*0.75),IF(AND('C Report'!$K$2=R$12,'C Report'!$K$3=4),SUMIF('WOW PMPM &amp; Agg'!$B$57:$B$65,'Summary TC'!$B238,'WOW PMPM &amp; Agg'!Q$57:Q$65),""))))),SUMIF('WOW PMPM &amp; Agg'!$B$57:$B$65,'Summary TC'!$B238,'WOW PMPM &amp; Agg'!Q$57:Q$65)))</f>
        <v>0</v>
      </c>
      <c r="S238" s="662">
        <f>IF($D$236="Yes",S253,IF($B$8="Actuals Only",IF('C Report'!$K$2&gt;S$12,SUMIF('WOW PMPM &amp; Agg'!$B$57:$B$65,'Summary TC'!$B238,'WOW PMPM &amp; Agg'!R$57:R$65),IF(AND('C Report'!$K$2=S$12,'C Report'!$K$3=1),(SUMIF('WOW PMPM &amp; Agg'!$B$57:$B$65,'Summary TC'!$B238,'WOW PMPM &amp; Agg'!R$57:R$65)*0.25),IF(AND('C Report'!$K$2=S$12,'C Report'!$K$3=2),(SUMIF('WOW PMPM &amp; Agg'!$B$57:$B$65,'Summary TC'!$B238,'WOW PMPM &amp; Agg'!R$57:R$65)*0.5),IF(AND('C Report'!$K$2=S$12,'C Report'!$K$3=3),(SUMIF('WOW PMPM &amp; Agg'!$B$57:$B$65,'Summary TC'!$B238,'WOW PMPM &amp; Agg'!R$57:R$65)*0.75),IF(AND('C Report'!$K$2=S$12,'C Report'!$K$3=4),SUMIF('WOW PMPM &amp; Agg'!$B$57:$B$65,'Summary TC'!$B238,'WOW PMPM &amp; Agg'!R$57:R$65),""))))),SUMIF('WOW PMPM &amp; Agg'!$B$57:$B$65,'Summary TC'!$B238,'WOW PMPM &amp; Agg'!R$57:R$65)))</f>
        <v>0</v>
      </c>
      <c r="T238" s="662">
        <f>IF($D$236="Yes",T253,IF($B$8="Actuals Only",IF('C Report'!$K$2&gt;T$12,SUMIF('WOW PMPM &amp; Agg'!$B$57:$B$65,'Summary TC'!$B238,'WOW PMPM &amp; Agg'!S$57:S$65),IF(AND('C Report'!$K$2=T$12,'C Report'!$K$3=1),(SUMIF('WOW PMPM &amp; Agg'!$B$57:$B$65,'Summary TC'!$B238,'WOW PMPM &amp; Agg'!S$57:S$65)*0.25),IF(AND('C Report'!$K$2=T$12,'C Report'!$K$3=2),(SUMIF('WOW PMPM &amp; Agg'!$B$57:$B$65,'Summary TC'!$B238,'WOW PMPM &amp; Agg'!S$57:S$65)*0.5),IF(AND('C Report'!$K$2=T$12,'C Report'!$K$3=3),(SUMIF('WOW PMPM &amp; Agg'!$B$57:$B$65,'Summary TC'!$B238,'WOW PMPM &amp; Agg'!S$57:S$65)*0.75),IF(AND('C Report'!$K$2=T$12,'C Report'!$K$3=4),SUMIF('WOW PMPM &amp; Agg'!$B$57:$B$65,'Summary TC'!$B238,'WOW PMPM &amp; Agg'!S$57:S$65),""))))),SUMIF('WOW PMPM &amp; Agg'!$B$57:$B$65,'Summary TC'!$B238,'WOW PMPM &amp; Agg'!S$57:S$65)))</f>
        <v>0</v>
      </c>
      <c r="U238" s="662">
        <f>IF($D$236="Yes",U253,IF($B$8="Actuals Only",IF('C Report'!$K$2&gt;U$12,SUMIF('WOW PMPM &amp; Agg'!$B$57:$B$65,'Summary TC'!$B238,'WOW PMPM &amp; Agg'!T$57:T$65),IF(AND('C Report'!$K$2=U$12,'C Report'!$K$3=1),(SUMIF('WOW PMPM &amp; Agg'!$B$57:$B$65,'Summary TC'!$B238,'WOW PMPM &amp; Agg'!T$57:T$65)*0.25),IF(AND('C Report'!$K$2=U$12,'C Report'!$K$3=2),(SUMIF('WOW PMPM &amp; Agg'!$B$57:$B$65,'Summary TC'!$B238,'WOW PMPM &amp; Agg'!T$57:T$65)*0.5),IF(AND('C Report'!$K$2=U$12,'C Report'!$K$3=3),(SUMIF('WOW PMPM &amp; Agg'!$B$57:$B$65,'Summary TC'!$B238,'WOW PMPM &amp; Agg'!T$57:T$65)*0.75),IF(AND('C Report'!$K$2=U$12,'C Report'!$K$3=4),SUMIF('WOW PMPM &amp; Agg'!$B$57:$B$65,'Summary TC'!$B238,'WOW PMPM &amp; Agg'!T$57:T$65),""))))),SUMIF('WOW PMPM &amp; Agg'!$B$57:$B$65,'Summary TC'!$B238,'WOW PMPM &amp; Agg'!T$57:T$65)))</f>
        <v>0</v>
      </c>
      <c r="V238" s="662">
        <f>IF($D$236="Yes",V253,IF($B$8="Actuals Only",IF('C Report'!$K$2&gt;V$12,SUMIF('WOW PMPM &amp; Agg'!$B$57:$B$65,'Summary TC'!$B238,'WOW PMPM &amp; Agg'!U$57:U$65),IF(AND('C Report'!$K$2=V$12,'C Report'!$K$3=1),(SUMIF('WOW PMPM &amp; Agg'!$B$57:$B$65,'Summary TC'!$B238,'WOW PMPM &amp; Agg'!U$57:U$65)*0.25),IF(AND('C Report'!$K$2=V$12,'C Report'!$K$3=2),(SUMIF('WOW PMPM &amp; Agg'!$B$57:$B$65,'Summary TC'!$B238,'WOW PMPM &amp; Agg'!U$57:U$65)*0.5),IF(AND('C Report'!$K$2=V$12,'C Report'!$K$3=3),(SUMIF('WOW PMPM &amp; Agg'!$B$57:$B$65,'Summary TC'!$B238,'WOW PMPM &amp; Agg'!U$57:U$65)*0.75),IF(AND('C Report'!$K$2=V$12,'C Report'!$K$3=4),SUMIF('WOW PMPM &amp; Agg'!$B$57:$B$65,'Summary TC'!$B238,'WOW PMPM &amp; Agg'!U$57:U$65),""))))),SUMIF('WOW PMPM &amp; Agg'!$B$57:$B$65,'Summary TC'!$B238,'WOW PMPM &amp; Agg'!U$57:U$65)))</f>
        <v>0</v>
      </c>
      <c r="W238" s="662">
        <f>IF($D$236="Yes",W253,IF($B$8="Actuals Only",IF('C Report'!$K$2&gt;W$12,SUMIF('WOW PMPM &amp; Agg'!$B$57:$B$65,'Summary TC'!$B238,'WOW PMPM &amp; Agg'!V$57:V$65),IF(AND('C Report'!$K$2=W$12,'C Report'!$K$3=1),(SUMIF('WOW PMPM &amp; Agg'!$B$57:$B$65,'Summary TC'!$B238,'WOW PMPM &amp; Agg'!V$57:V$65)*0.25),IF(AND('C Report'!$K$2=W$12,'C Report'!$K$3=2),(SUMIF('WOW PMPM &amp; Agg'!$B$57:$B$65,'Summary TC'!$B238,'WOW PMPM &amp; Agg'!V$57:V$65)*0.5),IF(AND('C Report'!$K$2=W$12,'C Report'!$K$3=3),(SUMIF('WOW PMPM &amp; Agg'!$B$57:$B$65,'Summary TC'!$B238,'WOW PMPM &amp; Agg'!V$57:V$65)*0.75),IF(AND('C Report'!$K$2=W$12,'C Report'!$K$3=4),SUMIF('WOW PMPM &amp; Agg'!$B$57:$B$65,'Summary TC'!$B238,'WOW PMPM &amp; Agg'!V$57:V$65),""))))),SUMIF('WOW PMPM &amp; Agg'!$B$57:$B$65,'Summary TC'!$B238,'WOW PMPM &amp; Agg'!V$57:V$65)))</f>
        <v>0</v>
      </c>
      <c r="X238" s="662">
        <f>IF($D$236="Yes",X253,IF($B$8="Actuals Only",IF('C Report'!$K$2&gt;X$12,SUMIF('WOW PMPM &amp; Agg'!$B$57:$B$65,'Summary TC'!$B238,'WOW PMPM &amp; Agg'!W$57:W$65),IF(AND('C Report'!$K$2=X$12,'C Report'!$K$3=1),(SUMIF('WOW PMPM &amp; Agg'!$B$57:$B$65,'Summary TC'!$B238,'WOW PMPM &amp; Agg'!W$57:W$65)*0.25),IF(AND('C Report'!$K$2=X$12,'C Report'!$K$3=2),(SUMIF('WOW PMPM &amp; Agg'!$B$57:$B$65,'Summary TC'!$B238,'WOW PMPM &amp; Agg'!W$57:W$65)*0.5),IF(AND('C Report'!$K$2=X$12,'C Report'!$K$3=3),(SUMIF('WOW PMPM &amp; Agg'!$B$57:$B$65,'Summary TC'!$B238,'WOW PMPM &amp; Agg'!W$57:W$65)*0.75),IF(AND('C Report'!$K$2=X$12,'C Report'!$K$3=4),SUMIF('WOW PMPM &amp; Agg'!$B$57:$B$65,'Summary TC'!$B238,'WOW PMPM &amp; Agg'!W$57:W$65),""))))),SUMIF('WOW PMPM &amp; Agg'!$B$57:$B$65,'Summary TC'!$B238,'WOW PMPM &amp; Agg'!W$57:W$65)))</f>
        <v>0</v>
      </c>
      <c r="Y238" s="662">
        <f>IF($D$236="Yes",Y253,IF($B$8="Actuals Only",IF('C Report'!$K$2&gt;Y$12,SUMIF('WOW PMPM &amp; Agg'!$B$57:$B$65,'Summary TC'!$B238,'WOW PMPM &amp; Agg'!X$57:X$65),IF(AND('C Report'!$K$2=Y$12,'C Report'!$K$3=1),(SUMIF('WOW PMPM &amp; Agg'!$B$57:$B$65,'Summary TC'!$B238,'WOW PMPM &amp; Agg'!X$57:X$65)*0.25),IF(AND('C Report'!$K$2=Y$12,'C Report'!$K$3=2),(SUMIF('WOW PMPM &amp; Agg'!$B$57:$B$65,'Summary TC'!$B238,'WOW PMPM &amp; Agg'!X$57:X$65)*0.5),IF(AND('C Report'!$K$2=Y$12,'C Report'!$K$3=3),(SUMIF('WOW PMPM &amp; Agg'!$B$57:$B$65,'Summary TC'!$B238,'WOW PMPM &amp; Agg'!X$57:X$65)*0.75),IF(AND('C Report'!$K$2=Y$12,'C Report'!$K$3=4),SUMIF('WOW PMPM &amp; Agg'!$B$57:$B$65,'Summary TC'!$B238,'WOW PMPM &amp; Agg'!X$57:X$65),""))))),SUMIF('WOW PMPM &amp; Agg'!$B$57:$B$65,'Summary TC'!$B238,'WOW PMPM &amp; Agg'!X$57:X$65)))</f>
        <v>0</v>
      </c>
      <c r="Z238" s="662">
        <f>IF($D$236="Yes",Z253,IF($B$8="Actuals Only",IF('C Report'!$K$2&gt;Z$12,SUMIF('WOW PMPM &amp; Agg'!$B$57:$B$65,'Summary TC'!$B238,'WOW PMPM &amp; Agg'!Y$57:Y$65),IF(AND('C Report'!$K$2=Z$12,'C Report'!$K$3=1),(SUMIF('WOW PMPM &amp; Agg'!$B$57:$B$65,'Summary TC'!$B238,'WOW PMPM &amp; Agg'!Y$57:Y$65)*0.25),IF(AND('C Report'!$K$2=Z$12,'C Report'!$K$3=2),(SUMIF('WOW PMPM &amp; Agg'!$B$57:$B$65,'Summary TC'!$B238,'WOW PMPM &amp; Agg'!Y$57:Y$65)*0.5),IF(AND('C Report'!$K$2=Z$12,'C Report'!$K$3=3),(SUMIF('WOW PMPM &amp; Agg'!$B$57:$B$65,'Summary TC'!$B238,'WOW PMPM &amp; Agg'!Y$57:Y$65)*0.75),IF(AND('C Report'!$K$2=Z$12,'C Report'!$K$3=4),SUMIF('WOW PMPM &amp; Agg'!$B$57:$B$65,'Summary TC'!$B238,'WOW PMPM &amp; Agg'!Y$57:Y$65),""))))),SUMIF('WOW PMPM &amp; Agg'!$B$57:$B$65,'Summary TC'!$B238,'WOW PMPM &amp; Agg'!Y$57:Y$65)))</f>
        <v>0</v>
      </c>
      <c r="AA238" s="662">
        <f>IF($D$236="Yes",AA253,IF($B$8="Actuals Only",IF('C Report'!$K$2&gt;AA$12,SUMIF('WOW PMPM &amp; Agg'!$B$57:$B$65,'Summary TC'!$B238,'WOW PMPM &amp; Agg'!Z$57:Z$65),IF(AND('C Report'!$K$2=AA$12,'C Report'!$K$3=1),(SUMIF('WOW PMPM &amp; Agg'!$B$57:$B$65,'Summary TC'!$B238,'WOW PMPM &amp; Agg'!Z$57:Z$65)*0.25),IF(AND('C Report'!$K$2=AA$12,'C Report'!$K$3=2),(SUMIF('WOW PMPM &amp; Agg'!$B$57:$B$65,'Summary TC'!$B238,'WOW PMPM &amp; Agg'!Z$57:Z$65)*0.5),IF(AND('C Report'!$K$2=AA$12,'C Report'!$K$3=3),(SUMIF('WOW PMPM &amp; Agg'!$B$57:$B$65,'Summary TC'!$B238,'WOW PMPM &amp; Agg'!Z$57:Z$65)*0.75),IF(AND('C Report'!$K$2=AA$12,'C Report'!$K$3=4),SUMIF('WOW PMPM &amp; Agg'!$B$57:$B$65,'Summary TC'!$B238,'WOW PMPM &amp; Agg'!Z$57:Z$65),""))))),SUMIF('WOW PMPM &amp; Agg'!$B$57:$B$65,'Summary TC'!$B238,'WOW PMPM &amp; Agg'!Z$57:Z$65)))</f>
        <v>0</v>
      </c>
      <c r="AB238" s="662">
        <f>IF($D$236="Yes",AB253,IF($B$8="Actuals Only",IF('C Report'!$K$2&gt;AB$12,SUMIF('WOW PMPM &amp; Agg'!$B$57:$B$65,'Summary TC'!$B238,'WOW PMPM &amp; Agg'!AA$57:AA$65),IF(AND('C Report'!$K$2=AB$12,'C Report'!$K$3=1),(SUMIF('WOW PMPM &amp; Agg'!$B$57:$B$65,'Summary TC'!$B238,'WOW PMPM &amp; Agg'!AA$57:AA$65)*0.25),IF(AND('C Report'!$K$2=AB$12,'C Report'!$K$3=2),(SUMIF('WOW PMPM &amp; Agg'!$B$57:$B$65,'Summary TC'!$B238,'WOW PMPM &amp; Agg'!AA$57:AA$65)*0.5),IF(AND('C Report'!$K$2=AB$12,'C Report'!$K$3=3),(SUMIF('WOW PMPM &amp; Agg'!$B$57:$B$65,'Summary TC'!$B238,'WOW PMPM &amp; Agg'!AA$57:AA$65)*0.75),IF(AND('C Report'!$K$2=AB$12,'C Report'!$K$3=4),SUMIF('WOW PMPM &amp; Agg'!$B$57:$B$65,'Summary TC'!$B238,'WOW PMPM &amp; Agg'!AA$57:AA$65),""))))),SUMIF('WOW PMPM &amp; Agg'!$B$57:$B$65,'Summary TC'!$B238,'WOW PMPM &amp; Agg'!AA$57:AA$65)))</f>
        <v>0</v>
      </c>
      <c r="AC238" s="662">
        <f>IF($D$236="Yes",AC253,IF($B$8="Actuals Only",IF('C Report'!$K$2&gt;AC$12,SUMIF('WOW PMPM &amp; Agg'!$B$57:$B$65,'Summary TC'!$B238,'WOW PMPM &amp; Agg'!AB$57:AB$65),IF(AND('C Report'!$K$2=AC$12,'C Report'!$K$3=1),(SUMIF('WOW PMPM &amp; Agg'!$B$57:$B$65,'Summary TC'!$B238,'WOW PMPM &amp; Agg'!AB$57:AB$65)*0.25),IF(AND('C Report'!$K$2=AC$12,'C Report'!$K$3=2),(SUMIF('WOW PMPM &amp; Agg'!$B$57:$B$65,'Summary TC'!$B238,'WOW PMPM &amp; Agg'!AB$57:AB$65)*0.5),IF(AND('C Report'!$K$2=AC$12,'C Report'!$K$3=3),(SUMIF('WOW PMPM &amp; Agg'!$B$57:$B$65,'Summary TC'!$B238,'WOW PMPM &amp; Agg'!AB$57:AB$65)*0.75),IF(AND('C Report'!$K$2=AC$12,'C Report'!$K$3=4),SUMIF('WOW PMPM &amp; Agg'!$B$57:$B$65,'Summary TC'!$B238,'WOW PMPM &amp; Agg'!AB$57:AB$65),""))))),SUMIF('WOW PMPM &amp; Agg'!$B$57:$B$65,'Summary TC'!$B238,'WOW PMPM &amp; Agg'!AB$57:AB$65)))</f>
        <v>0</v>
      </c>
      <c r="AD238" s="662">
        <f>IF($D$236="Yes",AD253,IF($B$8="Actuals Only",IF('C Report'!$K$2&gt;AD$12,SUMIF('WOW PMPM &amp; Agg'!$B$57:$B$65,'Summary TC'!$B238,'WOW PMPM &amp; Agg'!AC$57:AC$65),IF(AND('C Report'!$K$2=AD$12,'C Report'!$K$3=1),(SUMIF('WOW PMPM &amp; Agg'!$B$57:$B$65,'Summary TC'!$B238,'WOW PMPM &amp; Agg'!AC$57:AC$65)*0.25),IF(AND('C Report'!$K$2=AD$12,'C Report'!$K$3=2),(SUMIF('WOW PMPM &amp; Agg'!$B$57:$B$65,'Summary TC'!$B238,'WOW PMPM &amp; Agg'!AC$57:AC$65)*0.5),IF(AND('C Report'!$K$2=AD$12,'C Report'!$K$3=3),(SUMIF('WOW PMPM &amp; Agg'!$B$57:$B$65,'Summary TC'!$B238,'WOW PMPM &amp; Agg'!AC$57:AC$65)*0.75),IF(AND('C Report'!$K$2=AD$12,'C Report'!$K$3=4),SUMIF('WOW PMPM &amp; Agg'!$B$57:$B$65,'Summary TC'!$B238,'WOW PMPM &amp; Agg'!AC$57:AC$65),""))))),SUMIF('WOW PMPM &amp; Agg'!$B$57:$B$65,'Summary TC'!$B238,'WOW PMPM &amp; Agg'!AC$57:AC$65)))</f>
        <v>0</v>
      </c>
      <c r="AE238" s="662">
        <f>IF($D$236="Yes",AE253,IF($B$8="Actuals Only",IF('C Report'!$K$2&gt;AE$12,SUMIF('WOW PMPM &amp; Agg'!$B$57:$B$65,'Summary TC'!$B238,'WOW PMPM &amp; Agg'!AD$57:AD$65),IF(AND('C Report'!$K$2=AE$12,'C Report'!$K$3=1),(SUMIF('WOW PMPM &amp; Agg'!$B$57:$B$65,'Summary TC'!$B238,'WOW PMPM &amp; Agg'!AD$57:AD$65)*0.25),IF(AND('C Report'!$K$2=AE$12,'C Report'!$K$3=2),(SUMIF('WOW PMPM &amp; Agg'!$B$57:$B$65,'Summary TC'!$B238,'WOW PMPM &amp; Agg'!AD$57:AD$65)*0.5),IF(AND('C Report'!$K$2=AE$12,'C Report'!$K$3=3),(SUMIF('WOW PMPM &amp; Agg'!$B$57:$B$65,'Summary TC'!$B238,'WOW PMPM &amp; Agg'!AD$57:AD$65)*0.75),IF(AND('C Report'!$K$2=AE$12,'C Report'!$K$3=4),SUMIF('WOW PMPM &amp; Agg'!$B$57:$B$65,'Summary TC'!$B238,'WOW PMPM &amp; Agg'!AD$57:AD$65),""))))),SUMIF('WOW PMPM &amp; Agg'!$B$57:$B$65,'Summary TC'!$B238,'WOW PMPM &amp; Agg'!AD$57:AD$65)))</f>
        <v>0</v>
      </c>
      <c r="AF238" s="662">
        <f>IF($D$236="Yes",AF253,IF($B$8="Actuals Only",IF('C Report'!$K$2&gt;AF$12,SUMIF('WOW PMPM &amp; Agg'!$B$57:$B$65,'Summary TC'!$B238,'WOW PMPM &amp; Agg'!AE$57:AE$65),IF(AND('C Report'!$K$2=AF$12,'C Report'!$K$3=1),(SUMIF('WOW PMPM &amp; Agg'!$B$57:$B$65,'Summary TC'!$B238,'WOW PMPM &amp; Agg'!AE$57:AE$65)*0.25),IF(AND('C Report'!$K$2=AF$12,'C Report'!$K$3=2),(SUMIF('WOW PMPM &amp; Agg'!$B$57:$B$65,'Summary TC'!$B238,'WOW PMPM &amp; Agg'!AE$57:AE$65)*0.5),IF(AND('C Report'!$K$2=AF$12,'C Report'!$K$3=3),(SUMIF('WOW PMPM &amp; Agg'!$B$57:$B$65,'Summary TC'!$B238,'WOW PMPM &amp; Agg'!AE$57:AE$65)*0.75),IF(AND('C Report'!$K$2=AF$12,'C Report'!$K$3=4),SUMIF('WOW PMPM &amp; Agg'!$B$57:$B$65,'Summary TC'!$B238,'WOW PMPM &amp; Agg'!AE$57:AE$65),""))))),SUMIF('WOW PMPM &amp; Agg'!$B$57:$B$65,'Summary TC'!$B238,'WOW PMPM &amp; Agg'!AE$57:AE$65)))</f>
        <v>0</v>
      </c>
      <c r="AG238" s="662">
        <f>IF($D$236="Yes",AG253,IF($B$8="Actuals Only",IF('C Report'!$K$2&gt;AG$12,SUMIF('WOW PMPM &amp; Agg'!$B$57:$B$65,'Summary TC'!$B238,'WOW PMPM &amp; Agg'!AF$57:AF$65),IF(AND('C Report'!$K$2=AG$12,'C Report'!$K$3=1),(SUMIF('WOW PMPM &amp; Agg'!$B$57:$B$65,'Summary TC'!$B238,'WOW PMPM &amp; Agg'!AF$57:AF$65)*0.25),IF(AND('C Report'!$K$2=AG$12,'C Report'!$K$3=2),(SUMIF('WOW PMPM &amp; Agg'!$B$57:$B$65,'Summary TC'!$B238,'WOW PMPM &amp; Agg'!AF$57:AF$65)*0.5),IF(AND('C Report'!$K$2=AG$12,'C Report'!$K$3=3),(SUMIF('WOW PMPM &amp; Agg'!$B$57:$B$65,'Summary TC'!$B238,'WOW PMPM &amp; Agg'!AF$57:AF$65)*0.75),IF(AND('C Report'!$K$2=AG$12,'C Report'!$K$3=4),SUMIF('WOW PMPM &amp; Agg'!$B$57:$B$65,'Summary TC'!$B238,'WOW PMPM &amp; Agg'!AF$57:AF$65),""))))),SUMIF('WOW PMPM &amp; Agg'!$B$57:$B$65,'Summary TC'!$B238,'WOW PMPM &amp; Agg'!AF$57:AF$65)))</f>
        <v>0</v>
      </c>
      <c r="AH238" s="662">
        <f>IF($D$236="Yes",AH253,IF($B$8="Actuals Only",IF('C Report'!$K$2&gt;AH$12,SUMIF('WOW PMPM &amp; Agg'!$B$57:$B$65,'Summary TC'!$B238,'WOW PMPM &amp; Agg'!AG$57:AG$65),IF(AND('C Report'!$K$2=AH$12,'C Report'!$K$3=1),(SUMIF('WOW PMPM &amp; Agg'!$B$57:$B$65,'Summary TC'!$B238,'WOW PMPM &amp; Agg'!AG$57:AG$65)*0.25),IF(AND('C Report'!$K$2=AH$12,'C Report'!$K$3=2),(SUMIF('WOW PMPM &amp; Agg'!$B$57:$B$65,'Summary TC'!$B238,'WOW PMPM &amp; Agg'!AG$57:AG$65)*0.5),IF(AND('C Report'!$K$2=AH$12,'C Report'!$K$3=3),(SUMIF('WOW PMPM &amp; Agg'!$B$57:$B$65,'Summary TC'!$B238,'WOW PMPM &amp; Agg'!AG$57:AG$65)*0.75),IF(AND('C Report'!$K$2=AH$12,'C Report'!$K$3=4),SUMIF('WOW PMPM &amp; Agg'!$B$57:$B$65,'Summary TC'!$B238,'WOW PMPM &amp; Agg'!AG$57:AG$65),""))))),SUMIF('WOW PMPM &amp; Agg'!$B$57:$B$65,'Summary TC'!$B238,'WOW PMPM &amp; Agg'!AG$57:AG$65)))</f>
        <v>0</v>
      </c>
      <c r="AI238" s="695"/>
    </row>
    <row r="239" spans="2:35" hidden="1" x14ac:dyDescent="0.2">
      <c r="B239" s="613" t="str">
        <f>IFERROR(VLOOKUP(C239,'MEG Def'!$A$58:$B$60,2),"")</f>
        <v/>
      </c>
      <c r="C239" s="650"/>
      <c r="D239" s="658" t="str">
        <f>IF($C239&lt;&gt;0,"Total","")</f>
        <v/>
      </c>
      <c r="E239" s="662">
        <f>IF($D$236="Yes",E254,IF($B$8="Actuals Only",IF('C Report'!$K$2&gt;E$12,SUMIF('WOW PMPM &amp; Agg'!$B$57:$B$65,'Summary TC'!$B239,'WOW PMPM &amp; Agg'!D$57:D$65),IF(AND('C Report'!$K$2=E$12,'C Report'!$K$3=1),(SUMIF('WOW PMPM &amp; Agg'!$B$57:$B$65,'Summary TC'!$B239,'WOW PMPM &amp; Agg'!D$57:D$65)*0.25),IF(AND('C Report'!$K$2=E$12,'C Report'!$K$3=2),(SUMIF('WOW PMPM &amp; Agg'!$B$57:$B$65,'Summary TC'!$B239,'WOW PMPM &amp; Agg'!D$57:D$65)*0.5),IF(AND('C Report'!$K$2=E$12,'C Report'!$K$3=3),(SUMIF('WOW PMPM &amp; Agg'!$B$57:$B$65,'Summary TC'!$B239,'WOW PMPM &amp; Agg'!D$57:D$65)*0.75),IF(AND('C Report'!$K$2=E$12,'C Report'!$K$3=4),SUMIF('WOW PMPM &amp; Agg'!$B$57:$B$65,'Summary TC'!$B239,'WOW PMPM &amp; Agg'!D$57:D$65),""))))),SUMIF('WOW PMPM &amp; Agg'!$B$57:$B$65,'Summary TC'!$B239,'WOW PMPM &amp; Agg'!D$57:D$65)))</f>
        <v>0</v>
      </c>
      <c r="F239" s="662">
        <f>IF($D$236="Yes",F254,IF($B$8="Actuals Only",IF('C Report'!$K$2&gt;F$12,SUMIF('WOW PMPM &amp; Agg'!$B$57:$B$65,'Summary TC'!$B239,'WOW PMPM &amp; Agg'!E$57:E$65),IF(AND('C Report'!$K$2=F$12,'C Report'!$K$3=1),(SUMIF('WOW PMPM &amp; Agg'!$B$57:$B$65,'Summary TC'!$B239,'WOW PMPM &amp; Agg'!E$57:E$65)*0.25),IF(AND('C Report'!$K$2=F$12,'C Report'!$K$3=2),(SUMIF('WOW PMPM &amp; Agg'!$B$57:$B$65,'Summary TC'!$B239,'WOW PMPM &amp; Agg'!E$57:E$65)*0.5),IF(AND('C Report'!$K$2=F$12,'C Report'!$K$3=3),(SUMIF('WOW PMPM &amp; Agg'!$B$57:$B$65,'Summary TC'!$B239,'WOW PMPM &amp; Agg'!E$57:E$65)*0.75),IF(AND('C Report'!$K$2=F$12,'C Report'!$K$3=4),SUMIF('WOW PMPM &amp; Agg'!$B$57:$B$65,'Summary TC'!$B239,'WOW PMPM &amp; Agg'!E$57:E$65),""))))),SUMIF('WOW PMPM &amp; Agg'!$B$57:$B$65,'Summary TC'!$B239,'WOW PMPM &amp; Agg'!E$57:E$65)))</f>
        <v>0</v>
      </c>
      <c r="G239" s="662">
        <f>IF($D$236="Yes",G254,IF($B$8="Actuals Only",IF('C Report'!$K$2&gt;G$12,SUMIF('WOW PMPM &amp; Agg'!$B$57:$B$65,'Summary TC'!$B239,'WOW PMPM &amp; Agg'!F$57:F$65),IF(AND('C Report'!$K$2=G$12,'C Report'!$K$3=1),(SUMIF('WOW PMPM &amp; Agg'!$B$57:$B$65,'Summary TC'!$B239,'WOW PMPM &amp; Agg'!F$57:F$65)*0.25),IF(AND('C Report'!$K$2=G$12,'C Report'!$K$3=2),(SUMIF('WOW PMPM &amp; Agg'!$B$57:$B$65,'Summary TC'!$B239,'WOW PMPM &amp; Agg'!F$57:F$65)*0.5),IF(AND('C Report'!$K$2=G$12,'C Report'!$K$3=3),(SUMIF('WOW PMPM &amp; Agg'!$B$57:$B$65,'Summary TC'!$B239,'WOW PMPM &amp; Agg'!F$57:F$65)*0.75),IF(AND('C Report'!$K$2=G$12,'C Report'!$K$3=4),SUMIF('WOW PMPM &amp; Agg'!$B$57:$B$65,'Summary TC'!$B239,'WOW PMPM &amp; Agg'!F$57:F$65),""))))),SUMIF('WOW PMPM &amp; Agg'!$B$57:$B$65,'Summary TC'!$B239,'WOW PMPM &amp; Agg'!F$57:F$65)))</f>
        <v>0</v>
      </c>
      <c r="H239" s="662">
        <f>IF($D$236="Yes",H254,IF($B$8="Actuals Only",IF('C Report'!$K$2&gt;H$12,SUMIF('WOW PMPM &amp; Agg'!$B$57:$B$65,'Summary TC'!$B239,'WOW PMPM &amp; Agg'!G$57:G$65),IF(AND('C Report'!$K$2=H$12,'C Report'!$K$3=1),(SUMIF('WOW PMPM &amp; Agg'!$B$57:$B$65,'Summary TC'!$B239,'WOW PMPM &amp; Agg'!G$57:G$65)*0.25),IF(AND('C Report'!$K$2=H$12,'C Report'!$K$3=2),(SUMIF('WOW PMPM &amp; Agg'!$B$57:$B$65,'Summary TC'!$B239,'WOW PMPM &amp; Agg'!G$57:G$65)*0.5),IF(AND('C Report'!$K$2=H$12,'C Report'!$K$3=3),(SUMIF('WOW PMPM &amp; Agg'!$B$57:$B$65,'Summary TC'!$B239,'WOW PMPM &amp; Agg'!G$57:G$65)*0.75),IF(AND('C Report'!$K$2=H$12,'C Report'!$K$3=4),SUMIF('WOW PMPM &amp; Agg'!$B$57:$B$65,'Summary TC'!$B239,'WOW PMPM &amp; Agg'!G$57:G$65),""))))),SUMIF('WOW PMPM &amp; Agg'!$B$57:$B$65,'Summary TC'!$B239,'WOW PMPM &amp; Agg'!G$57:G$65)))</f>
        <v>0</v>
      </c>
      <c r="I239" s="662">
        <f>IF($D$236="Yes",I254,IF($B$8="Actuals Only",IF('C Report'!$K$2&gt;I$12,SUMIF('WOW PMPM &amp; Agg'!$B$57:$B$65,'Summary TC'!$B239,'WOW PMPM &amp; Agg'!H$57:H$65),IF(AND('C Report'!$K$2=I$12,'C Report'!$K$3=1),(SUMIF('WOW PMPM &amp; Agg'!$B$57:$B$65,'Summary TC'!$B239,'WOW PMPM &amp; Agg'!H$57:H$65)*0.25),IF(AND('C Report'!$K$2=I$12,'C Report'!$K$3=2),(SUMIF('WOW PMPM &amp; Agg'!$B$57:$B$65,'Summary TC'!$B239,'WOW PMPM &amp; Agg'!H$57:H$65)*0.5),IF(AND('C Report'!$K$2=I$12,'C Report'!$K$3=3),(SUMIF('WOW PMPM &amp; Agg'!$B$57:$B$65,'Summary TC'!$B239,'WOW PMPM &amp; Agg'!H$57:H$65)*0.75),IF(AND('C Report'!$K$2=I$12,'C Report'!$K$3=4),SUMIF('WOW PMPM &amp; Agg'!$B$57:$B$65,'Summary TC'!$B239,'WOW PMPM &amp; Agg'!H$57:H$65),""))))),SUMIF('WOW PMPM &amp; Agg'!$B$57:$B$65,'Summary TC'!$B239,'WOW PMPM &amp; Agg'!H$57:H$65)))</f>
        <v>0</v>
      </c>
      <c r="J239" s="662">
        <f>IF($D$236="Yes",J254,IF($B$8="Actuals Only",IF('C Report'!$K$2&gt;J$12,SUMIF('WOW PMPM &amp; Agg'!$B$57:$B$65,'Summary TC'!$B239,'WOW PMPM &amp; Agg'!I$57:I$65),IF(AND('C Report'!$K$2=J$12,'C Report'!$K$3=1),(SUMIF('WOW PMPM &amp; Agg'!$B$57:$B$65,'Summary TC'!$B239,'WOW PMPM &amp; Agg'!I$57:I$65)*0.25),IF(AND('C Report'!$K$2=J$12,'C Report'!$K$3=2),(SUMIF('WOW PMPM &amp; Agg'!$B$57:$B$65,'Summary TC'!$B239,'WOW PMPM &amp; Agg'!I$57:I$65)*0.5),IF(AND('C Report'!$K$2=J$12,'C Report'!$K$3=3),(SUMIF('WOW PMPM &amp; Agg'!$B$57:$B$65,'Summary TC'!$B239,'WOW PMPM &amp; Agg'!I$57:I$65)*0.75),IF(AND('C Report'!$K$2=J$12,'C Report'!$K$3=4),SUMIF('WOW PMPM &amp; Agg'!$B$57:$B$65,'Summary TC'!$B239,'WOW PMPM &amp; Agg'!I$57:I$65),""))))),SUMIF('WOW PMPM &amp; Agg'!$B$57:$B$65,'Summary TC'!$B239,'WOW PMPM &amp; Agg'!I$57:I$65)))</f>
        <v>0</v>
      </c>
      <c r="K239" s="662">
        <f>IF($D$236="Yes",K254,IF($B$8="Actuals Only",IF('C Report'!$K$2&gt;K$12,SUMIF('WOW PMPM &amp; Agg'!$B$57:$B$65,'Summary TC'!$B239,'WOW PMPM &amp; Agg'!J$57:J$65),IF(AND('C Report'!$K$2=K$12,'C Report'!$K$3=1),(SUMIF('WOW PMPM &amp; Agg'!$B$57:$B$65,'Summary TC'!$B239,'WOW PMPM &amp; Agg'!J$57:J$65)*0.25),IF(AND('C Report'!$K$2=K$12,'C Report'!$K$3=2),(SUMIF('WOW PMPM &amp; Agg'!$B$57:$B$65,'Summary TC'!$B239,'WOW PMPM &amp; Agg'!J$57:J$65)*0.5),IF(AND('C Report'!$K$2=K$12,'C Report'!$K$3=3),(SUMIF('WOW PMPM &amp; Agg'!$B$57:$B$65,'Summary TC'!$B239,'WOW PMPM &amp; Agg'!J$57:J$65)*0.75),IF(AND('C Report'!$K$2=K$12,'C Report'!$K$3=4),SUMIF('WOW PMPM &amp; Agg'!$B$57:$B$65,'Summary TC'!$B239,'WOW PMPM &amp; Agg'!J$57:J$65),""))))),SUMIF('WOW PMPM &amp; Agg'!$B$57:$B$65,'Summary TC'!$B239,'WOW PMPM &amp; Agg'!J$57:J$65)))</f>
        <v>0</v>
      </c>
      <c r="L239" s="662">
        <f>IF($D$236="Yes",L254,IF($B$8="Actuals Only",IF('C Report'!$K$2&gt;L$12,SUMIF('WOW PMPM &amp; Agg'!$B$57:$B$65,'Summary TC'!$B239,'WOW PMPM &amp; Agg'!K$57:K$65),IF(AND('C Report'!$K$2=L$12,'C Report'!$K$3=1),(SUMIF('WOW PMPM &amp; Agg'!$B$57:$B$65,'Summary TC'!$B239,'WOW PMPM &amp; Agg'!K$57:K$65)*0.25),IF(AND('C Report'!$K$2=L$12,'C Report'!$K$3=2),(SUMIF('WOW PMPM &amp; Agg'!$B$57:$B$65,'Summary TC'!$B239,'WOW PMPM &amp; Agg'!K$57:K$65)*0.5),IF(AND('C Report'!$K$2=L$12,'C Report'!$K$3=3),(SUMIF('WOW PMPM &amp; Agg'!$B$57:$B$65,'Summary TC'!$B239,'WOW PMPM &amp; Agg'!K$57:K$65)*0.75),IF(AND('C Report'!$K$2=L$12,'C Report'!$K$3=4),SUMIF('WOW PMPM &amp; Agg'!$B$57:$B$65,'Summary TC'!$B239,'WOW PMPM &amp; Agg'!K$57:K$65),""))))),SUMIF('WOW PMPM &amp; Agg'!$B$57:$B$65,'Summary TC'!$B239,'WOW PMPM &amp; Agg'!K$57:K$65)))</f>
        <v>0</v>
      </c>
      <c r="M239" s="662">
        <f>IF($D$236="Yes",M254,IF($B$8="Actuals Only",IF('C Report'!$K$2&gt;M$12,SUMIF('WOW PMPM &amp; Agg'!$B$57:$B$65,'Summary TC'!$B239,'WOW PMPM &amp; Agg'!L$57:L$65),IF(AND('C Report'!$K$2=M$12,'C Report'!$K$3=1),(SUMIF('WOW PMPM &amp; Agg'!$B$57:$B$65,'Summary TC'!$B239,'WOW PMPM &amp; Agg'!L$57:L$65)*0.25),IF(AND('C Report'!$K$2=M$12,'C Report'!$K$3=2),(SUMIF('WOW PMPM &amp; Agg'!$B$57:$B$65,'Summary TC'!$B239,'WOW PMPM &amp; Agg'!L$57:L$65)*0.5),IF(AND('C Report'!$K$2=M$12,'C Report'!$K$3=3),(SUMIF('WOW PMPM &amp; Agg'!$B$57:$B$65,'Summary TC'!$B239,'WOW PMPM &amp; Agg'!L$57:L$65)*0.75),IF(AND('C Report'!$K$2=M$12,'C Report'!$K$3=4),SUMIF('WOW PMPM &amp; Agg'!$B$57:$B$65,'Summary TC'!$B239,'WOW PMPM &amp; Agg'!L$57:L$65),""))))),SUMIF('WOW PMPM &amp; Agg'!$B$57:$B$65,'Summary TC'!$B239,'WOW PMPM &amp; Agg'!L$57:L$65)))</f>
        <v>0</v>
      </c>
      <c r="N239" s="662">
        <f>IF($D$236="Yes",N254,IF($B$8="Actuals Only",IF('C Report'!$K$2&gt;N$12,SUMIF('WOW PMPM &amp; Agg'!$B$57:$B$65,'Summary TC'!$B239,'WOW PMPM &amp; Agg'!M$57:M$65),IF(AND('C Report'!$K$2=N$12,'C Report'!$K$3=1),(SUMIF('WOW PMPM &amp; Agg'!$B$57:$B$65,'Summary TC'!$B239,'WOW PMPM &amp; Agg'!M$57:M$65)*0.25),IF(AND('C Report'!$K$2=N$12,'C Report'!$K$3=2),(SUMIF('WOW PMPM &amp; Agg'!$B$57:$B$65,'Summary TC'!$B239,'WOW PMPM &amp; Agg'!M$57:M$65)*0.5),IF(AND('C Report'!$K$2=N$12,'C Report'!$K$3=3),(SUMIF('WOW PMPM &amp; Agg'!$B$57:$B$65,'Summary TC'!$B239,'WOW PMPM &amp; Agg'!M$57:M$65)*0.75),IF(AND('C Report'!$K$2=N$12,'C Report'!$K$3=4),SUMIF('WOW PMPM &amp; Agg'!$B$57:$B$65,'Summary TC'!$B239,'WOW PMPM &amp; Agg'!M$57:M$65),""))))),SUMIF('WOW PMPM &amp; Agg'!$B$57:$B$65,'Summary TC'!$B239,'WOW PMPM &amp; Agg'!M$57:M$65)))</f>
        <v>0</v>
      </c>
      <c r="O239" s="662">
        <f>IF($D$236="Yes",O254,IF($B$8="Actuals Only",IF('C Report'!$K$2&gt;O$12,SUMIF('WOW PMPM &amp; Agg'!$B$57:$B$65,'Summary TC'!$B239,'WOW PMPM &amp; Agg'!N$57:N$65),IF(AND('C Report'!$K$2=O$12,'C Report'!$K$3=1),(SUMIF('WOW PMPM &amp; Agg'!$B$57:$B$65,'Summary TC'!$B239,'WOW PMPM &amp; Agg'!N$57:N$65)*0.25),IF(AND('C Report'!$K$2=O$12,'C Report'!$K$3=2),(SUMIF('WOW PMPM &amp; Agg'!$B$57:$B$65,'Summary TC'!$B239,'WOW PMPM &amp; Agg'!N$57:N$65)*0.5),IF(AND('C Report'!$K$2=O$12,'C Report'!$K$3=3),(SUMIF('WOW PMPM &amp; Agg'!$B$57:$B$65,'Summary TC'!$B239,'WOW PMPM &amp; Agg'!N$57:N$65)*0.75),IF(AND('C Report'!$K$2=O$12,'C Report'!$K$3=4),SUMIF('WOW PMPM &amp; Agg'!$B$57:$B$65,'Summary TC'!$B239,'WOW PMPM &amp; Agg'!N$57:N$65),""))))),SUMIF('WOW PMPM &amp; Agg'!$B$57:$B$65,'Summary TC'!$B239,'WOW PMPM &amp; Agg'!N$57:N$65)))</f>
        <v>0</v>
      </c>
      <c r="P239" s="662">
        <f>IF($D$236="Yes",P254,IF($B$8="Actuals Only",IF('C Report'!$K$2&gt;P$12,SUMIF('WOW PMPM &amp; Agg'!$B$57:$B$65,'Summary TC'!$B239,'WOW PMPM &amp; Agg'!O$57:O$65),IF(AND('C Report'!$K$2=P$12,'C Report'!$K$3=1),(SUMIF('WOW PMPM &amp; Agg'!$B$57:$B$65,'Summary TC'!$B239,'WOW PMPM &amp; Agg'!O$57:O$65)*0.25),IF(AND('C Report'!$K$2=P$12,'C Report'!$K$3=2),(SUMIF('WOW PMPM &amp; Agg'!$B$57:$B$65,'Summary TC'!$B239,'WOW PMPM &amp; Agg'!O$57:O$65)*0.5),IF(AND('C Report'!$K$2=P$12,'C Report'!$K$3=3),(SUMIF('WOW PMPM &amp; Agg'!$B$57:$B$65,'Summary TC'!$B239,'WOW PMPM &amp; Agg'!O$57:O$65)*0.75),IF(AND('C Report'!$K$2=P$12,'C Report'!$K$3=4),SUMIF('WOW PMPM &amp; Agg'!$B$57:$B$65,'Summary TC'!$B239,'WOW PMPM &amp; Agg'!O$57:O$65),""))))),SUMIF('WOW PMPM &amp; Agg'!$B$57:$B$65,'Summary TC'!$B239,'WOW PMPM &amp; Agg'!O$57:O$65)))</f>
        <v>0</v>
      </c>
      <c r="Q239" s="662">
        <f>IF($D$236="Yes",Q254,IF($B$8="Actuals Only",IF('C Report'!$K$2&gt;Q$12,SUMIF('WOW PMPM &amp; Agg'!$B$57:$B$65,'Summary TC'!$B239,'WOW PMPM &amp; Agg'!P$57:P$65),IF(AND('C Report'!$K$2=Q$12,'C Report'!$K$3=1),(SUMIF('WOW PMPM &amp; Agg'!$B$57:$B$65,'Summary TC'!$B239,'WOW PMPM &amp; Agg'!P$57:P$65)*0.25),IF(AND('C Report'!$K$2=Q$12,'C Report'!$K$3=2),(SUMIF('WOW PMPM &amp; Agg'!$B$57:$B$65,'Summary TC'!$B239,'WOW PMPM &amp; Agg'!P$57:P$65)*0.5),IF(AND('C Report'!$K$2=Q$12,'C Report'!$K$3=3),(SUMIF('WOW PMPM &amp; Agg'!$B$57:$B$65,'Summary TC'!$B239,'WOW PMPM &amp; Agg'!P$57:P$65)*0.75),IF(AND('C Report'!$K$2=Q$12,'C Report'!$K$3=4),SUMIF('WOW PMPM &amp; Agg'!$B$57:$B$65,'Summary TC'!$B239,'WOW PMPM &amp; Agg'!P$57:P$65),""))))),SUMIF('WOW PMPM &amp; Agg'!$B$57:$B$65,'Summary TC'!$B239,'WOW PMPM &amp; Agg'!P$57:P$65)))</f>
        <v>0</v>
      </c>
      <c r="R239" s="662">
        <f>IF($D$236="Yes",R254,IF($B$8="Actuals Only",IF('C Report'!$K$2&gt;R$12,SUMIF('WOW PMPM &amp; Agg'!$B$57:$B$65,'Summary TC'!$B239,'WOW PMPM &amp; Agg'!Q$57:Q$65),IF(AND('C Report'!$K$2=R$12,'C Report'!$K$3=1),(SUMIF('WOW PMPM &amp; Agg'!$B$57:$B$65,'Summary TC'!$B239,'WOW PMPM &amp; Agg'!Q$57:Q$65)*0.25),IF(AND('C Report'!$K$2=R$12,'C Report'!$K$3=2),(SUMIF('WOW PMPM &amp; Agg'!$B$57:$B$65,'Summary TC'!$B239,'WOW PMPM &amp; Agg'!Q$57:Q$65)*0.5),IF(AND('C Report'!$K$2=R$12,'C Report'!$K$3=3),(SUMIF('WOW PMPM &amp; Agg'!$B$57:$B$65,'Summary TC'!$B239,'WOW PMPM &amp; Agg'!Q$57:Q$65)*0.75),IF(AND('C Report'!$K$2=R$12,'C Report'!$K$3=4),SUMIF('WOW PMPM &amp; Agg'!$B$57:$B$65,'Summary TC'!$B239,'WOW PMPM &amp; Agg'!Q$57:Q$65),""))))),SUMIF('WOW PMPM &amp; Agg'!$B$57:$B$65,'Summary TC'!$B239,'WOW PMPM &amp; Agg'!Q$57:Q$65)))</f>
        <v>0</v>
      </c>
      <c r="S239" s="662">
        <f>IF($D$236="Yes",S254,IF($B$8="Actuals Only",IF('C Report'!$K$2&gt;S$12,SUMIF('WOW PMPM &amp; Agg'!$B$57:$B$65,'Summary TC'!$B239,'WOW PMPM &amp; Agg'!R$57:R$65),IF(AND('C Report'!$K$2=S$12,'C Report'!$K$3=1),(SUMIF('WOW PMPM &amp; Agg'!$B$57:$B$65,'Summary TC'!$B239,'WOW PMPM &amp; Agg'!R$57:R$65)*0.25),IF(AND('C Report'!$K$2=S$12,'C Report'!$K$3=2),(SUMIF('WOW PMPM &amp; Agg'!$B$57:$B$65,'Summary TC'!$B239,'WOW PMPM &amp; Agg'!R$57:R$65)*0.5),IF(AND('C Report'!$K$2=S$12,'C Report'!$K$3=3),(SUMIF('WOW PMPM &amp; Agg'!$B$57:$B$65,'Summary TC'!$B239,'WOW PMPM &amp; Agg'!R$57:R$65)*0.75),IF(AND('C Report'!$K$2=S$12,'C Report'!$K$3=4),SUMIF('WOW PMPM &amp; Agg'!$B$57:$B$65,'Summary TC'!$B239,'WOW PMPM &amp; Agg'!R$57:R$65),""))))),SUMIF('WOW PMPM &amp; Agg'!$B$57:$B$65,'Summary TC'!$B239,'WOW PMPM &amp; Agg'!R$57:R$65)))</f>
        <v>0</v>
      </c>
      <c r="T239" s="662">
        <f>IF($D$236="Yes",T254,IF($B$8="Actuals Only",IF('C Report'!$K$2&gt;T$12,SUMIF('WOW PMPM &amp; Agg'!$B$57:$B$65,'Summary TC'!$B239,'WOW PMPM &amp; Agg'!S$57:S$65),IF(AND('C Report'!$K$2=T$12,'C Report'!$K$3=1),(SUMIF('WOW PMPM &amp; Agg'!$B$57:$B$65,'Summary TC'!$B239,'WOW PMPM &amp; Agg'!S$57:S$65)*0.25),IF(AND('C Report'!$K$2=T$12,'C Report'!$K$3=2),(SUMIF('WOW PMPM &amp; Agg'!$B$57:$B$65,'Summary TC'!$B239,'WOW PMPM &amp; Agg'!S$57:S$65)*0.5),IF(AND('C Report'!$K$2=T$12,'C Report'!$K$3=3),(SUMIF('WOW PMPM &amp; Agg'!$B$57:$B$65,'Summary TC'!$B239,'WOW PMPM &amp; Agg'!S$57:S$65)*0.75),IF(AND('C Report'!$K$2=T$12,'C Report'!$K$3=4),SUMIF('WOW PMPM &amp; Agg'!$B$57:$B$65,'Summary TC'!$B239,'WOW PMPM &amp; Agg'!S$57:S$65),""))))),SUMIF('WOW PMPM &amp; Agg'!$B$57:$B$65,'Summary TC'!$B239,'WOW PMPM &amp; Agg'!S$57:S$65)))</f>
        <v>0</v>
      </c>
      <c r="U239" s="662">
        <f>IF($D$236="Yes",U254,IF($B$8="Actuals Only",IF('C Report'!$K$2&gt;U$12,SUMIF('WOW PMPM &amp; Agg'!$B$57:$B$65,'Summary TC'!$B239,'WOW PMPM &amp; Agg'!T$57:T$65),IF(AND('C Report'!$K$2=U$12,'C Report'!$K$3=1),(SUMIF('WOW PMPM &amp; Agg'!$B$57:$B$65,'Summary TC'!$B239,'WOW PMPM &amp; Agg'!T$57:T$65)*0.25),IF(AND('C Report'!$K$2=U$12,'C Report'!$K$3=2),(SUMIF('WOW PMPM &amp; Agg'!$B$57:$B$65,'Summary TC'!$B239,'WOW PMPM &amp; Agg'!T$57:T$65)*0.5),IF(AND('C Report'!$K$2=U$12,'C Report'!$K$3=3),(SUMIF('WOW PMPM &amp; Agg'!$B$57:$B$65,'Summary TC'!$B239,'WOW PMPM &amp; Agg'!T$57:T$65)*0.75),IF(AND('C Report'!$K$2=U$12,'C Report'!$K$3=4),SUMIF('WOW PMPM &amp; Agg'!$B$57:$B$65,'Summary TC'!$B239,'WOW PMPM &amp; Agg'!T$57:T$65),""))))),SUMIF('WOW PMPM &amp; Agg'!$B$57:$B$65,'Summary TC'!$B239,'WOW PMPM &amp; Agg'!T$57:T$65)))</f>
        <v>0</v>
      </c>
      <c r="V239" s="662">
        <f>IF($D$236="Yes",V254,IF($B$8="Actuals Only",IF('C Report'!$K$2&gt;V$12,SUMIF('WOW PMPM &amp; Agg'!$B$57:$B$65,'Summary TC'!$B239,'WOW PMPM &amp; Agg'!U$57:U$65),IF(AND('C Report'!$K$2=V$12,'C Report'!$K$3=1),(SUMIF('WOW PMPM &amp; Agg'!$B$57:$B$65,'Summary TC'!$B239,'WOW PMPM &amp; Agg'!U$57:U$65)*0.25),IF(AND('C Report'!$K$2=V$12,'C Report'!$K$3=2),(SUMIF('WOW PMPM &amp; Agg'!$B$57:$B$65,'Summary TC'!$B239,'WOW PMPM &amp; Agg'!U$57:U$65)*0.5),IF(AND('C Report'!$K$2=V$12,'C Report'!$K$3=3),(SUMIF('WOW PMPM &amp; Agg'!$B$57:$B$65,'Summary TC'!$B239,'WOW PMPM &amp; Agg'!U$57:U$65)*0.75),IF(AND('C Report'!$K$2=V$12,'C Report'!$K$3=4),SUMIF('WOW PMPM &amp; Agg'!$B$57:$B$65,'Summary TC'!$B239,'WOW PMPM &amp; Agg'!U$57:U$65),""))))),SUMIF('WOW PMPM &amp; Agg'!$B$57:$B$65,'Summary TC'!$B239,'WOW PMPM &amp; Agg'!U$57:U$65)))</f>
        <v>0</v>
      </c>
      <c r="W239" s="662">
        <f>IF($D$236="Yes",W254,IF($B$8="Actuals Only",IF('C Report'!$K$2&gt;W$12,SUMIF('WOW PMPM &amp; Agg'!$B$57:$B$65,'Summary TC'!$B239,'WOW PMPM &amp; Agg'!V$57:V$65),IF(AND('C Report'!$K$2=W$12,'C Report'!$K$3=1),(SUMIF('WOW PMPM &amp; Agg'!$B$57:$B$65,'Summary TC'!$B239,'WOW PMPM &amp; Agg'!V$57:V$65)*0.25),IF(AND('C Report'!$K$2=W$12,'C Report'!$K$3=2),(SUMIF('WOW PMPM &amp; Agg'!$B$57:$B$65,'Summary TC'!$B239,'WOW PMPM &amp; Agg'!V$57:V$65)*0.5),IF(AND('C Report'!$K$2=W$12,'C Report'!$K$3=3),(SUMIF('WOW PMPM &amp; Agg'!$B$57:$B$65,'Summary TC'!$B239,'WOW PMPM &amp; Agg'!V$57:V$65)*0.75),IF(AND('C Report'!$K$2=W$12,'C Report'!$K$3=4),SUMIF('WOW PMPM &amp; Agg'!$B$57:$B$65,'Summary TC'!$B239,'WOW PMPM &amp; Agg'!V$57:V$65),""))))),SUMIF('WOW PMPM &amp; Agg'!$B$57:$B$65,'Summary TC'!$B239,'WOW PMPM &amp; Agg'!V$57:V$65)))</f>
        <v>0</v>
      </c>
      <c r="X239" s="662">
        <f>IF($D$236="Yes",X254,IF($B$8="Actuals Only",IF('C Report'!$K$2&gt;X$12,SUMIF('WOW PMPM &amp; Agg'!$B$57:$B$65,'Summary TC'!$B239,'WOW PMPM &amp; Agg'!W$57:W$65),IF(AND('C Report'!$K$2=X$12,'C Report'!$K$3=1),(SUMIF('WOW PMPM &amp; Agg'!$B$57:$B$65,'Summary TC'!$B239,'WOW PMPM &amp; Agg'!W$57:W$65)*0.25),IF(AND('C Report'!$K$2=X$12,'C Report'!$K$3=2),(SUMIF('WOW PMPM &amp; Agg'!$B$57:$B$65,'Summary TC'!$B239,'WOW PMPM &amp; Agg'!W$57:W$65)*0.5),IF(AND('C Report'!$K$2=X$12,'C Report'!$K$3=3),(SUMIF('WOW PMPM &amp; Agg'!$B$57:$B$65,'Summary TC'!$B239,'WOW PMPM &amp; Agg'!W$57:W$65)*0.75),IF(AND('C Report'!$K$2=X$12,'C Report'!$K$3=4),SUMIF('WOW PMPM &amp; Agg'!$B$57:$B$65,'Summary TC'!$B239,'WOW PMPM &amp; Agg'!W$57:W$65),""))))),SUMIF('WOW PMPM &amp; Agg'!$B$57:$B$65,'Summary TC'!$B239,'WOW PMPM &amp; Agg'!W$57:W$65)))</f>
        <v>0</v>
      </c>
      <c r="Y239" s="662">
        <f>IF($D$236="Yes",Y254,IF($B$8="Actuals Only",IF('C Report'!$K$2&gt;Y$12,SUMIF('WOW PMPM &amp; Agg'!$B$57:$B$65,'Summary TC'!$B239,'WOW PMPM &amp; Agg'!X$57:X$65),IF(AND('C Report'!$K$2=Y$12,'C Report'!$K$3=1),(SUMIF('WOW PMPM &amp; Agg'!$B$57:$B$65,'Summary TC'!$B239,'WOW PMPM &amp; Agg'!X$57:X$65)*0.25),IF(AND('C Report'!$K$2=Y$12,'C Report'!$K$3=2),(SUMIF('WOW PMPM &amp; Agg'!$B$57:$B$65,'Summary TC'!$B239,'WOW PMPM &amp; Agg'!X$57:X$65)*0.5),IF(AND('C Report'!$K$2=Y$12,'C Report'!$K$3=3),(SUMIF('WOW PMPM &amp; Agg'!$B$57:$B$65,'Summary TC'!$B239,'WOW PMPM &amp; Agg'!X$57:X$65)*0.75),IF(AND('C Report'!$K$2=Y$12,'C Report'!$K$3=4),SUMIF('WOW PMPM &amp; Agg'!$B$57:$B$65,'Summary TC'!$B239,'WOW PMPM &amp; Agg'!X$57:X$65),""))))),SUMIF('WOW PMPM &amp; Agg'!$B$57:$B$65,'Summary TC'!$B239,'WOW PMPM &amp; Agg'!X$57:X$65)))</f>
        <v>0</v>
      </c>
      <c r="Z239" s="662">
        <f>IF($D$236="Yes",Z254,IF($B$8="Actuals Only",IF('C Report'!$K$2&gt;Z$12,SUMIF('WOW PMPM &amp; Agg'!$B$57:$B$65,'Summary TC'!$B239,'WOW PMPM &amp; Agg'!Y$57:Y$65),IF(AND('C Report'!$K$2=Z$12,'C Report'!$K$3=1),(SUMIF('WOW PMPM &amp; Agg'!$B$57:$B$65,'Summary TC'!$B239,'WOW PMPM &amp; Agg'!Y$57:Y$65)*0.25),IF(AND('C Report'!$K$2=Z$12,'C Report'!$K$3=2),(SUMIF('WOW PMPM &amp; Agg'!$B$57:$B$65,'Summary TC'!$B239,'WOW PMPM &amp; Agg'!Y$57:Y$65)*0.5),IF(AND('C Report'!$K$2=Z$12,'C Report'!$K$3=3),(SUMIF('WOW PMPM &amp; Agg'!$B$57:$B$65,'Summary TC'!$B239,'WOW PMPM &amp; Agg'!Y$57:Y$65)*0.75),IF(AND('C Report'!$K$2=Z$12,'C Report'!$K$3=4),SUMIF('WOW PMPM &amp; Agg'!$B$57:$B$65,'Summary TC'!$B239,'WOW PMPM &amp; Agg'!Y$57:Y$65),""))))),SUMIF('WOW PMPM &amp; Agg'!$B$57:$B$65,'Summary TC'!$B239,'WOW PMPM &amp; Agg'!Y$57:Y$65)))</f>
        <v>0</v>
      </c>
      <c r="AA239" s="662">
        <f>IF($D$236="Yes",AA254,IF($B$8="Actuals Only",IF('C Report'!$K$2&gt;AA$12,SUMIF('WOW PMPM &amp; Agg'!$B$57:$B$65,'Summary TC'!$B239,'WOW PMPM &amp; Agg'!Z$57:Z$65),IF(AND('C Report'!$K$2=AA$12,'C Report'!$K$3=1),(SUMIF('WOW PMPM &amp; Agg'!$B$57:$B$65,'Summary TC'!$B239,'WOW PMPM &amp; Agg'!Z$57:Z$65)*0.25),IF(AND('C Report'!$K$2=AA$12,'C Report'!$K$3=2),(SUMIF('WOW PMPM &amp; Agg'!$B$57:$B$65,'Summary TC'!$B239,'WOW PMPM &amp; Agg'!Z$57:Z$65)*0.5),IF(AND('C Report'!$K$2=AA$12,'C Report'!$K$3=3),(SUMIF('WOW PMPM &amp; Agg'!$B$57:$B$65,'Summary TC'!$B239,'WOW PMPM &amp; Agg'!Z$57:Z$65)*0.75),IF(AND('C Report'!$K$2=AA$12,'C Report'!$K$3=4),SUMIF('WOW PMPM &amp; Agg'!$B$57:$B$65,'Summary TC'!$B239,'WOW PMPM &amp; Agg'!Z$57:Z$65),""))))),SUMIF('WOW PMPM &amp; Agg'!$B$57:$B$65,'Summary TC'!$B239,'WOW PMPM &amp; Agg'!Z$57:Z$65)))</f>
        <v>0</v>
      </c>
      <c r="AB239" s="662">
        <f>IF($D$236="Yes",AB254,IF($B$8="Actuals Only",IF('C Report'!$K$2&gt;AB$12,SUMIF('WOW PMPM &amp; Agg'!$B$57:$B$65,'Summary TC'!$B239,'WOW PMPM &amp; Agg'!AA$57:AA$65),IF(AND('C Report'!$K$2=AB$12,'C Report'!$K$3=1),(SUMIF('WOW PMPM &amp; Agg'!$B$57:$B$65,'Summary TC'!$B239,'WOW PMPM &amp; Agg'!AA$57:AA$65)*0.25),IF(AND('C Report'!$K$2=AB$12,'C Report'!$K$3=2),(SUMIF('WOW PMPM &amp; Agg'!$B$57:$B$65,'Summary TC'!$B239,'WOW PMPM &amp; Agg'!AA$57:AA$65)*0.5),IF(AND('C Report'!$K$2=AB$12,'C Report'!$K$3=3),(SUMIF('WOW PMPM &amp; Agg'!$B$57:$B$65,'Summary TC'!$B239,'WOW PMPM &amp; Agg'!AA$57:AA$65)*0.75),IF(AND('C Report'!$K$2=AB$12,'C Report'!$K$3=4),SUMIF('WOW PMPM &amp; Agg'!$B$57:$B$65,'Summary TC'!$B239,'WOW PMPM &amp; Agg'!AA$57:AA$65),""))))),SUMIF('WOW PMPM &amp; Agg'!$B$57:$B$65,'Summary TC'!$B239,'WOW PMPM &amp; Agg'!AA$57:AA$65)))</f>
        <v>0</v>
      </c>
      <c r="AC239" s="662">
        <f>IF($D$236="Yes",AC254,IF($B$8="Actuals Only",IF('C Report'!$K$2&gt;AC$12,SUMIF('WOW PMPM &amp; Agg'!$B$57:$B$65,'Summary TC'!$B239,'WOW PMPM &amp; Agg'!AB$57:AB$65),IF(AND('C Report'!$K$2=AC$12,'C Report'!$K$3=1),(SUMIF('WOW PMPM &amp; Agg'!$B$57:$B$65,'Summary TC'!$B239,'WOW PMPM &amp; Agg'!AB$57:AB$65)*0.25),IF(AND('C Report'!$K$2=AC$12,'C Report'!$K$3=2),(SUMIF('WOW PMPM &amp; Agg'!$B$57:$B$65,'Summary TC'!$B239,'WOW PMPM &amp; Agg'!AB$57:AB$65)*0.5),IF(AND('C Report'!$K$2=AC$12,'C Report'!$K$3=3),(SUMIF('WOW PMPM &amp; Agg'!$B$57:$B$65,'Summary TC'!$B239,'WOW PMPM &amp; Agg'!AB$57:AB$65)*0.75),IF(AND('C Report'!$K$2=AC$12,'C Report'!$K$3=4),SUMIF('WOW PMPM &amp; Agg'!$B$57:$B$65,'Summary TC'!$B239,'WOW PMPM &amp; Agg'!AB$57:AB$65),""))))),SUMIF('WOW PMPM &amp; Agg'!$B$57:$B$65,'Summary TC'!$B239,'WOW PMPM &amp; Agg'!AB$57:AB$65)))</f>
        <v>0</v>
      </c>
      <c r="AD239" s="662">
        <f>IF($D$236="Yes",AD254,IF($B$8="Actuals Only",IF('C Report'!$K$2&gt;AD$12,SUMIF('WOW PMPM &amp; Agg'!$B$57:$B$65,'Summary TC'!$B239,'WOW PMPM &amp; Agg'!AC$57:AC$65),IF(AND('C Report'!$K$2=AD$12,'C Report'!$K$3=1),(SUMIF('WOW PMPM &amp; Agg'!$B$57:$B$65,'Summary TC'!$B239,'WOW PMPM &amp; Agg'!AC$57:AC$65)*0.25),IF(AND('C Report'!$K$2=AD$12,'C Report'!$K$3=2),(SUMIF('WOW PMPM &amp; Agg'!$B$57:$B$65,'Summary TC'!$B239,'WOW PMPM &amp; Agg'!AC$57:AC$65)*0.5),IF(AND('C Report'!$K$2=AD$12,'C Report'!$K$3=3),(SUMIF('WOW PMPM &amp; Agg'!$B$57:$B$65,'Summary TC'!$B239,'WOW PMPM &amp; Agg'!AC$57:AC$65)*0.75),IF(AND('C Report'!$K$2=AD$12,'C Report'!$K$3=4),SUMIF('WOW PMPM &amp; Agg'!$B$57:$B$65,'Summary TC'!$B239,'WOW PMPM &amp; Agg'!AC$57:AC$65),""))))),SUMIF('WOW PMPM &amp; Agg'!$B$57:$B$65,'Summary TC'!$B239,'WOW PMPM &amp; Agg'!AC$57:AC$65)))</f>
        <v>0</v>
      </c>
      <c r="AE239" s="662">
        <f>IF($D$236="Yes",AE254,IF($B$8="Actuals Only",IF('C Report'!$K$2&gt;AE$12,SUMIF('WOW PMPM &amp; Agg'!$B$57:$B$65,'Summary TC'!$B239,'WOW PMPM &amp; Agg'!AD$57:AD$65),IF(AND('C Report'!$K$2=AE$12,'C Report'!$K$3=1),(SUMIF('WOW PMPM &amp; Agg'!$B$57:$B$65,'Summary TC'!$B239,'WOW PMPM &amp; Agg'!AD$57:AD$65)*0.25),IF(AND('C Report'!$K$2=AE$12,'C Report'!$K$3=2),(SUMIF('WOW PMPM &amp; Agg'!$B$57:$B$65,'Summary TC'!$B239,'WOW PMPM &amp; Agg'!AD$57:AD$65)*0.5),IF(AND('C Report'!$K$2=AE$12,'C Report'!$K$3=3),(SUMIF('WOW PMPM &amp; Agg'!$B$57:$B$65,'Summary TC'!$B239,'WOW PMPM &amp; Agg'!AD$57:AD$65)*0.75),IF(AND('C Report'!$K$2=AE$12,'C Report'!$K$3=4),SUMIF('WOW PMPM &amp; Agg'!$B$57:$B$65,'Summary TC'!$B239,'WOW PMPM &amp; Agg'!AD$57:AD$65),""))))),SUMIF('WOW PMPM &amp; Agg'!$B$57:$B$65,'Summary TC'!$B239,'WOW PMPM &amp; Agg'!AD$57:AD$65)))</f>
        <v>0</v>
      </c>
      <c r="AF239" s="662">
        <f>IF($D$236="Yes",AF254,IF($B$8="Actuals Only",IF('C Report'!$K$2&gt;AF$12,SUMIF('WOW PMPM &amp; Agg'!$B$57:$B$65,'Summary TC'!$B239,'WOW PMPM &amp; Agg'!AE$57:AE$65),IF(AND('C Report'!$K$2=AF$12,'C Report'!$K$3=1),(SUMIF('WOW PMPM &amp; Agg'!$B$57:$B$65,'Summary TC'!$B239,'WOW PMPM &amp; Agg'!AE$57:AE$65)*0.25),IF(AND('C Report'!$K$2=AF$12,'C Report'!$K$3=2),(SUMIF('WOW PMPM &amp; Agg'!$B$57:$B$65,'Summary TC'!$B239,'WOW PMPM &amp; Agg'!AE$57:AE$65)*0.5),IF(AND('C Report'!$K$2=AF$12,'C Report'!$K$3=3),(SUMIF('WOW PMPM &amp; Agg'!$B$57:$B$65,'Summary TC'!$B239,'WOW PMPM &amp; Agg'!AE$57:AE$65)*0.75),IF(AND('C Report'!$K$2=AF$12,'C Report'!$K$3=4),SUMIF('WOW PMPM &amp; Agg'!$B$57:$B$65,'Summary TC'!$B239,'WOW PMPM &amp; Agg'!AE$57:AE$65),""))))),SUMIF('WOW PMPM &amp; Agg'!$B$57:$B$65,'Summary TC'!$B239,'WOW PMPM &amp; Agg'!AE$57:AE$65)))</f>
        <v>0</v>
      </c>
      <c r="AG239" s="662">
        <f>IF($D$236="Yes",AG254,IF($B$8="Actuals Only",IF('C Report'!$K$2&gt;AG$12,SUMIF('WOW PMPM &amp; Agg'!$B$57:$B$65,'Summary TC'!$B239,'WOW PMPM &amp; Agg'!AF$57:AF$65),IF(AND('C Report'!$K$2=AG$12,'C Report'!$K$3=1),(SUMIF('WOW PMPM &amp; Agg'!$B$57:$B$65,'Summary TC'!$B239,'WOW PMPM &amp; Agg'!AF$57:AF$65)*0.25),IF(AND('C Report'!$K$2=AG$12,'C Report'!$K$3=2),(SUMIF('WOW PMPM &amp; Agg'!$B$57:$B$65,'Summary TC'!$B239,'WOW PMPM &amp; Agg'!AF$57:AF$65)*0.5),IF(AND('C Report'!$K$2=AG$12,'C Report'!$K$3=3),(SUMIF('WOW PMPM &amp; Agg'!$B$57:$B$65,'Summary TC'!$B239,'WOW PMPM &amp; Agg'!AF$57:AF$65)*0.75),IF(AND('C Report'!$K$2=AG$12,'C Report'!$K$3=4),SUMIF('WOW PMPM &amp; Agg'!$B$57:$B$65,'Summary TC'!$B239,'WOW PMPM &amp; Agg'!AF$57:AF$65),""))))),SUMIF('WOW PMPM &amp; Agg'!$B$57:$B$65,'Summary TC'!$B239,'WOW PMPM &amp; Agg'!AF$57:AF$65)))</f>
        <v>0</v>
      </c>
      <c r="AH239" s="662">
        <f>IF($D$236="Yes",AH254,IF($B$8="Actuals Only",IF('C Report'!$K$2&gt;AH$12,SUMIF('WOW PMPM &amp; Agg'!$B$57:$B$65,'Summary TC'!$B239,'WOW PMPM &amp; Agg'!AG$57:AG$65),IF(AND('C Report'!$K$2=AH$12,'C Report'!$K$3=1),(SUMIF('WOW PMPM &amp; Agg'!$B$57:$B$65,'Summary TC'!$B239,'WOW PMPM &amp; Agg'!AG$57:AG$65)*0.25),IF(AND('C Report'!$K$2=AH$12,'C Report'!$K$3=2),(SUMIF('WOW PMPM &amp; Agg'!$B$57:$B$65,'Summary TC'!$B239,'WOW PMPM &amp; Agg'!AG$57:AG$65)*0.5),IF(AND('C Report'!$K$2=AH$12,'C Report'!$K$3=3),(SUMIF('WOW PMPM &amp; Agg'!$B$57:$B$65,'Summary TC'!$B239,'WOW PMPM &amp; Agg'!AG$57:AG$65)*0.75),IF(AND('C Report'!$K$2=AH$12,'C Report'!$K$3=4),SUMIF('WOW PMPM &amp; Agg'!$B$57:$B$65,'Summary TC'!$B239,'WOW PMPM &amp; Agg'!AG$57:AG$65),""))))),SUMIF('WOW PMPM &amp; Agg'!$B$57:$B$65,'Summary TC'!$B239,'WOW PMPM &amp; Agg'!AG$57:AG$65)))</f>
        <v>0</v>
      </c>
      <c r="AI239" s="695"/>
    </row>
    <row r="240" spans="2:35" hidden="1" x14ac:dyDescent="0.2">
      <c r="B240" s="613" t="str">
        <f>IFERROR(VLOOKUP(C240,'MEG Def'!$A$58:$B$60,2),"")</f>
        <v/>
      </c>
      <c r="C240" s="650"/>
      <c r="D240" s="658" t="str">
        <f>IF($C240&lt;&gt;0,"Total","")</f>
        <v/>
      </c>
      <c r="E240" s="662">
        <f>IF($D$236="Yes",E255,IF($B$8="Actuals Only",IF('C Report'!$K$2&gt;E$12,SUMIF('WOW PMPM &amp; Agg'!$B$57:$B$65,'Summary TC'!$B240,'WOW PMPM &amp; Agg'!D$57:D$65),IF(AND('C Report'!$K$2=E$12,'C Report'!$K$3=1),(SUMIF('WOW PMPM &amp; Agg'!$B$57:$B$65,'Summary TC'!$B240,'WOW PMPM &amp; Agg'!D$57:D$65)*0.25),IF(AND('C Report'!$K$2=E$12,'C Report'!$K$3=2),(SUMIF('WOW PMPM &amp; Agg'!$B$57:$B$65,'Summary TC'!$B240,'WOW PMPM &amp; Agg'!D$57:D$65)*0.5),IF(AND('C Report'!$K$2=E$12,'C Report'!$K$3=3),(SUMIF('WOW PMPM &amp; Agg'!$B$57:$B$65,'Summary TC'!$B240,'WOW PMPM &amp; Agg'!D$57:D$65)*0.75),IF(AND('C Report'!$K$2=E$12,'C Report'!$K$3=4),SUMIF('WOW PMPM &amp; Agg'!$B$57:$B$65,'Summary TC'!$B240,'WOW PMPM &amp; Agg'!D$57:D$65),""))))),SUMIF('WOW PMPM &amp; Agg'!$B$57:$B$65,'Summary TC'!$B240,'WOW PMPM &amp; Agg'!D$57:D$65)))</f>
        <v>0</v>
      </c>
      <c r="F240" s="662">
        <f>IF($D$236="Yes",F255,IF($B$8="Actuals Only",IF('C Report'!$K$2&gt;F$12,SUMIF('WOW PMPM &amp; Agg'!$B$57:$B$65,'Summary TC'!$B240,'WOW PMPM &amp; Agg'!E$57:E$65),IF(AND('C Report'!$K$2=F$12,'C Report'!$K$3=1),(SUMIF('WOW PMPM &amp; Agg'!$B$57:$B$65,'Summary TC'!$B240,'WOW PMPM &amp; Agg'!E$57:E$65)*0.25),IF(AND('C Report'!$K$2=F$12,'C Report'!$K$3=2),(SUMIF('WOW PMPM &amp; Agg'!$B$57:$B$65,'Summary TC'!$B240,'WOW PMPM &amp; Agg'!E$57:E$65)*0.5),IF(AND('C Report'!$K$2=F$12,'C Report'!$K$3=3),(SUMIF('WOW PMPM &amp; Agg'!$B$57:$B$65,'Summary TC'!$B240,'WOW PMPM &amp; Agg'!E$57:E$65)*0.75),IF(AND('C Report'!$K$2=F$12,'C Report'!$K$3=4),SUMIF('WOW PMPM &amp; Agg'!$B$57:$B$65,'Summary TC'!$B240,'WOW PMPM &amp; Agg'!E$57:E$65),""))))),SUMIF('WOW PMPM &amp; Agg'!$B$57:$B$65,'Summary TC'!$B240,'WOW PMPM &amp; Agg'!E$57:E$65)))</f>
        <v>0</v>
      </c>
      <c r="G240" s="662">
        <f>IF($D$236="Yes",G255,IF($B$8="Actuals Only",IF('C Report'!$K$2&gt;G$12,SUMIF('WOW PMPM &amp; Agg'!$B$57:$B$65,'Summary TC'!$B240,'WOW PMPM &amp; Agg'!F$57:F$65),IF(AND('C Report'!$K$2=G$12,'C Report'!$K$3=1),(SUMIF('WOW PMPM &amp; Agg'!$B$57:$B$65,'Summary TC'!$B240,'WOW PMPM &amp; Agg'!F$57:F$65)*0.25),IF(AND('C Report'!$K$2=G$12,'C Report'!$K$3=2),(SUMIF('WOW PMPM &amp; Agg'!$B$57:$B$65,'Summary TC'!$B240,'WOW PMPM &amp; Agg'!F$57:F$65)*0.5),IF(AND('C Report'!$K$2=G$12,'C Report'!$K$3=3),(SUMIF('WOW PMPM &amp; Agg'!$B$57:$B$65,'Summary TC'!$B240,'WOW PMPM &amp; Agg'!F$57:F$65)*0.75),IF(AND('C Report'!$K$2=G$12,'C Report'!$K$3=4),SUMIF('WOW PMPM &amp; Agg'!$B$57:$B$65,'Summary TC'!$B240,'WOW PMPM &amp; Agg'!F$57:F$65),""))))),SUMIF('WOW PMPM &amp; Agg'!$B$57:$B$65,'Summary TC'!$B240,'WOW PMPM &amp; Agg'!F$57:F$65)))</f>
        <v>0</v>
      </c>
      <c r="H240" s="662">
        <f>IF($D$236="Yes",H255,IF($B$8="Actuals Only",IF('C Report'!$K$2&gt;H$12,SUMIF('WOW PMPM &amp; Agg'!$B$57:$B$65,'Summary TC'!$B240,'WOW PMPM &amp; Agg'!G$57:G$65),IF(AND('C Report'!$K$2=H$12,'C Report'!$K$3=1),(SUMIF('WOW PMPM &amp; Agg'!$B$57:$B$65,'Summary TC'!$B240,'WOW PMPM &amp; Agg'!G$57:G$65)*0.25),IF(AND('C Report'!$K$2=H$12,'C Report'!$K$3=2),(SUMIF('WOW PMPM &amp; Agg'!$B$57:$B$65,'Summary TC'!$B240,'WOW PMPM &amp; Agg'!G$57:G$65)*0.5),IF(AND('C Report'!$K$2=H$12,'C Report'!$K$3=3),(SUMIF('WOW PMPM &amp; Agg'!$B$57:$B$65,'Summary TC'!$B240,'WOW PMPM &amp; Agg'!G$57:G$65)*0.75),IF(AND('C Report'!$K$2=H$12,'C Report'!$K$3=4),SUMIF('WOW PMPM &amp; Agg'!$B$57:$B$65,'Summary TC'!$B240,'WOW PMPM &amp; Agg'!G$57:G$65),""))))),SUMIF('WOW PMPM &amp; Agg'!$B$57:$B$65,'Summary TC'!$B240,'WOW PMPM &amp; Agg'!G$57:G$65)))</f>
        <v>0</v>
      </c>
      <c r="I240" s="662">
        <f>IF($D$236="Yes",I255,IF($B$8="Actuals Only",IF('C Report'!$K$2&gt;I$12,SUMIF('WOW PMPM &amp; Agg'!$B$57:$B$65,'Summary TC'!$B240,'WOW PMPM &amp; Agg'!H$57:H$65),IF(AND('C Report'!$K$2=I$12,'C Report'!$K$3=1),(SUMIF('WOW PMPM &amp; Agg'!$B$57:$B$65,'Summary TC'!$B240,'WOW PMPM &amp; Agg'!H$57:H$65)*0.25),IF(AND('C Report'!$K$2=I$12,'C Report'!$K$3=2),(SUMIF('WOW PMPM &amp; Agg'!$B$57:$B$65,'Summary TC'!$B240,'WOW PMPM &amp; Agg'!H$57:H$65)*0.5),IF(AND('C Report'!$K$2=I$12,'C Report'!$K$3=3),(SUMIF('WOW PMPM &amp; Agg'!$B$57:$B$65,'Summary TC'!$B240,'WOW PMPM &amp; Agg'!H$57:H$65)*0.75),IF(AND('C Report'!$K$2=I$12,'C Report'!$K$3=4),SUMIF('WOW PMPM &amp; Agg'!$B$57:$B$65,'Summary TC'!$B240,'WOW PMPM &amp; Agg'!H$57:H$65),""))))),SUMIF('WOW PMPM &amp; Agg'!$B$57:$B$65,'Summary TC'!$B240,'WOW PMPM &amp; Agg'!H$57:H$65)))</f>
        <v>0</v>
      </c>
      <c r="J240" s="662">
        <f>IF($D$236="Yes",J255,IF($B$8="Actuals Only",IF('C Report'!$K$2&gt;J$12,SUMIF('WOW PMPM &amp; Agg'!$B$57:$B$65,'Summary TC'!$B240,'WOW PMPM &amp; Agg'!I$57:I$65),IF(AND('C Report'!$K$2=J$12,'C Report'!$K$3=1),(SUMIF('WOW PMPM &amp; Agg'!$B$57:$B$65,'Summary TC'!$B240,'WOW PMPM &amp; Agg'!I$57:I$65)*0.25),IF(AND('C Report'!$K$2=J$12,'C Report'!$K$3=2),(SUMIF('WOW PMPM &amp; Agg'!$B$57:$B$65,'Summary TC'!$B240,'WOW PMPM &amp; Agg'!I$57:I$65)*0.5),IF(AND('C Report'!$K$2=J$12,'C Report'!$K$3=3),(SUMIF('WOW PMPM &amp; Agg'!$B$57:$B$65,'Summary TC'!$B240,'WOW PMPM &amp; Agg'!I$57:I$65)*0.75),IF(AND('C Report'!$K$2=J$12,'C Report'!$K$3=4),SUMIF('WOW PMPM &amp; Agg'!$B$57:$B$65,'Summary TC'!$B240,'WOW PMPM &amp; Agg'!I$57:I$65),""))))),SUMIF('WOW PMPM &amp; Agg'!$B$57:$B$65,'Summary TC'!$B240,'WOW PMPM &amp; Agg'!I$57:I$65)))</f>
        <v>0</v>
      </c>
      <c r="K240" s="662">
        <f>IF($D$236="Yes",K255,IF($B$8="Actuals Only",IF('C Report'!$K$2&gt;K$12,SUMIF('WOW PMPM &amp; Agg'!$B$57:$B$65,'Summary TC'!$B240,'WOW PMPM &amp; Agg'!J$57:J$65),IF(AND('C Report'!$K$2=K$12,'C Report'!$K$3=1),(SUMIF('WOW PMPM &amp; Agg'!$B$57:$B$65,'Summary TC'!$B240,'WOW PMPM &amp; Agg'!J$57:J$65)*0.25),IF(AND('C Report'!$K$2=K$12,'C Report'!$K$3=2),(SUMIF('WOW PMPM &amp; Agg'!$B$57:$B$65,'Summary TC'!$B240,'WOW PMPM &amp; Agg'!J$57:J$65)*0.5),IF(AND('C Report'!$K$2=K$12,'C Report'!$K$3=3),(SUMIF('WOW PMPM &amp; Agg'!$B$57:$B$65,'Summary TC'!$B240,'WOW PMPM &amp; Agg'!J$57:J$65)*0.75),IF(AND('C Report'!$K$2=K$12,'C Report'!$K$3=4),SUMIF('WOW PMPM &amp; Agg'!$B$57:$B$65,'Summary TC'!$B240,'WOW PMPM &amp; Agg'!J$57:J$65),""))))),SUMIF('WOW PMPM &amp; Agg'!$B$57:$B$65,'Summary TC'!$B240,'WOW PMPM &amp; Agg'!J$57:J$65)))</f>
        <v>0</v>
      </c>
      <c r="L240" s="662">
        <f>IF($D$236="Yes",L255,IF($B$8="Actuals Only",IF('C Report'!$K$2&gt;L$12,SUMIF('WOW PMPM &amp; Agg'!$B$57:$B$65,'Summary TC'!$B240,'WOW PMPM &amp; Agg'!K$57:K$65),IF(AND('C Report'!$K$2=L$12,'C Report'!$K$3=1),(SUMIF('WOW PMPM &amp; Agg'!$B$57:$B$65,'Summary TC'!$B240,'WOW PMPM &amp; Agg'!K$57:K$65)*0.25),IF(AND('C Report'!$K$2=L$12,'C Report'!$K$3=2),(SUMIF('WOW PMPM &amp; Agg'!$B$57:$B$65,'Summary TC'!$B240,'WOW PMPM &amp; Agg'!K$57:K$65)*0.5),IF(AND('C Report'!$K$2=L$12,'C Report'!$K$3=3),(SUMIF('WOW PMPM &amp; Agg'!$B$57:$B$65,'Summary TC'!$B240,'WOW PMPM &amp; Agg'!K$57:K$65)*0.75),IF(AND('C Report'!$K$2=L$12,'C Report'!$K$3=4),SUMIF('WOW PMPM &amp; Agg'!$B$57:$B$65,'Summary TC'!$B240,'WOW PMPM &amp; Agg'!K$57:K$65),""))))),SUMIF('WOW PMPM &amp; Agg'!$B$57:$B$65,'Summary TC'!$B240,'WOW PMPM &amp; Agg'!K$57:K$65)))</f>
        <v>0</v>
      </c>
      <c r="M240" s="662">
        <f>IF($D$236="Yes",M255,IF($B$8="Actuals Only",IF('C Report'!$K$2&gt;M$12,SUMIF('WOW PMPM &amp; Agg'!$B$57:$B$65,'Summary TC'!$B240,'WOW PMPM &amp; Agg'!L$57:L$65),IF(AND('C Report'!$K$2=M$12,'C Report'!$K$3=1),(SUMIF('WOW PMPM &amp; Agg'!$B$57:$B$65,'Summary TC'!$B240,'WOW PMPM &amp; Agg'!L$57:L$65)*0.25),IF(AND('C Report'!$K$2=M$12,'C Report'!$K$3=2),(SUMIF('WOW PMPM &amp; Agg'!$B$57:$B$65,'Summary TC'!$B240,'WOW PMPM &amp; Agg'!L$57:L$65)*0.5),IF(AND('C Report'!$K$2=M$12,'C Report'!$K$3=3),(SUMIF('WOW PMPM &amp; Agg'!$B$57:$B$65,'Summary TC'!$B240,'WOW PMPM &amp; Agg'!L$57:L$65)*0.75),IF(AND('C Report'!$K$2=M$12,'C Report'!$K$3=4),SUMIF('WOW PMPM &amp; Agg'!$B$57:$B$65,'Summary TC'!$B240,'WOW PMPM &amp; Agg'!L$57:L$65),""))))),SUMIF('WOW PMPM &amp; Agg'!$B$57:$B$65,'Summary TC'!$B240,'WOW PMPM &amp; Agg'!L$57:L$65)))</f>
        <v>0</v>
      </c>
      <c r="N240" s="662">
        <f>IF($D$236="Yes",N255,IF($B$8="Actuals Only",IF('C Report'!$K$2&gt;N$12,SUMIF('WOW PMPM &amp; Agg'!$B$57:$B$65,'Summary TC'!$B240,'WOW PMPM &amp; Agg'!M$57:M$65),IF(AND('C Report'!$K$2=N$12,'C Report'!$K$3=1),(SUMIF('WOW PMPM &amp; Agg'!$B$57:$B$65,'Summary TC'!$B240,'WOW PMPM &amp; Agg'!M$57:M$65)*0.25),IF(AND('C Report'!$K$2=N$12,'C Report'!$K$3=2),(SUMIF('WOW PMPM &amp; Agg'!$B$57:$B$65,'Summary TC'!$B240,'WOW PMPM &amp; Agg'!M$57:M$65)*0.5),IF(AND('C Report'!$K$2=N$12,'C Report'!$K$3=3),(SUMIF('WOW PMPM &amp; Agg'!$B$57:$B$65,'Summary TC'!$B240,'WOW PMPM &amp; Agg'!M$57:M$65)*0.75),IF(AND('C Report'!$K$2=N$12,'C Report'!$K$3=4),SUMIF('WOW PMPM &amp; Agg'!$B$57:$B$65,'Summary TC'!$B240,'WOW PMPM &amp; Agg'!M$57:M$65),""))))),SUMIF('WOW PMPM &amp; Agg'!$B$57:$B$65,'Summary TC'!$B240,'WOW PMPM &amp; Agg'!M$57:M$65)))</f>
        <v>0</v>
      </c>
      <c r="O240" s="662">
        <f>IF($D$236="Yes",O255,IF($B$8="Actuals Only",IF('C Report'!$K$2&gt;O$12,SUMIF('WOW PMPM &amp; Agg'!$B$57:$B$65,'Summary TC'!$B240,'WOW PMPM &amp; Agg'!N$57:N$65),IF(AND('C Report'!$K$2=O$12,'C Report'!$K$3=1),(SUMIF('WOW PMPM &amp; Agg'!$B$57:$B$65,'Summary TC'!$B240,'WOW PMPM &amp; Agg'!N$57:N$65)*0.25),IF(AND('C Report'!$K$2=O$12,'C Report'!$K$3=2),(SUMIF('WOW PMPM &amp; Agg'!$B$57:$B$65,'Summary TC'!$B240,'WOW PMPM &amp; Agg'!N$57:N$65)*0.5),IF(AND('C Report'!$K$2=O$12,'C Report'!$K$3=3),(SUMIF('WOW PMPM &amp; Agg'!$B$57:$B$65,'Summary TC'!$B240,'WOW PMPM &amp; Agg'!N$57:N$65)*0.75),IF(AND('C Report'!$K$2=O$12,'C Report'!$K$3=4),SUMIF('WOW PMPM &amp; Agg'!$B$57:$B$65,'Summary TC'!$B240,'WOW PMPM &amp; Agg'!N$57:N$65),""))))),SUMIF('WOW PMPM &amp; Agg'!$B$57:$B$65,'Summary TC'!$B240,'WOW PMPM &amp; Agg'!N$57:N$65)))</f>
        <v>0</v>
      </c>
      <c r="P240" s="662">
        <f>IF($D$236="Yes",P255,IF($B$8="Actuals Only",IF('C Report'!$K$2&gt;P$12,SUMIF('WOW PMPM &amp; Agg'!$B$57:$B$65,'Summary TC'!$B240,'WOW PMPM &amp; Agg'!O$57:O$65),IF(AND('C Report'!$K$2=P$12,'C Report'!$K$3=1),(SUMIF('WOW PMPM &amp; Agg'!$B$57:$B$65,'Summary TC'!$B240,'WOW PMPM &amp; Agg'!O$57:O$65)*0.25),IF(AND('C Report'!$K$2=P$12,'C Report'!$K$3=2),(SUMIF('WOW PMPM &amp; Agg'!$B$57:$B$65,'Summary TC'!$B240,'WOW PMPM &amp; Agg'!O$57:O$65)*0.5),IF(AND('C Report'!$K$2=P$12,'C Report'!$K$3=3),(SUMIF('WOW PMPM &amp; Agg'!$B$57:$B$65,'Summary TC'!$B240,'WOW PMPM &amp; Agg'!O$57:O$65)*0.75),IF(AND('C Report'!$K$2=P$12,'C Report'!$K$3=4),SUMIF('WOW PMPM &amp; Agg'!$B$57:$B$65,'Summary TC'!$B240,'WOW PMPM &amp; Agg'!O$57:O$65),""))))),SUMIF('WOW PMPM &amp; Agg'!$B$57:$B$65,'Summary TC'!$B240,'WOW PMPM &amp; Agg'!O$57:O$65)))</f>
        <v>0</v>
      </c>
      <c r="Q240" s="662">
        <f>IF($D$236="Yes",Q255,IF($B$8="Actuals Only",IF('C Report'!$K$2&gt;Q$12,SUMIF('WOW PMPM &amp; Agg'!$B$57:$B$65,'Summary TC'!$B240,'WOW PMPM &amp; Agg'!P$57:P$65),IF(AND('C Report'!$K$2=Q$12,'C Report'!$K$3=1),(SUMIF('WOW PMPM &amp; Agg'!$B$57:$B$65,'Summary TC'!$B240,'WOW PMPM &amp; Agg'!P$57:P$65)*0.25),IF(AND('C Report'!$K$2=Q$12,'C Report'!$K$3=2),(SUMIF('WOW PMPM &amp; Agg'!$B$57:$B$65,'Summary TC'!$B240,'WOW PMPM &amp; Agg'!P$57:P$65)*0.5),IF(AND('C Report'!$K$2=Q$12,'C Report'!$K$3=3),(SUMIF('WOW PMPM &amp; Agg'!$B$57:$B$65,'Summary TC'!$B240,'WOW PMPM &amp; Agg'!P$57:P$65)*0.75),IF(AND('C Report'!$K$2=Q$12,'C Report'!$K$3=4),SUMIF('WOW PMPM &amp; Agg'!$B$57:$B$65,'Summary TC'!$B240,'WOW PMPM &amp; Agg'!P$57:P$65),""))))),SUMIF('WOW PMPM &amp; Agg'!$B$57:$B$65,'Summary TC'!$B240,'WOW PMPM &amp; Agg'!P$57:P$65)))</f>
        <v>0</v>
      </c>
      <c r="R240" s="662">
        <f>IF($D$236="Yes",R255,IF($B$8="Actuals Only",IF('C Report'!$K$2&gt;R$12,SUMIF('WOW PMPM &amp; Agg'!$B$57:$B$65,'Summary TC'!$B240,'WOW PMPM &amp; Agg'!Q$57:Q$65),IF(AND('C Report'!$K$2=R$12,'C Report'!$K$3=1),(SUMIF('WOW PMPM &amp; Agg'!$B$57:$B$65,'Summary TC'!$B240,'WOW PMPM &amp; Agg'!Q$57:Q$65)*0.25),IF(AND('C Report'!$K$2=R$12,'C Report'!$K$3=2),(SUMIF('WOW PMPM &amp; Agg'!$B$57:$B$65,'Summary TC'!$B240,'WOW PMPM &amp; Agg'!Q$57:Q$65)*0.5),IF(AND('C Report'!$K$2=R$12,'C Report'!$K$3=3),(SUMIF('WOW PMPM &amp; Agg'!$B$57:$B$65,'Summary TC'!$B240,'WOW PMPM &amp; Agg'!Q$57:Q$65)*0.75),IF(AND('C Report'!$K$2=R$12,'C Report'!$K$3=4),SUMIF('WOW PMPM &amp; Agg'!$B$57:$B$65,'Summary TC'!$B240,'WOW PMPM &amp; Agg'!Q$57:Q$65),""))))),SUMIF('WOW PMPM &amp; Agg'!$B$57:$B$65,'Summary TC'!$B240,'WOW PMPM &amp; Agg'!Q$57:Q$65)))</f>
        <v>0</v>
      </c>
      <c r="S240" s="662">
        <f>IF($D$236="Yes",S255,IF($B$8="Actuals Only",IF('C Report'!$K$2&gt;S$12,SUMIF('WOW PMPM &amp; Agg'!$B$57:$B$65,'Summary TC'!$B240,'WOW PMPM &amp; Agg'!R$57:R$65),IF(AND('C Report'!$K$2=S$12,'C Report'!$K$3=1),(SUMIF('WOW PMPM &amp; Agg'!$B$57:$B$65,'Summary TC'!$B240,'WOW PMPM &amp; Agg'!R$57:R$65)*0.25),IF(AND('C Report'!$K$2=S$12,'C Report'!$K$3=2),(SUMIF('WOW PMPM &amp; Agg'!$B$57:$B$65,'Summary TC'!$B240,'WOW PMPM &amp; Agg'!R$57:R$65)*0.5),IF(AND('C Report'!$K$2=S$12,'C Report'!$K$3=3),(SUMIF('WOW PMPM &amp; Agg'!$B$57:$B$65,'Summary TC'!$B240,'WOW PMPM &amp; Agg'!R$57:R$65)*0.75),IF(AND('C Report'!$K$2=S$12,'C Report'!$K$3=4),SUMIF('WOW PMPM &amp; Agg'!$B$57:$B$65,'Summary TC'!$B240,'WOW PMPM &amp; Agg'!R$57:R$65),""))))),SUMIF('WOW PMPM &amp; Agg'!$B$57:$B$65,'Summary TC'!$B240,'WOW PMPM &amp; Agg'!R$57:R$65)))</f>
        <v>0</v>
      </c>
      <c r="T240" s="662">
        <f>IF($D$236="Yes",T255,IF($B$8="Actuals Only",IF('C Report'!$K$2&gt;T$12,SUMIF('WOW PMPM &amp; Agg'!$B$57:$B$65,'Summary TC'!$B240,'WOW PMPM &amp; Agg'!S$57:S$65),IF(AND('C Report'!$K$2=T$12,'C Report'!$K$3=1),(SUMIF('WOW PMPM &amp; Agg'!$B$57:$B$65,'Summary TC'!$B240,'WOW PMPM &amp; Agg'!S$57:S$65)*0.25),IF(AND('C Report'!$K$2=T$12,'C Report'!$K$3=2),(SUMIF('WOW PMPM &amp; Agg'!$B$57:$B$65,'Summary TC'!$B240,'WOW PMPM &amp; Agg'!S$57:S$65)*0.5),IF(AND('C Report'!$K$2=T$12,'C Report'!$K$3=3),(SUMIF('WOW PMPM &amp; Agg'!$B$57:$B$65,'Summary TC'!$B240,'WOW PMPM &amp; Agg'!S$57:S$65)*0.75),IF(AND('C Report'!$K$2=T$12,'C Report'!$K$3=4),SUMIF('WOW PMPM &amp; Agg'!$B$57:$B$65,'Summary TC'!$B240,'WOW PMPM &amp; Agg'!S$57:S$65),""))))),SUMIF('WOW PMPM &amp; Agg'!$B$57:$B$65,'Summary TC'!$B240,'WOW PMPM &amp; Agg'!S$57:S$65)))</f>
        <v>0</v>
      </c>
      <c r="U240" s="662">
        <f>IF($D$236="Yes",U255,IF($B$8="Actuals Only",IF('C Report'!$K$2&gt;U$12,SUMIF('WOW PMPM &amp; Agg'!$B$57:$B$65,'Summary TC'!$B240,'WOW PMPM &amp; Agg'!T$57:T$65),IF(AND('C Report'!$K$2=U$12,'C Report'!$K$3=1),(SUMIF('WOW PMPM &amp; Agg'!$B$57:$B$65,'Summary TC'!$B240,'WOW PMPM &amp; Agg'!T$57:T$65)*0.25),IF(AND('C Report'!$K$2=U$12,'C Report'!$K$3=2),(SUMIF('WOW PMPM &amp; Agg'!$B$57:$B$65,'Summary TC'!$B240,'WOW PMPM &amp; Agg'!T$57:T$65)*0.5),IF(AND('C Report'!$K$2=U$12,'C Report'!$K$3=3),(SUMIF('WOW PMPM &amp; Agg'!$B$57:$B$65,'Summary TC'!$B240,'WOW PMPM &amp; Agg'!T$57:T$65)*0.75),IF(AND('C Report'!$K$2=U$12,'C Report'!$K$3=4),SUMIF('WOW PMPM &amp; Agg'!$B$57:$B$65,'Summary TC'!$B240,'WOW PMPM &amp; Agg'!T$57:T$65),""))))),SUMIF('WOW PMPM &amp; Agg'!$B$57:$B$65,'Summary TC'!$B240,'WOW PMPM &amp; Agg'!T$57:T$65)))</f>
        <v>0</v>
      </c>
      <c r="V240" s="662">
        <f>IF($D$236="Yes",V255,IF($B$8="Actuals Only",IF('C Report'!$K$2&gt;V$12,SUMIF('WOW PMPM &amp; Agg'!$B$57:$B$65,'Summary TC'!$B240,'WOW PMPM &amp; Agg'!U$57:U$65),IF(AND('C Report'!$K$2=V$12,'C Report'!$K$3=1),(SUMIF('WOW PMPM &amp; Agg'!$B$57:$B$65,'Summary TC'!$B240,'WOW PMPM &amp; Agg'!U$57:U$65)*0.25),IF(AND('C Report'!$K$2=V$12,'C Report'!$K$3=2),(SUMIF('WOW PMPM &amp; Agg'!$B$57:$B$65,'Summary TC'!$B240,'WOW PMPM &amp; Agg'!U$57:U$65)*0.5),IF(AND('C Report'!$K$2=V$12,'C Report'!$K$3=3),(SUMIF('WOW PMPM &amp; Agg'!$B$57:$B$65,'Summary TC'!$B240,'WOW PMPM &amp; Agg'!U$57:U$65)*0.75),IF(AND('C Report'!$K$2=V$12,'C Report'!$K$3=4),SUMIF('WOW PMPM &amp; Agg'!$B$57:$B$65,'Summary TC'!$B240,'WOW PMPM &amp; Agg'!U$57:U$65),""))))),SUMIF('WOW PMPM &amp; Agg'!$B$57:$B$65,'Summary TC'!$B240,'WOW PMPM &amp; Agg'!U$57:U$65)))</f>
        <v>0</v>
      </c>
      <c r="W240" s="662">
        <f>IF($D$236="Yes",W255,IF($B$8="Actuals Only",IF('C Report'!$K$2&gt;W$12,SUMIF('WOW PMPM &amp; Agg'!$B$57:$B$65,'Summary TC'!$B240,'WOW PMPM &amp; Agg'!V$57:V$65),IF(AND('C Report'!$K$2=W$12,'C Report'!$K$3=1),(SUMIF('WOW PMPM &amp; Agg'!$B$57:$B$65,'Summary TC'!$B240,'WOW PMPM &amp; Agg'!V$57:V$65)*0.25),IF(AND('C Report'!$K$2=W$12,'C Report'!$K$3=2),(SUMIF('WOW PMPM &amp; Agg'!$B$57:$B$65,'Summary TC'!$B240,'WOW PMPM &amp; Agg'!V$57:V$65)*0.5),IF(AND('C Report'!$K$2=W$12,'C Report'!$K$3=3),(SUMIF('WOW PMPM &amp; Agg'!$B$57:$B$65,'Summary TC'!$B240,'WOW PMPM &amp; Agg'!V$57:V$65)*0.75),IF(AND('C Report'!$K$2=W$12,'C Report'!$K$3=4),SUMIF('WOW PMPM &amp; Agg'!$B$57:$B$65,'Summary TC'!$B240,'WOW PMPM &amp; Agg'!V$57:V$65),""))))),SUMIF('WOW PMPM &amp; Agg'!$B$57:$B$65,'Summary TC'!$B240,'WOW PMPM &amp; Agg'!V$57:V$65)))</f>
        <v>0</v>
      </c>
      <c r="X240" s="662">
        <f>IF($D$236="Yes",X255,IF($B$8="Actuals Only",IF('C Report'!$K$2&gt;X$12,SUMIF('WOW PMPM &amp; Agg'!$B$57:$B$65,'Summary TC'!$B240,'WOW PMPM &amp; Agg'!W$57:W$65),IF(AND('C Report'!$K$2=X$12,'C Report'!$K$3=1),(SUMIF('WOW PMPM &amp; Agg'!$B$57:$B$65,'Summary TC'!$B240,'WOW PMPM &amp; Agg'!W$57:W$65)*0.25),IF(AND('C Report'!$K$2=X$12,'C Report'!$K$3=2),(SUMIF('WOW PMPM &amp; Agg'!$B$57:$B$65,'Summary TC'!$B240,'WOW PMPM &amp; Agg'!W$57:W$65)*0.5),IF(AND('C Report'!$K$2=X$12,'C Report'!$K$3=3),(SUMIF('WOW PMPM &amp; Agg'!$B$57:$B$65,'Summary TC'!$B240,'WOW PMPM &amp; Agg'!W$57:W$65)*0.75),IF(AND('C Report'!$K$2=X$12,'C Report'!$K$3=4),SUMIF('WOW PMPM &amp; Agg'!$B$57:$B$65,'Summary TC'!$B240,'WOW PMPM &amp; Agg'!W$57:W$65),""))))),SUMIF('WOW PMPM &amp; Agg'!$B$57:$B$65,'Summary TC'!$B240,'WOW PMPM &amp; Agg'!W$57:W$65)))</f>
        <v>0</v>
      </c>
      <c r="Y240" s="662">
        <f>IF($D$236="Yes",Y255,IF($B$8="Actuals Only",IF('C Report'!$K$2&gt;Y$12,SUMIF('WOW PMPM &amp; Agg'!$B$57:$B$65,'Summary TC'!$B240,'WOW PMPM &amp; Agg'!X$57:X$65),IF(AND('C Report'!$K$2=Y$12,'C Report'!$K$3=1),(SUMIF('WOW PMPM &amp; Agg'!$B$57:$B$65,'Summary TC'!$B240,'WOW PMPM &amp; Agg'!X$57:X$65)*0.25),IF(AND('C Report'!$K$2=Y$12,'C Report'!$K$3=2),(SUMIF('WOW PMPM &amp; Agg'!$B$57:$B$65,'Summary TC'!$B240,'WOW PMPM &amp; Agg'!X$57:X$65)*0.5),IF(AND('C Report'!$K$2=Y$12,'C Report'!$K$3=3),(SUMIF('WOW PMPM &amp; Agg'!$B$57:$B$65,'Summary TC'!$B240,'WOW PMPM &amp; Agg'!X$57:X$65)*0.75),IF(AND('C Report'!$K$2=Y$12,'C Report'!$K$3=4),SUMIF('WOW PMPM &amp; Agg'!$B$57:$B$65,'Summary TC'!$B240,'WOW PMPM &amp; Agg'!X$57:X$65),""))))),SUMIF('WOW PMPM &amp; Agg'!$B$57:$B$65,'Summary TC'!$B240,'WOW PMPM &amp; Agg'!X$57:X$65)))</f>
        <v>0</v>
      </c>
      <c r="Z240" s="662">
        <f>IF($D$236="Yes",Z255,IF($B$8="Actuals Only",IF('C Report'!$K$2&gt;Z$12,SUMIF('WOW PMPM &amp; Agg'!$B$57:$B$65,'Summary TC'!$B240,'WOW PMPM &amp; Agg'!Y$57:Y$65),IF(AND('C Report'!$K$2=Z$12,'C Report'!$K$3=1),(SUMIF('WOW PMPM &amp; Agg'!$B$57:$B$65,'Summary TC'!$B240,'WOW PMPM &amp; Agg'!Y$57:Y$65)*0.25),IF(AND('C Report'!$K$2=Z$12,'C Report'!$K$3=2),(SUMIF('WOW PMPM &amp; Agg'!$B$57:$B$65,'Summary TC'!$B240,'WOW PMPM &amp; Agg'!Y$57:Y$65)*0.5),IF(AND('C Report'!$K$2=Z$12,'C Report'!$K$3=3),(SUMIF('WOW PMPM &amp; Agg'!$B$57:$B$65,'Summary TC'!$B240,'WOW PMPM &amp; Agg'!Y$57:Y$65)*0.75),IF(AND('C Report'!$K$2=Z$12,'C Report'!$K$3=4),SUMIF('WOW PMPM &amp; Agg'!$B$57:$B$65,'Summary TC'!$B240,'WOW PMPM &amp; Agg'!Y$57:Y$65),""))))),SUMIF('WOW PMPM &amp; Agg'!$B$57:$B$65,'Summary TC'!$B240,'WOW PMPM &amp; Agg'!Y$57:Y$65)))</f>
        <v>0</v>
      </c>
      <c r="AA240" s="662">
        <f>IF($D$236="Yes",AA255,IF($B$8="Actuals Only",IF('C Report'!$K$2&gt;AA$12,SUMIF('WOW PMPM &amp; Agg'!$B$57:$B$65,'Summary TC'!$B240,'WOW PMPM &amp; Agg'!Z$57:Z$65),IF(AND('C Report'!$K$2=AA$12,'C Report'!$K$3=1),(SUMIF('WOW PMPM &amp; Agg'!$B$57:$B$65,'Summary TC'!$B240,'WOW PMPM &amp; Agg'!Z$57:Z$65)*0.25),IF(AND('C Report'!$K$2=AA$12,'C Report'!$K$3=2),(SUMIF('WOW PMPM &amp; Agg'!$B$57:$B$65,'Summary TC'!$B240,'WOW PMPM &amp; Agg'!Z$57:Z$65)*0.5),IF(AND('C Report'!$K$2=AA$12,'C Report'!$K$3=3),(SUMIF('WOW PMPM &amp; Agg'!$B$57:$B$65,'Summary TC'!$B240,'WOW PMPM &amp; Agg'!Z$57:Z$65)*0.75),IF(AND('C Report'!$K$2=AA$12,'C Report'!$K$3=4),SUMIF('WOW PMPM &amp; Agg'!$B$57:$B$65,'Summary TC'!$B240,'WOW PMPM &amp; Agg'!Z$57:Z$65),""))))),SUMIF('WOW PMPM &amp; Agg'!$B$57:$B$65,'Summary TC'!$B240,'WOW PMPM &amp; Agg'!Z$57:Z$65)))</f>
        <v>0</v>
      </c>
      <c r="AB240" s="662">
        <f>IF($D$236="Yes",AB255,IF($B$8="Actuals Only",IF('C Report'!$K$2&gt;AB$12,SUMIF('WOW PMPM &amp; Agg'!$B$57:$B$65,'Summary TC'!$B240,'WOW PMPM &amp; Agg'!AA$57:AA$65),IF(AND('C Report'!$K$2=AB$12,'C Report'!$K$3=1),(SUMIF('WOW PMPM &amp; Agg'!$B$57:$B$65,'Summary TC'!$B240,'WOW PMPM &amp; Agg'!AA$57:AA$65)*0.25),IF(AND('C Report'!$K$2=AB$12,'C Report'!$K$3=2),(SUMIF('WOW PMPM &amp; Agg'!$B$57:$B$65,'Summary TC'!$B240,'WOW PMPM &amp; Agg'!AA$57:AA$65)*0.5),IF(AND('C Report'!$K$2=AB$12,'C Report'!$K$3=3),(SUMIF('WOW PMPM &amp; Agg'!$B$57:$B$65,'Summary TC'!$B240,'WOW PMPM &amp; Agg'!AA$57:AA$65)*0.75),IF(AND('C Report'!$K$2=AB$12,'C Report'!$K$3=4),SUMIF('WOW PMPM &amp; Agg'!$B$57:$B$65,'Summary TC'!$B240,'WOW PMPM &amp; Agg'!AA$57:AA$65),""))))),SUMIF('WOW PMPM &amp; Agg'!$B$57:$B$65,'Summary TC'!$B240,'WOW PMPM &amp; Agg'!AA$57:AA$65)))</f>
        <v>0</v>
      </c>
      <c r="AC240" s="662">
        <f>IF($D$236="Yes",AC255,IF($B$8="Actuals Only",IF('C Report'!$K$2&gt;AC$12,SUMIF('WOW PMPM &amp; Agg'!$B$57:$B$65,'Summary TC'!$B240,'WOW PMPM &amp; Agg'!AB$57:AB$65),IF(AND('C Report'!$K$2=AC$12,'C Report'!$K$3=1),(SUMIF('WOW PMPM &amp; Agg'!$B$57:$B$65,'Summary TC'!$B240,'WOW PMPM &amp; Agg'!AB$57:AB$65)*0.25),IF(AND('C Report'!$K$2=AC$12,'C Report'!$K$3=2),(SUMIF('WOW PMPM &amp; Agg'!$B$57:$B$65,'Summary TC'!$B240,'WOW PMPM &amp; Agg'!AB$57:AB$65)*0.5),IF(AND('C Report'!$K$2=AC$12,'C Report'!$K$3=3),(SUMIF('WOW PMPM &amp; Agg'!$B$57:$B$65,'Summary TC'!$B240,'WOW PMPM &amp; Agg'!AB$57:AB$65)*0.75),IF(AND('C Report'!$K$2=AC$12,'C Report'!$K$3=4),SUMIF('WOW PMPM &amp; Agg'!$B$57:$B$65,'Summary TC'!$B240,'WOW PMPM &amp; Agg'!AB$57:AB$65),""))))),SUMIF('WOW PMPM &amp; Agg'!$B$57:$B$65,'Summary TC'!$B240,'WOW PMPM &amp; Agg'!AB$57:AB$65)))</f>
        <v>0</v>
      </c>
      <c r="AD240" s="662">
        <f>IF($D$236="Yes",AD255,IF($B$8="Actuals Only",IF('C Report'!$K$2&gt;AD$12,SUMIF('WOW PMPM &amp; Agg'!$B$57:$B$65,'Summary TC'!$B240,'WOW PMPM &amp; Agg'!AC$57:AC$65),IF(AND('C Report'!$K$2=AD$12,'C Report'!$K$3=1),(SUMIF('WOW PMPM &amp; Agg'!$B$57:$B$65,'Summary TC'!$B240,'WOW PMPM &amp; Agg'!AC$57:AC$65)*0.25),IF(AND('C Report'!$K$2=AD$12,'C Report'!$K$3=2),(SUMIF('WOW PMPM &amp; Agg'!$B$57:$B$65,'Summary TC'!$B240,'WOW PMPM &amp; Agg'!AC$57:AC$65)*0.5),IF(AND('C Report'!$K$2=AD$12,'C Report'!$K$3=3),(SUMIF('WOW PMPM &amp; Agg'!$B$57:$B$65,'Summary TC'!$B240,'WOW PMPM &amp; Agg'!AC$57:AC$65)*0.75),IF(AND('C Report'!$K$2=AD$12,'C Report'!$K$3=4),SUMIF('WOW PMPM &amp; Agg'!$B$57:$B$65,'Summary TC'!$B240,'WOW PMPM &amp; Agg'!AC$57:AC$65),""))))),SUMIF('WOW PMPM &amp; Agg'!$B$57:$B$65,'Summary TC'!$B240,'WOW PMPM &amp; Agg'!AC$57:AC$65)))</f>
        <v>0</v>
      </c>
      <c r="AE240" s="662">
        <f>IF($D$236="Yes",AE255,IF($B$8="Actuals Only",IF('C Report'!$K$2&gt;AE$12,SUMIF('WOW PMPM &amp; Agg'!$B$57:$B$65,'Summary TC'!$B240,'WOW PMPM &amp; Agg'!AD$57:AD$65),IF(AND('C Report'!$K$2=AE$12,'C Report'!$K$3=1),(SUMIF('WOW PMPM &amp; Agg'!$B$57:$B$65,'Summary TC'!$B240,'WOW PMPM &amp; Agg'!AD$57:AD$65)*0.25),IF(AND('C Report'!$K$2=AE$12,'C Report'!$K$3=2),(SUMIF('WOW PMPM &amp; Agg'!$B$57:$B$65,'Summary TC'!$B240,'WOW PMPM &amp; Agg'!AD$57:AD$65)*0.5),IF(AND('C Report'!$K$2=AE$12,'C Report'!$K$3=3),(SUMIF('WOW PMPM &amp; Agg'!$B$57:$B$65,'Summary TC'!$B240,'WOW PMPM &amp; Agg'!AD$57:AD$65)*0.75),IF(AND('C Report'!$K$2=AE$12,'C Report'!$K$3=4),SUMIF('WOW PMPM &amp; Agg'!$B$57:$B$65,'Summary TC'!$B240,'WOW PMPM &amp; Agg'!AD$57:AD$65),""))))),SUMIF('WOW PMPM &amp; Agg'!$B$57:$B$65,'Summary TC'!$B240,'WOW PMPM &amp; Agg'!AD$57:AD$65)))</f>
        <v>0</v>
      </c>
      <c r="AF240" s="662">
        <f>IF($D$236="Yes",AF255,IF($B$8="Actuals Only",IF('C Report'!$K$2&gt;AF$12,SUMIF('WOW PMPM &amp; Agg'!$B$57:$B$65,'Summary TC'!$B240,'WOW PMPM &amp; Agg'!AE$57:AE$65),IF(AND('C Report'!$K$2=AF$12,'C Report'!$K$3=1),(SUMIF('WOW PMPM &amp; Agg'!$B$57:$B$65,'Summary TC'!$B240,'WOW PMPM &amp; Agg'!AE$57:AE$65)*0.25),IF(AND('C Report'!$K$2=AF$12,'C Report'!$K$3=2),(SUMIF('WOW PMPM &amp; Agg'!$B$57:$B$65,'Summary TC'!$B240,'WOW PMPM &amp; Agg'!AE$57:AE$65)*0.5),IF(AND('C Report'!$K$2=AF$12,'C Report'!$K$3=3),(SUMIF('WOW PMPM &amp; Agg'!$B$57:$B$65,'Summary TC'!$B240,'WOW PMPM &amp; Agg'!AE$57:AE$65)*0.75),IF(AND('C Report'!$K$2=AF$12,'C Report'!$K$3=4),SUMIF('WOW PMPM &amp; Agg'!$B$57:$B$65,'Summary TC'!$B240,'WOW PMPM &amp; Agg'!AE$57:AE$65),""))))),SUMIF('WOW PMPM &amp; Agg'!$B$57:$B$65,'Summary TC'!$B240,'WOW PMPM &amp; Agg'!AE$57:AE$65)))</f>
        <v>0</v>
      </c>
      <c r="AG240" s="662">
        <f>IF($D$236="Yes",AG255,IF($B$8="Actuals Only",IF('C Report'!$K$2&gt;AG$12,SUMIF('WOW PMPM &amp; Agg'!$B$57:$B$65,'Summary TC'!$B240,'WOW PMPM &amp; Agg'!AF$57:AF$65),IF(AND('C Report'!$K$2=AG$12,'C Report'!$K$3=1),(SUMIF('WOW PMPM &amp; Agg'!$B$57:$B$65,'Summary TC'!$B240,'WOW PMPM &amp; Agg'!AF$57:AF$65)*0.25),IF(AND('C Report'!$K$2=AG$12,'C Report'!$K$3=2),(SUMIF('WOW PMPM &amp; Agg'!$B$57:$B$65,'Summary TC'!$B240,'WOW PMPM &amp; Agg'!AF$57:AF$65)*0.5),IF(AND('C Report'!$K$2=AG$12,'C Report'!$K$3=3),(SUMIF('WOW PMPM &amp; Agg'!$B$57:$B$65,'Summary TC'!$B240,'WOW PMPM &amp; Agg'!AF$57:AF$65)*0.75),IF(AND('C Report'!$K$2=AG$12,'C Report'!$K$3=4),SUMIF('WOW PMPM &amp; Agg'!$B$57:$B$65,'Summary TC'!$B240,'WOW PMPM &amp; Agg'!AF$57:AF$65),""))))),SUMIF('WOW PMPM &amp; Agg'!$B$57:$B$65,'Summary TC'!$B240,'WOW PMPM &amp; Agg'!AF$57:AF$65)))</f>
        <v>0</v>
      </c>
      <c r="AH240" s="662">
        <f>IF($D$236="Yes",AH255,IF($B$8="Actuals Only",IF('C Report'!$K$2&gt;AH$12,SUMIF('WOW PMPM &amp; Agg'!$B$57:$B$65,'Summary TC'!$B240,'WOW PMPM &amp; Agg'!AG$57:AG$65),IF(AND('C Report'!$K$2=AH$12,'C Report'!$K$3=1),(SUMIF('WOW PMPM &amp; Agg'!$B$57:$B$65,'Summary TC'!$B240,'WOW PMPM &amp; Agg'!AG$57:AG$65)*0.25),IF(AND('C Report'!$K$2=AH$12,'C Report'!$K$3=2),(SUMIF('WOW PMPM &amp; Agg'!$B$57:$B$65,'Summary TC'!$B240,'WOW PMPM &amp; Agg'!AG$57:AG$65)*0.5),IF(AND('C Report'!$K$2=AH$12,'C Report'!$K$3=3),(SUMIF('WOW PMPM &amp; Agg'!$B$57:$B$65,'Summary TC'!$B240,'WOW PMPM &amp; Agg'!AG$57:AG$65)*0.75),IF(AND('C Report'!$K$2=AH$12,'C Report'!$K$3=4),SUMIF('WOW PMPM &amp; Agg'!$B$57:$B$65,'Summary TC'!$B240,'WOW PMPM &amp; Agg'!AG$57:AG$65),""))))),SUMIF('WOW PMPM &amp; Agg'!$B$57:$B$65,'Summary TC'!$B240,'WOW PMPM &amp; Agg'!AG$57:AG$65)))</f>
        <v>0</v>
      </c>
      <c r="AI240" s="809"/>
    </row>
    <row r="241" spans="2:35" ht="13.5" hidden="1" thickBot="1" x14ac:dyDescent="0.25">
      <c r="B241" s="772"/>
      <c r="C241" s="659"/>
      <c r="D241" s="702"/>
      <c r="E241" s="533"/>
      <c r="F241" s="533"/>
      <c r="G241" s="533"/>
      <c r="H241" s="533"/>
      <c r="I241" s="533"/>
      <c r="J241" s="533"/>
      <c r="K241" s="533"/>
      <c r="L241" s="533"/>
      <c r="M241" s="533"/>
      <c r="N241" s="533"/>
      <c r="O241" s="533"/>
      <c r="P241" s="533"/>
      <c r="Q241" s="533"/>
      <c r="R241" s="533"/>
      <c r="S241" s="533"/>
      <c r="T241" s="533"/>
      <c r="U241" s="533"/>
      <c r="V241" s="533"/>
      <c r="W241" s="533"/>
      <c r="X241" s="533"/>
      <c r="Y241" s="533"/>
      <c r="Z241" s="533"/>
      <c r="AA241" s="533"/>
      <c r="AB241" s="533"/>
      <c r="AC241" s="533"/>
      <c r="AD241" s="533"/>
      <c r="AE241" s="533"/>
      <c r="AF241" s="533"/>
      <c r="AG241" s="533"/>
      <c r="AH241" s="533"/>
      <c r="AI241" s="810"/>
    </row>
    <row r="242" spans="2:35" ht="13.5" hidden="1" thickBot="1" x14ac:dyDescent="0.25">
      <c r="B242" s="688" t="s">
        <v>4</v>
      </c>
      <c r="C242" s="689"/>
      <c r="D242" s="778"/>
      <c r="E242" s="811">
        <f>IF(AND(E$12&gt;='Summary TC'!$C$4, E$12&lt;='Summary TC'!$C$5), SUMIF($D223:$D241,"Total",E223:E241),0)</f>
        <v>0</v>
      </c>
      <c r="F242" s="698">
        <f>IF(AND(F$12&gt;='Summary TC'!$C$4, F$12&lt;='Summary TC'!$C$5), SUMIF($D223:$D241,"Total",F223:F241),0)</f>
        <v>0</v>
      </c>
      <c r="G242" s="698">
        <f>IF(AND(G$12&gt;='Summary TC'!$C$4, G$12&lt;='Summary TC'!$C$5), SUMIF($D223:$D241,"Total",G223:G241),0)</f>
        <v>0</v>
      </c>
      <c r="H242" s="698">
        <f>IF(AND(H$12&gt;='Summary TC'!$C$4, H$12&lt;='Summary TC'!$C$5), SUMIF($D223:$D241,"Total",H223:H241),0)</f>
        <v>0</v>
      </c>
      <c r="I242" s="698">
        <f>IF(AND(I$12&gt;='Summary TC'!$C$4, I$12&lt;='Summary TC'!$C$5), SUMIF($D223:$D241,"Total",I223:I241),0)</f>
        <v>0</v>
      </c>
      <c r="J242" s="698">
        <f>IF(AND(J$12&gt;='Summary TC'!$C$4, J$12&lt;='Summary TC'!$C$5), SUMIF($D223:$D241,"Total",J223:J241),0)</f>
        <v>0</v>
      </c>
      <c r="K242" s="698">
        <f>IF(AND(K$12&gt;='Summary TC'!$C$4, K$12&lt;='Summary TC'!$C$5), SUMIF($D223:$D241,"Total",K223:K241),0)</f>
        <v>0</v>
      </c>
      <c r="L242" s="698">
        <f>IF(AND(L$12&gt;='Summary TC'!$C$4, L$12&lt;='Summary TC'!$C$5), SUMIF($D223:$D241,"Total",L223:L241),0)</f>
        <v>0</v>
      </c>
      <c r="M242" s="698">
        <f>IF(AND(M$12&gt;='Summary TC'!$C$4, M$12&lt;='Summary TC'!$C$5), SUMIF($D223:$D241,"Total",M223:M241),0)</f>
        <v>0</v>
      </c>
      <c r="N242" s="698">
        <f>IF(AND(N$12&gt;='Summary TC'!$C$4, N$12&lt;='Summary TC'!$C$5), SUMIF($D223:$D241,"Total",N223:N241),0)</f>
        <v>0</v>
      </c>
      <c r="O242" s="698">
        <f>IF(AND(O$12&gt;='Summary TC'!$C$4, O$12&lt;='Summary TC'!$C$5), SUMIF($D223:$D241,"Total",O223:O241),0)</f>
        <v>0</v>
      </c>
      <c r="P242" s="698">
        <f>IF(AND(P$12&gt;='Summary TC'!$C$4, P$12&lt;='Summary TC'!$C$5), SUMIF($D223:$D241,"Total",P223:P241),0)</f>
        <v>0</v>
      </c>
      <c r="Q242" s="698">
        <f>IF(AND(Q$12&gt;='Summary TC'!$C$4, Q$12&lt;='Summary TC'!$C$5), SUMIF($D223:$D241,"Total",Q223:Q241),0)</f>
        <v>0</v>
      </c>
      <c r="R242" s="698">
        <f>IF(AND(R$12&gt;='Summary TC'!$C$4, R$12&lt;='Summary TC'!$C$5), SUMIF($D223:$D241,"Total",R223:R241),0)</f>
        <v>0</v>
      </c>
      <c r="S242" s="698">
        <f>IF(AND(S$12&gt;='Summary TC'!$C$4, S$12&lt;='Summary TC'!$C$5), SUMIF($D223:$D241,"Total",S223:S241),0)</f>
        <v>0</v>
      </c>
      <c r="T242" s="698">
        <f>IF(AND(T$12&gt;='Summary TC'!$C$4, T$12&lt;='Summary TC'!$C$5), SUMIF($D223:$D241,"Total",T223:T241),0)</f>
        <v>0</v>
      </c>
      <c r="U242" s="698">
        <f>IF(AND(U$12&gt;='Summary TC'!$C$4, U$12&lt;='Summary TC'!$C$5), SUMIF($D223:$D241,"Total",U223:U241),0)</f>
        <v>0</v>
      </c>
      <c r="V242" s="698">
        <f>IF(AND(V$12&gt;='Summary TC'!$C$4, V$12&lt;='Summary TC'!$C$5), SUMIF($D223:$D241,"Total",V223:V241),0)</f>
        <v>0</v>
      </c>
      <c r="W242" s="698">
        <f>IF(AND(W$12&gt;='Summary TC'!$C$4, W$12&lt;='Summary TC'!$C$5), SUMIF($D223:$D241,"Total",W223:W241),0)</f>
        <v>0</v>
      </c>
      <c r="X242" s="698">
        <f>IF(AND(X$12&gt;='Summary TC'!$C$4, X$12&lt;='Summary TC'!$C$5), SUMIF($D223:$D241,"Total",X223:X241),0)</f>
        <v>0</v>
      </c>
      <c r="Y242" s="698">
        <f>IF(AND(Y$12&gt;='Summary TC'!$C$4, Y$12&lt;='Summary TC'!$C$5), SUMIF($D223:$D241,"Total",Y223:Y241),0)</f>
        <v>0</v>
      </c>
      <c r="Z242" s="698">
        <f>IF(AND(Z$12&gt;='Summary TC'!$C$4, Z$12&lt;='Summary TC'!$C$5), SUMIF($D223:$D241,"Total",Z223:Z241),0)</f>
        <v>0</v>
      </c>
      <c r="AA242" s="698">
        <f>IF(AND(AA$12&gt;='Summary TC'!$C$4, AA$12&lt;='Summary TC'!$C$5), SUMIF($D223:$D241,"Total",AA223:AA241),0)</f>
        <v>0</v>
      </c>
      <c r="AB242" s="698">
        <f>IF(AND(AB$12&gt;='Summary TC'!$C$4, AB$12&lt;='Summary TC'!$C$5), SUMIF($D223:$D241,"Total",AB223:AB241),0)</f>
        <v>0</v>
      </c>
      <c r="AC242" s="698">
        <f>IF(AND(AC$12&gt;='Summary TC'!$C$4, AC$12&lt;='Summary TC'!$C$5), SUMIF($D223:$D241,"Total",AC223:AC241),0)</f>
        <v>0</v>
      </c>
      <c r="AD242" s="698">
        <f>IF(AND(AD$12&gt;='Summary TC'!$C$4, AD$12&lt;='Summary TC'!$C$5), SUMIF($D223:$D241,"Total",AD223:AD241),0)</f>
        <v>0</v>
      </c>
      <c r="AE242" s="698">
        <f>IF(AND(AE$12&gt;='Summary TC'!$C$4, AE$12&lt;='Summary TC'!$C$5), SUMIF($D223:$D241,"Total",AE223:AE241),0)</f>
        <v>0</v>
      </c>
      <c r="AF242" s="698">
        <f>IF(AND(AF$12&gt;='Summary TC'!$C$4, AF$12&lt;='Summary TC'!$C$5), SUMIF($D223:$D241,"Total",AF223:AF241),0)</f>
        <v>0</v>
      </c>
      <c r="AG242" s="698">
        <f>IF(AND(AG$12&gt;='Summary TC'!$C$4, AG$12&lt;='Summary TC'!$C$5), SUMIF($D223:$D241,"Total",AG223:AG241),0)</f>
        <v>0</v>
      </c>
      <c r="AH242" s="698">
        <f>IF(AND(AH$12&gt;='Summary TC'!$C$4, AH$12&lt;='Summary TC'!$C$5), SUMIF($D223:$D241,"Total",AH223:AH241),0)</f>
        <v>0</v>
      </c>
      <c r="AI242" s="691">
        <f>SUM(E242:AH242)</f>
        <v>0</v>
      </c>
    </row>
    <row r="243" spans="2:35" hidden="1" x14ac:dyDescent="0.2">
      <c r="B243" s="541"/>
      <c r="D243" s="541"/>
      <c r="E243" s="799"/>
      <c r="F243" s="799"/>
      <c r="G243" s="799"/>
      <c r="H243" s="799"/>
      <c r="I243" s="799"/>
      <c r="J243" s="799"/>
      <c r="K243" s="799"/>
      <c r="L243" s="799"/>
      <c r="M243" s="799"/>
      <c r="N243" s="799"/>
      <c r="O243" s="799"/>
      <c r="P243" s="799"/>
      <c r="Q243" s="799"/>
      <c r="R243" s="799"/>
      <c r="S243" s="799"/>
      <c r="T243" s="799"/>
      <c r="U243" s="799"/>
      <c r="V243" s="799"/>
      <c r="W243" s="799"/>
      <c r="X243" s="799"/>
      <c r="Y243" s="799"/>
      <c r="Z243" s="799"/>
      <c r="AA243" s="799"/>
      <c r="AB243" s="799"/>
      <c r="AC243" s="799"/>
      <c r="AD243" s="799"/>
      <c r="AE243" s="799"/>
      <c r="AF243" s="799"/>
      <c r="AG243" s="799"/>
      <c r="AH243" s="799"/>
      <c r="AI243" s="800"/>
    </row>
    <row r="244" spans="2:35" ht="13.5" hidden="1" thickBot="1" x14ac:dyDescent="0.25">
      <c r="B244" s="477" t="s">
        <v>5</v>
      </c>
      <c r="D244" s="541"/>
      <c r="E244" s="799"/>
      <c r="F244" s="799"/>
      <c r="G244" s="799"/>
      <c r="H244" s="799"/>
      <c r="I244" s="799"/>
      <c r="J244" s="799"/>
      <c r="K244" s="799"/>
      <c r="L244" s="799"/>
      <c r="M244" s="799"/>
      <c r="N244" s="799"/>
      <c r="O244" s="799"/>
      <c r="P244" s="799"/>
      <c r="Q244" s="799"/>
      <c r="R244" s="799"/>
      <c r="S244" s="799"/>
      <c r="T244" s="799"/>
      <c r="U244" s="799"/>
      <c r="V244" s="799"/>
      <c r="W244" s="799"/>
      <c r="X244" s="799"/>
      <c r="Y244" s="799"/>
      <c r="Z244" s="799"/>
      <c r="AA244" s="799"/>
      <c r="AB244" s="799"/>
      <c r="AC244" s="799"/>
      <c r="AD244" s="799"/>
      <c r="AE244" s="799"/>
      <c r="AF244" s="799"/>
      <c r="AG244" s="799"/>
      <c r="AH244" s="799"/>
      <c r="AI244" s="800"/>
    </row>
    <row r="245" spans="2:35" hidden="1" x14ac:dyDescent="0.2">
      <c r="B245" s="546"/>
      <c r="C245" s="582"/>
      <c r="D245" s="518"/>
      <c r="E245" s="548" t="s">
        <v>0</v>
      </c>
      <c r="F245" s="465"/>
      <c r="G245" s="521"/>
      <c r="H245" s="465"/>
      <c r="I245" s="465"/>
      <c r="J245" s="465"/>
      <c r="K245" s="465"/>
      <c r="L245" s="465"/>
      <c r="M245" s="465"/>
      <c r="N245" s="465"/>
      <c r="O245" s="465"/>
      <c r="P245" s="465"/>
      <c r="Q245" s="465"/>
      <c r="R245" s="465"/>
      <c r="S245" s="465"/>
      <c r="T245" s="465"/>
      <c r="U245" s="465"/>
      <c r="V245" s="465"/>
      <c r="W245" s="465"/>
      <c r="X245" s="465"/>
      <c r="Y245" s="465"/>
      <c r="Z245" s="465"/>
      <c r="AA245" s="465"/>
      <c r="AB245" s="465"/>
      <c r="AC245" s="465"/>
      <c r="AD245" s="465"/>
      <c r="AE245" s="465"/>
      <c r="AF245" s="465"/>
      <c r="AG245" s="465"/>
      <c r="AH245" s="465"/>
      <c r="AI245" s="645" t="s">
        <v>77</v>
      </c>
    </row>
    <row r="246" spans="2:35" ht="13.5" hidden="1" thickBot="1" x14ac:dyDescent="0.25">
      <c r="B246" s="549"/>
      <c r="C246" s="650"/>
      <c r="D246" s="522"/>
      <c r="E246" s="578">
        <f>'DY Def'!B$5</f>
        <v>1</v>
      </c>
      <c r="F246" s="581">
        <f>'DY Def'!C$5</f>
        <v>2</v>
      </c>
      <c r="G246" s="581">
        <f>'DY Def'!D$5</f>
        <v>3</v>
      </c>
      <c r="H246" s="581">
        <f>'DY Def'!E$5</f>
        <v>4</v>
      </c>
      <c r="I246" s="581">
        <f>'DY Def'!F$5</f>
        <v>5</v>
      </c>
      <c r="J246" s="581">
        <f>'DY Def'!G$5</f>
        <v>6</v>
      </c>
      <c r="K246" s="581">
        <f>'DY Def'!H$5</f>
        <v>7</v>
      </c>
      <c r="L246" s="581">
        <f>'DY Def'!I$5</f>
        <v>8</v>
      </c>
      <c r="M246" s="581">
        <f>'DY Def'!J$5</f>
        <v>9</v>
      </c>
      <c r="N246" s="581">
        <f>'DY Def'!K$5</f>
        <v>10</v>
      </c>
      <c r="O246" s="581">
        <f>'DY Def'!L$5</f>
        <v>11</v>
      </c>
      <c r="P246" s="581">
        <f>'DY Def'!M$5</f>
        <v>12</v>
      </c>
      <c r="Q246" s="581">
        <f>'DY Def'!N$5</f>
        <v>13</v>
      </c>
      <c r="R246" s="581">
        <f>'DY Def'!O$5</f>
        <v>14</v>
      </c>
      <c r="S246" s="581">
        <f>'DY Def'!P$5</f>
        <v>15</v>
      </c>
      <c r="T246" s="581">
        <f>'DY Def'!Q$5</f>
        <v>16</v>
      </c>
      <c r="U246" s="581">
        <f>'DY Def'!R$5</f>
        <v>17</v>
      </c>
      <c r="V246" s="581">
        <f>'DY Def'!S$5</f>
        <v>18</v>
      </c>
      <c r="W246" s="581">
        <f>'DY Def'!T$5</f>
        <v>19</v>
      </c>
      <c r="X246" s="581">
        <f>'DY Def'!U$5</f>
        <v>20</v>
      </c>
      <c r="Y246" s="581">
        <f>'DY Def'!V$5</f>
        <v>21</v>
      </c>
      <c r="Z246" s="581">
        <f>'DY Def'!W$5</f>
        <v>22</v>
      </c>
      <c r="AA246" s="581">
        <f>'DY Def'!X$5</f>
        <v>23</v>
      </c>
      <c r="AB246" s="581">
        <f>'DY Def'!Y$5</f>
        <v>24</v>
      </c>
      <c r="AC246" s="581">
        <f>'DY Def'!Z$5</f>
        <v>25</v>
      </c>
      <c r="AD246" s="581">
        <f>'DY Def'!AA$5</f>
        <v>26</v>
      </c>
      <c r="AE246" s="581">
        <f>'DY Def'!AB$5</f>
        <v>27</v>
      </c>
      <c r="AF246" s="581">
        <f>'DY Def'!AC$5</f>
        <v>28</v>
      </c>
      <c r="AG246" s="581">
        <f>'DY Def'!AD$5</f>
        <v>29</v>
      </c>
      <c r="AH246" s="581">
        <f>'DY Def'!AE$5</f>
        <v>30</v>
      </c>
      <c r="AI246" s="702" t="s">
        <v>4</v>
      </c>
    </row>
    <row r="247" spans="2:35" hidden="1" x14ac:dyDescent="0.2">
      <c r="B247" s="566" t="s">
        <v>80</v>
      </c>
      <c r="C247" s="650"/>
      <c r="D247" s="522"/>
      <c r="E247" s="812"/>
      <c r="F247" s="813"/>
      <c r="G247" s="813"/>
      <c r="H247" s="813"/>
      <c r="I247" s="813"/>
      <c r="J247" s="813"/>
      <c r="K247" s="813"/>
      <c r="L247" s="813"/>
      <c r="M247" s="813"/>
      <c r="N247" s="813"/>
      <c r="O247" s="813"/>
      <c r="P247" s="813"/>
      <c r="Q247" s="813"/>
      <c r="R247" s="813"/>
      <c r="S247" s="813"/>
      <c r="T247" s="813"/>
      <c r="U247" s="813"/>
      <c r="V247" s="813"/>
      <c r="W247" s="813"/>
      <c r="X247" s="813"/>
      <c r="Y247" s="813"/>
      <c r="Z247" s="813"/>
      <c r="AA247" s="813"/>
      <c r="AB247" s="813"/>
      <c r="AC247" s="813"/>
      <c r="AD247" s="813"/>
      <c r="AE247" s="813"/>
      <c r="AF247" s="813"/>
      <c r="AG247" s="813"/>
      <c r="AH247" s="814"/>
      <c r="AI247" s="815"/>
    </row>
    <row r="248" spans="2:35" hidden="1" x14ac:dyDescent="0.2">
      <c r="B248" s="613" t="str">
        <f>IFERROR(VLOOKUP(C248,'MEG Def'!$A$53:$B$55,2),"")</f>
        <v/>
      </c>
      <c r="C248" s="650"/>
      <c r="D248" s="660"/>
      <c r="E248" s="661">
        <f>IF($B$8="Actuals only",SUMIF('WW Spending Actual'!$B$10:$B$50,'Summary TC'!$B248,'WW Spending Actual'!D$10:D$50),0)+IF($B$8="Actuals + Projected",SUMIF('WW Spending Total'!$B$10:$B$50,'Summary TC'!$B248,'WW Spending Total'!D$10:D$50),0)</f>
        <v>0</v>
      </c>
      <c r="F248" s="662">
        <f>IF($B$8="Actuals only",SUMIF('WW Spending Actual'!$B$10:$B$50,'Summary TC'!$B248,'WW Spending Actual'!E$10:E$50),0)+IF($B$8="Actuals + Projected",SUMIF('WW Spending Total'!$B$10:$B$50,'Summary TC'!$B248,'WW Spending Total'!E$10:E$50),0)</f>
        <v>0</v>
      </c>
      <c r="G248" s="662">
        <f>IF($B$8="Actuals only",SUMIF('WW Spending Actual'!$B$10:$B$50,'Summary TC'!$B248,'WW Spending Actual'!F$10:F$50),0)+IF($B$8="Actuals + Projected",SUMIF('WW Spending Total'!$B$10:$B$50,'Summary TC'!$B248,'WW Spending Total'!F$10:F$50),0)</f>
        <v>0</v>
      </c>
      <c r="H248" s="662">
        <f>IF($B$8="Actuals only",SUMIF('WW Spending Actual'!$B$10:$B$50,'Summary TC'!$B248,'WW Spending Actual'!G$10:G$50),0)+IF($B$8="Actuals + Projected",SUMIF('WW Spending Total'!$B$10:$B$50,'Summary TC'!$B248,'WW Spending Total'!G$10:G$50),0)</f>
        <v>0</v>
      </c>
      <c r="I248" s="662">
        <f>IF($B$8="Actuals only",SUMIF('WW Spending Actual'!$B$10:$B$50,'Summary TC'!$B248,'WW Spending Actual'!H$10:H$50),0)+IF($B$8="Actuals + Projected",SUMIF('WW Spending Total'!$B$10:$B$50,'Summary TC'!$B248,'WW Spending Total'!H$10:H$50),0)</f>
        <v>0</v>
      </c>
      <c r="J248" s="662">
        <f>IF($B$8="Actuals only",SUMIF('WW Spending Actual'!$B$10:$B$50,'Summary TC'!$B248,'WW Spending Actual'!I$10:I$50),0)+IF($B$8="Actuals + Projected",SUMIF('WW Spending Total'!$B$10:$B$50,'Summary TC'!$B248,'WW Spending Total'!I$10:I$50),0)</f>
        <v>0</v>
      </c>
      <c r="K248" s="662">
        <f>IF($B$8="Actuals only",SUMIF('WW Spending Actual'!$B$10:$B$50,'Summary TC'!$B248,'WW Spending Actual'!J$10:J$50),0)+IF($B$8="Actuals + Projected",SUMIF('WW Spending Total'!$B$10:$B$50,'Summary TC'!$B248,'WW Spending Total'!J$10:J$50),0)</f>
        <v>0</v>
      </c>
      <c r="L248" s="662">
        <f>IF($B$8="Actuals only",SUMIF('WW Spending Actual'!$B$10:$B$50,'Summary TC'!$B248,'WW Spending Actual'!K$10:K$50),0)+IF($B$8="Actuals + Projected",SUMIF('WW Spending Total'!$B$10:$B$50,'Summary TC'!$B248,'WW Spending Total'!K$10:K$50),0)</f>
        <v>0</v>
      </c>
      <c r="M248" s="662">
        <f>IF($B$8="Actuals only",SUMIF('WW Spending Actual'!$B$10:$B$50,'Summary TC'!$B248,'WW Spending Actual'!L$10:L$50),0)+IF($B$8="Actuals + Projected",SUMIF('WW Spending Total'!$B$10:$B$50,'Summary TC'!$B248,'WW Spending Total'!L$10:L$50),0)</f>
        <v>0</v>
      </c>
      <c r="N248" s="662">
        <f>IF($B$8="Actuals only",SUMIF('WW Spending Actual'!$B$10:$B$50,'Summary TC'!$B248,'WW Spending Actual'!M$10:M$50),0)+IF($B$8="Actuals + Projected",SUMIF('WW Spending Total'!$B$10:$B$50,'Summary TC'!$B248,'WW Spending Total'!M$10:M$50),0)</f>
        <v>0</v>
      </c>
      <c r="O248" s="662">
        <f>IF($B$8="Actuals only",SUMIF('WW Spending Actual'!$B$10:$B$50,'Summary TC'!$B248,'WW Spending Actual'!N$10:N$50),0)+IF($B$8="Actuals + Projected",SUMIF('WW Spending Total'!$B$10:$B$50,'Summary TC'!$B248,'WW Spending Total'!N$10:N$50),0)</f>
        <v>0</v>
      </c>
      <c r="P248" s="662">
        <f>IF($B$8="Actuals only",SUMIF('WW Spending Actual'!$B$10:$B$50,'Summary TC'!$B248,'WW Spending Actual'!O$10:O$50),0)+IF($B$8="Actuals + Projected",SUMIF('WW Spending Total'!$B$10:$B$50,'Summary TC'!$B248,'WW Spending Total'!O$10:O$50),0)</f>
        <v>0</v>
      </c>
      <c r="Q248" s="662">
        <f>IF($B$8="Actuals only",SUMIF('WW Spending Actual'!$B$10:$B$50,'Summary TC'!$B248,'WW Spending Actual'!P$10:P$50),0)+IF($B$8="Actuals + Projected",SUMIF('WW Spending Total'!$B$10:$B$50,'Summary TC'!$B248,'WW Spending Total'!P$10:P$50),0)</f>
        <v>0</v>
      </c>
      <c r="R248" s="662">
        <f>IF($B$8="Actuals only",SUMIF('WW Spending Actual'!$B$10:$B$50,'Summary TC'!$B248,'WW Spending Actual'!Q$10:Q$50),0)+IF($B$8="Actuals + Projected",SUMIF('WW Spending Total'!$B$10:$B$50,'Summary TC'!$B248,'WW Spending Total'!Q$10:Q$50),0)</f>
        <v>0</v>
      </c>
      <c r="S248" s="662">
        <f>IF($B$8="Actuals only",SUMIF('WW Spending Actual'!$B$10:$B$50,'Summary TC'!$B248,'WW Spending Actual'!R$10:R$50),0)+IF($B$8="Actuals + Projected",SUMIF('WW Spending Total'!$B$10:$B$50,'Summary TC'!$B248,'WW Spending Total'!R$10:R$50),0)</f>
        <v>0</v>
      </c>
      <c r="T248" s="662">
        <f>IF($B$8="Actuals only",SUMIF('WW Spending Actual'!$B$10:$B$50,'Summary TC'!$B248,'WW Spending Actual'!S$10:S$50),0)+IF($B$8="Actuals + Projected",SUMIF('WW Spending Total'!$B$10:$B$50,'Summary TC'!$B248,'WW Spending Total'!S$10:S$50),0)</f>
        <v>0</v>
      </c>
      <c r="U248" s="662">
        <f>IF($B$8="Actuals only",SUMIF('WW Spending Actual'!$B$10:$B$50,'Summary TC'!$B248,'WW Spending Actual'!T$10:T$50),0)+IF($B$8="Actuals + Projected",SUMIF('WW Spending Total'!$B$10:$B$50,'Summary TC'!$B248,'WW Spending Total'!T$10:T$50),0)</f>
        <v>0</v>
      </c>
      <c r="V248" s="662">
        <f>IF($B$8="Actuals only",SUMIF('WW Spending Actual'!$B$10:$B$50,'Summary TC'!$B248,'WW Spending Actual'!U$10:U$50),0)+IF($B$8="Actuals + Projected",SUMIF('WW Spending Total'!$B$10:$B$50,'Summary TC'!$B248,'WW Spending Total'!U$10:U$50),0)</f>
        <v>0</v>
      </c>
      <c r="W248" s="662">
        <f>IF($B$8="Actuals only",SUMIF('WW Spending Actual'!$B$10:$B$50,'Summary TC'!$B248,'WW Spending Actual'!V$10:V$50),0)+IF($B$8="Actuals + Projected",SUMIF('WW Spending Total'!$B$10:$B$50,'Summary TC'!$B248,'WW Spending Total'!V$10:V$50),0)</f>
        <v>0</v>
      </c>
      <c r="X248" s="662">
        <f>IF($B$8="Actuals only",SUMIF('WW Spending Actual'!$B$10:$B$50,'Summary TC'!$B248,'WW Spending Actual'!W$10:W$50),0)+IF($B$8="Actuals + Projected",SUMIF('WW Spending Total'!$B$10:$B$50,'Summary TC'!$B248,'WW Spending Total'!W$10:W$50),0)</f>
        <v>0</v>
      </c>
      <c r="Y248" s="662">
        <f>IF($B$8="Actuals only",SUMIF('WW Spending Actual'!$B$10:$B$50,'Summary TC'!$B248,'WW Spending Actual'!X$10:X$50),0)+IF($B$8="Actuals + Projected",SUMIF('WW Spending Total'!$B$10:$B$50,'Summary TC'!$B248,'WW Spending Total'!X$10:X$50),0)</f>
        <v>0</v>
      </c>
      <c r="Z248" s="662">
        <f>IF($B$8="Actuals only",SUMIF('WW Spending Actual'!$B$10:$B$50,'Summary TC'!$B248,'WW Spending Actual'!Y$10:Y$50),0)+IF($B$8="Actuals + Projected",SUMIF('WW Spending Total'!$B$10:$B$50,'Summary TC'!$B248,'WW Spending Total'!Y$10:Y$50),0)</f>
        <v>0</v>
      </c>
      <c r="AA248" s="662">
        <f>IF($B$8="Actuals only",SUMIF('WW Spending Actual'!$B$10:$B$50,'Summary TC'!$B248,'WW Spending Actual'!Z$10:Z$50),0)+IF($B$8="Actuals + Projected",SUMIF('WW Spending Total'!$B$10:$B$50,'Summary TC'!$B248,'WW Spending Total'!Z$10:Z$50),0)</f>
        <v>0</v>
      </c>
      <c r="AB248" s="662">
        <f>IF($B$8="Actuals only",SUMIF('WW Spending Actual'!$B$10:$B$50,'Summary TC'!$B248,'WW Spending Actual'!AA$10:AA$50),0)+IF($B$8="Actuals + Projected",SUMIF('WW Spending Total'!$B$10:$B$50,'Summary TC'!$B248,'WW Spending Total'!AA$10:AA$50),0)</f>
        <v>0</v>
      </c>
      <c r="AC248" s="662">
        <f>IF($B$8="Actuals only",SUMIF('WW Spending Actual'!$B$10:$B$50,'Summary TC'!$B248,'WW Spending Actual'!AB$10:AB$50),0)+IF($B$8="Actuals + Projected",SUMIF('WW Spending Total'!$B$10:$B$50,'Summary TC'!$B248,'WW Spending Total'!AB$10:AB$50),0)</f>
        <v>0</v>
      </c>
      <c r="AD248" s="662">
        <f>IF($B$8="Actuals only",SUMIF('WW Spending Actual'!$B$10:$B$50,'Summary TC'!$B248,'WW Spending Actual'!AC$10:AC$50),0)+IF($B$8="Actuals + Projected",SUMIF('WW Spending Total'!$B$10:$B$50,'Summary TC'!$B248,'WW Spending Total'!AC$10:AC$50),0)</f>
        <v>0</v>
      </c>
      <c r="AE248" s="662">
        <f>IF($B$8="Actuals only",SUMIF('WW Spending Actual'!$B$10:$B$50,'Summary TC'!$B248,'WW Spending Actual'!AD$10:AD$50),0)+IF($B$8="Actuals + Projected",SUMIF('WW Spending Total'!$B$10:$B$50,'Summary TC'!$B248,'WW Spending Total'!AD$10:AD$50),0)</f>
        <v>0</v>
      </c>
      <c r="AF248" s="662">
        <f>IF($B$8="Actuals only",SUMIF('WW Spending Actual'!$B$10:$B$50,'Summary TC'!$B248,'WW Spending Actual'!AE$10:AE$50),0)+IF($B$8="Actuals + Projected",SUMIF('WW Spending Total'!$B$10:$B$50,'Summary TC'!$B248,'WW Spending Total'!AE$10:AE$50),0)</f>
        <v>0</v>
      </c>
      <c r="AG248" s="662">
        <f>IF($B$8="Actuals only",SUMIF('WW Spending Actual'!$B$10:$B$50,'Summary TC'!$B248,'WW Spending Actual'!AF$10:AF$50),0)+IF($B$8="Actuals + Projected",SUMIF('WW Spending Total'!$B$10:$B$50,'Summary TC'!$B248,'WW Spending Total'!AF$10:AF$50),0)</f>
        <v>0</v>
      </c>
      <c r="AH248" s="663">
        <f>IF($B$8="Actuals only",SUMIF('WW Spending Actual'!$B$10:$B$50,'Summary TC'!$B248,'WW Spending Actual'!AG$10:AG$50),0)+IF($B$8="Actuals + Projected",SUMIF('WW Spending Total'!$B$10:$B$50,'Summary TC'!$B248,'WW Spending Total'!AG$10:AG$50),0)</f>
        <v>0</v>
      </c>
      <c r="AI248" s="816"/>
    </row>
    <row r="249" spans="2:35" hidden="1" x14ac:dyDescent="0.2">
      <c r="B249" s="613" t="str">
        <f>IFERROR(VLOOKUP(C249,'MEG Def'!$A$53:$B$55,2),"")</f>
        <v/>
      </c>
      <c r="C249" s="650"/>
      <c r="D249" s="660"/>
      <c r="E249" s="661">
        <f>IF($B$8="Actuals only",SUMIF('WW Spending Actual'!$B$10:$B$50,'Summary TC'!$B249,'WW Spending Actual'!D$10:D$50),0)+IF($B$8="Actuals + Projected",SUMIF('WW Spending Total'!$B$10:$B$50,'Summary TC'!$B249,'WW Spending Total'!D$10:D$50),0)</f>
        <v>0</v>
      </c>
      <c r="F249" s="662">
        <f>IF($B$8="Actuals only",SUMIF('WW Spending Actual'!$B$10:$B$50,'Summary TC'!$B249,'WW Spending Actual'!E$10:E$50),0)+IF($B$8="Actuals + Projected",SUMIF('WW Spending Total'!$B$10:$B$50,'Summary TC'!$B249,'WW Spending Total'!E$10:E$50),0)</f>
        <v>0</v>
      </c>
      <c r="G249" s="662">
        <f>IF($B$8="Actuals only",SUMIF('WW Spending Actual'!$B$10:$B$50,'Summary TC'!$B249,'WW Spending Actual'!F$10:F$50),0)+IF($B$8="Actuals + Projected",SUMIF('WW Spending Total'!$B$10:$B$50,'Summary TC'!$B249,'WW Spending Total'!F$10:F$50),0)</f>
        <v>0</v>
      </c>
      <c r="H249" s="662">
        <f>IF($B$8="Actuals only",SUMIF('WW Spending Actual'!$B$10:$B$50,'Summary TC'!$B249,'WW Spending Actual'!G$10:G$50),0)+IF($B$8="Actuals + Projected",SUMIF('WW Spending Total'!$B$10:$B$50,'Summary TC'!$B249,'WW Spending Total'!G$10:G$50),0)</f>
        <v>0</v>
      </c>
      <c r="I249" s="662">
        <f>IF($B$8="Actuals only",SUMIF('WW Spending Actual'!$B$10:$B$50,'Summary TC'!$B249,'WW Spending Actual'!H$10:H$50),0)+IF($B$8="Actuals + Projected",SUMIF('WW Spending Total'!$B$10:$B$50,'Summary TC'!$B249,'WW Spending Total'!H$10:H$50),0)</f>
        <v>0</v>
      </c>
      <c r="J249" s="662">
        <f>IF($B$8="Actuals only",SUMIF('WW Spending Actual'!$B$10:$B$50,'Summary TC'!$B249,'WW Spending Actual'!I$10:I$50),0)+IF($B$8="Actuals + Projected",SUMIF('WW Spending Total'!$B$10:$B$50,'Summary TC'!$B249,'WW Spending Total'!I$10:I$50),0)</f>
        <v>0</v>
      </c>
      <c r="K249" s="662">
        <f>IF($B$8="Actuals only",SUMIF('WW Spending Actual'!$B$10:$B$50,'Summary TC'!$B249,'WW Spending Actual'!J$10:J$50),0)+IF($B$8="Actuals + Projected",SUMIF('WW Spending Total'!$B$10:$B$50,'Summary TC'!$B249,'WW Spending Total'!J$10:J$50),0)</f>
        <v>0</v>
      </c>
      <c r="L249" s="662">
        <f>IF($B$8="Actuals only",SUMIF('WW Spending Actual'!$B$10:$B$50,'Summary TC'!$B249,'WW Spending Actual'!K$10:K$50),0)+IF($B$8="Actuals + Projected",SUMIF('WW Spending Total'!$B$10:$B$50,'Summary TC'!$B249,'WW Spending Total'!K$10:K$50),0)</f>
        <v>0</v>
      </c>
      <c r="M249" s="662">
        <f>IF($B$8="Actuals only",SUMIF('WW Spending Actual'!$B$10:$B$50,'Summary TC'!$B249,'WW Spending Actual'!L$10:L$50),0)+IF($B$8="Actuals + Projected",SUMIF('WW Spending Total'!$B$10:$B$50,'Summary TC'!$B249,'WW Spending Total'!L$10:L$50),0)</f>
        <v>0</v>
      </c>
      <c r="N249" s="662">
        <f>IF($B$8="Actuals only",SUMIF('WW Spending Actual'!$B$10:$B$50,'Summary TC'!$B249,'WW Spending Actual'!M$10:M$50),0)+IF($B$8="Actuals + Projected",SUMIF('WW Spending Total'!$B$10:$B$50,'Summary TC'!$B249,'WW Spending Total'!M$10:M$50),0)</f>
        <v>0</v>
      </c>
      <c r="O249" s="662">
        <f>IF($B$8="Actuals only",SUMIF('WW Spending Actual'!$B$10:$B$50,'Summary TC'!$B249,'WW Spending Actual'!N$10:N$50),0)+IF($B$8="Actuals + Projected",SUMIF('WW Spending Total'!$B$10:$B$50,'Summary TC'!$B249,'WW Spending Total'!N$10:N$50),0)</f>
        <v>0</v>
      </c>
      <c r="P249" s="662">
        <f>IF($B$8="Actuals only",SUMIF('WW Spending Actual'!$B$10:$B$50,'Summary TC'!$B249,'WW Spending Actual'!O$10:O$50),0)+IF($B$8="Actuals + Projected",SUMIF('WW Spending Total'!$B$10:$B$50,'Summary TC'!$B249,'WW Spending Total'!O$10:O$50),0)</f>
        <v>0</v>
      </c>
      <c r="Q249" s="662">
        <f>IF($B$8="Actuals only",SUMIF('WW Spending Actual'!$B$10:$B$50,'Summary TC'!$B249,'WW Spending Actual'!P$10:P$50),0)+IF($B$8="Actuals + Projected",SUMIF('WW Spending Total'!$B$10:$B$50,'Summary TC'!$B249,'WW Spending Total'!P$10:P$50),0)</f>
        <v>0</v>
      </c>
      <c r="R249" s="662">
        <f>IF($B$8="Actuals only",SUMIF('WW Spending Actual'!$B$10:$B$50,'Summary TC'!$B249,'WW Spending Actual'!Q$10:Q$50),0)+IF($B$8="Actuals + Projected",SUMIF('WW Spending Total'!$B$10:$B$50,'Summary TC'!$B249,'WW Spending Total'!Q$10:Q$50),0)</f>
        <v>0</v>
      </c>
      <c r="S249" s="662">
        <f>IF($B$8="Actuals only",SUMIF('WW Spending Actual'!$B$10:$B$50,'Summary TC'!$B249,'WW Spending Actual'!R$10:R$50),0)+IF($B$8="Actuals + Projected",SUMIF('WW Spending Total'!$B$10:$B$50,'Summary TC'!$B249,'WW Spending Total'!R$10:R$50),0)</f>
        <v>0</v>
      </c>
      <c r="T249" s="662">
        <f>IF($B$8="Actuals only",SUMIF('WW Spending Actual'!$B$10:$B$50,'Summary TC'!$B249,'WW Spending Actual'!S$10:S$50),0)+IF($B$8="Actuals + Projected",SUMIF('WW Spending Total'!$B$10:$B$50,'Summary TC'!$B249,'WW Spending Total'!S$10:S$50),0)</f>
        <v>0</v>
      </c>
      <c r="U249" s="662">
        <f>IF($B$8="Actuals only",SUMIF('WW Spending Actual'!$B$10:$B$50,'Summary TC'!$B249,'WW Spending Actual'!T$10:T$50),0)+IF($B$8="Actuals + Projected",SUMIF('WW Spending Total'!$B$10:$B$50,'Summary TC'!$B249,'WW Spending Total'!T$10:T$50),0)</f>
        <v>0</v>
      </c>
      <c r="V249" s="662">
        <f>IF($B$8="Actuals only",SUMIF('WW Spending Actual'!$B$10:$B$50,'Summary TC'!$B249,'WW Spending Actual'!U$10:U$50),0)+IF($B$8="Actuals + Projected",SUMIF('WW Spending Total'!$B$10:$B$50,'Summary TC'!$B249,'WW Spending Total'!U$10:U$50),0)</f>
        <v>0</v>
      </c>
      <c r="W249" s="662">
        <f>IF($B$8="Actuals only",SUMIF('WW Spending Actual'!$B$10:$B$50,'Summary TC'!$B249,'WW Spending Actual'!V$10:V$50),0)+IF($B$8="Actuals + Projected",SUMIF('WW Spending Total'!$B$10:$B$50,'Summary TC'!$B249,'WW Spending Total'!V$10:V$50),0)</f>
        <v>0</v>
      </c>
      <c r="X249" s="662">
        <f>IF($B$8="Actuals only",SUMIF('WW Spending Actual'!$B$10:$B$50,'Summary TC'!$B249,'WW Spending Actual'!W$10:W$50),0)+IF($B$8="Actuals + Projected",SUMIF('WW Spending Total'!$B$10:$B$50,'Summary TC'!$B249,'WW Spending Total'!W$10:W$50),0)</f>
        <v>0</v>
      </c>
      <c r="Y249" s="662">
        <f>IF($B$8="Actuals only",SUMIF('WW Spending Actual'!$B$10:$B$50,'Summary TC'!$B249,'WW Spending Actual'!X$10:X$50),0)+IF($B$8="Actuals + Projected",SUMIF('WW Spending Total'!$B$10:$B$50,'Summary TC'!$B249,'WW Spending Total'!X$10:X$50),0)</f>
        <v>0</v>
      </c>
      <c r="Z249" s="662">
        <f>IF($B$8="Actuals only",SUMIF('WW Spending Actual'!$B$10:$B$50,'Summary TC'!$B249,'WW Spending Actual'!Y$10:Y$50),0)+IF($B$8="Actuals + Projected",SUMIF('WW Spending Total'!$B$10:$B$50,'Summary TC'!$B249,'WW Spending Total'!Y$10:Y$50),0)</f>
        <v>0</v>
      </c>
      <c r="AA249" s="662">
        <f>IF($B$8="Actuals only",SUMIF('WW Spending Actual'!$B$10:$B$50,'Summary TC'!$B249,'WW Spending Actual'!Z$10:Z$50),0)+IF($B$8="Actuals + Projected",SUMIF('WW Spending Total'!$B$10:$B$50,'Summary TC'!$B249,'WW Spending Total'!Z$10:Z$50),0)</f>
        <v>0</v>
      </c>
      <c r="AB249" s="662">
        <f>IF($B$8="Actuals only",SUMIF('WW Spending Actual'!$B$10:$B$50,'Summary TC'!$B249,'WW Spending Actual'!AA$10:AA$50),0)+IF($B$8="Actuals + Projected",SUMIF('WW Spending Total'!$B$10:$B$50,'Summary TC'!$B249,'WW Spending Total'!AA$10:AA$50),0)</f>
        <v>0</v>
      </c>
      <c r="AC249" s="662">
        <f>IF($B$8="Actuals only",SUMIF('WW Spending Actual'!$B$10:$B$50,'Summary TC'!$B249,'WW Spending Actual'!AB$10:AB$50),0)+IF($B$8="Actuals + Projected",SUMIF('WW Spending Total'!$B$10:$B$50,'Summary TC'!$B249,'WW Spending Total'!AB$10:AB$50),0)</f>
        <v>0</v>
      </c>
      <c r="AD249" s="662">
        <f>IF($B$8="Actuals only",SUMIF('WW Spending Actual'!$B$10:$B$50,'Summary TC'!$B249,'WW Spending Actual'!AC$10:AC$50),0)+IF($B$8="Actuals + Projected",SUMIF('WW Spending Total'!$B$10:$B$50,'Summary TC'!$B249,'WW Spending Total'!AC$10:AC$50),0)</f>
        <v>0</v>
      </c>
      <c r="AE249" s="662">
        <f>IF($B$8="Actuals only",SUMIF('WW Spending Actual'!$B$10:$B$50,'Summary TC'!$B249,'WW Spending Actual'!AD$10:AD$50),0)+IF($B$8="Actuals + Projected",SUMIF('WW Spending Total'!$B$10:$B$50,'Summary TC'!$B249,'WW Spending Total'!AD$10:AD$50),0)</f>
        <v>0</v>
      </c>
      <c r="AF249" s="662">
        <f>IF($B$8="Actuals only",SUMIF('WW Spending Actual'!$B$10:$B$50,'Summary TC'!$B249,'WW Spending Actual'!AE$10:AE$50),0)+IF($B$8="Actuals + Projected",SUMIF('WW Spending Total'!$B$10:$B$50,'Summary TC'!$B249,'WW Spending Total'!AE$10:AE$50),0)</f>
        <v>0</v>
      </c>
      <c r="AG249" s="662">
        <f>IF($B$8="Actuals only",SUMIF('WW Spending Actual'!$B$10:$B$50,'Summary TC'!$B249,'WW Spending Actual'!AF$10:AF$50),0)+IF($B$8="Actuals + Projected",SUMIF('WW Spending Total'!$B$10:$B$50,'Summary TC'!$B249,'WW Spending Total'!AF$10:AF$50),0)</f>
        <v>0</v>
      </c>
      <c r="AH249" s="663">
        <f>IF($B$8="Actuals only",SUMIF('WW Spending Actual'!$B$10:$B$50,'Summary TC'!$B249,'WW Spending Actual'!AG$10:AG$50),0)+IF($B$8="Actuals + Projected",SUMIF('WW Spending Total'!$B$10:$B$50,'Summary TC'!$B249,'WW Spending Total'!AG$10:AG$50),0)</f>
        <v>0</v>
      </c>
      <c r="AI249" s="816"/>
    </row>
    <row r="250" spans="2:35" hidden="1" x14ac:dyDescent="0.2">
      <c r="B250" s="613" t="str">
        <f>IFERROR(VLOOKUP(C250,'MEG Def'!$A$53:$B$55,2),"")</f>
        <v/>
      </c>
      <c r="C250" s="650"/>
      <c r="D250" s="660"/>
      <c r="E250" s="661">
        <f>IF($B$8="Actuals only",SUMIF('WW Spending Actual'!$B$10:$B$50,'Summary TC'!$B250,'WW Spending Actual'!D$10:D$50),0)+IF($B$8="Actuals + Projected",SUMIF('WW Spending Total'!$B$10:$B$50,'Summary TC'!$B250,'WW Spending Total'!D$10:D$50),0)</f>
        <v>0</v>
      </c>
      <c r="F250" s="662">
        <f>IF($B$8="Actuals only",SUMIF('WW Spending Actual'!$B$10:$B$50,'Summary TC'!$B250,'WW Spending Actual'!E$10:E$50),0)+IF($B$8="Actuals + Projected",SUMIF('WW Spending Total'!$B$10:$B$50,'Summary TC'!$B250,'WW Spending Total'!E$10:E$50),0)</f>
        <v>0</v>
      </c>
      <c r="G250" s="662">
        <f>IF($B$8="Actuals only",SUMIF('WW Spending Actual'!$B$10:$B$50,'Summary TC'!$B250,'WW Spending Actual'!F$10:F$50),0)+IF($B$8="Actuals + Projected",SUMIF('WW Spending Total'!$B$10:$B$50,'Summary TC'!$B250,'WW Spending Total'!F$10:F$50),0)</f>
        <v>0</v>
      </c>
      <c r="H250" s="662">
        <f>IF($B$8="Actuals only",SUMIF('WW Spending Actual'!$B$10:$B$50,'Summary TC'!$B250,'WW Spending Actual'!G$10:G$50),0)+IF($B$8="Actuals + Projected",SUMIF('WW Spending Total'!$B$10:$B$50,'Summary TC'!$B250,'WW Spending Total'!G$10:G$50),0)</f>
        <v>0</v>
      </c>
      <c r="I250" s="662">
        <f>IF($B$8="Actuals only",SUMIF('WW Spending Actual'!$B$10:$B$50,'Summary TC'!$B250,'WW Spending Actual'!H$10:H$50),0)+IF($B$8="Actuals + Projected",SUMIF('WW Spending Total'!$B$10:$B$50,'Summary TC'!$B250,'WW Spending Total'!H$10:H$50),0)</f>
        <v>0</v>
      </c>
      <c r="J250" s="662">
        <f>IF($B$8="Actuals only",SUMIF('WW Spending Actual'!$B$10:$B$50,'Summary TC'!$B250,'WW Spending Actual'!I$10:I$50),0)+IF($B$8="Actuals + Projected",SUMIF('WW Spending Total'!$B$10:$B$50,'Summary TC'!$B250,'WW Spending Total'!I$10:I$50),0)</f>
        <v>0</v>
      </c>
      <c r="K250" s="662">
        <f>IF($B$8="Actuals only",SUMIF('WW Spending Actual'!$B$10:$B$50,'Summary TC'!$B250,'WW Spending Actual'!J$10:J$50),0)+IF($B$8="Actuals + Projected",SUMIF('WW Spending Total'!$B$10:$B$50,'Summary TC'!$B250,'WW Spending Total'!J$10:J$50),0)</f>
        <v>0</v>
      </c>
      <c r="L250" s="662">
        <f>IF($B$8="Actuals only",SUMIF('WW Spending Actual'!$B$10:$B$50,'Summary TC'!$B250,'WW Spending Actual'!K$10:K$50),0)+IF($B$8="Actuals + Projected",SUMIF('WW Spending Total'!$B$10:$B$50,'Summary TC'!$B250,'WW Spending Total'!K$10:K$50),0)</f>
        <v>0</v>
      </c>
      <c r="M250" s="662">
        <f>IF($B$8="Actuals only",SUMIF('WW Spending Actual'!$B$10:$B$50,'Summary TC'!$B250,'WW Spending Actual'!L$10:L$50),0)+IF($B$8="Actuals + Projected",SUMIF('WW Spending Total'!$B$10:$B$50,'Summary TC'!$B250,'WW Spending Total'!L$10:L$50),0)</f>
        <v>0</v>
      </c>
      <c r="N250" s="662">
        <f>IF($B$8="Actuals only",SUMIF('WW Spending Actual'!$B$10:$B$50,'Summary TC'!$B250,'WW Spending Actual'!M$10:M$50),0)+IF($B$8="Actuals + Projected",SUMIF('WW Spending Total'!$B$10:$B$50,'Summary TC'!$B250,'WW Spending Total'!M$10:M$50),0)</f>
        <v>0</v>
      </c>
      <c r="O250" s="662">
        <f>IF($B$8="Actuals only",SUMIF('WW Spending Actual'!$B$10:$B$50,'Summary TC'!$B250,'WW Spending Actual'!N$10:N$50),0)+IF($B$8="Actuals + Projected",SUMIF('WW Spending Total'!$B$10:$B$50,'Summary TC'!$B250,'WW Spending Total'!N$10:N$50),0)</f>
        <v>0</v>
      </c>
      <c r="P250" s="662">
        <f>IF($B$8="Actuals only",SUMIF('WW Spending Actual'!$B$10:$B$50,'Summary TC'!$B250,'WW Spending Actual'!O$10:O$50),0)+IF($B$8="Actuals + Projected",SUMIF('WW Spending Total'!$B$10:$B$50,'Summary TC'!$B250,'WW Spending Total'!O$10:O$50),0)</f>
        <v>0</v>
      </c>
      <c r="Q250" s="662">
        <f>IF($B$8="Actuals only",SUMIF('WW Spending Actual'!$B$10:$B$50,'Summary TC'!$B250,'WW Spending Actual'!P$10:P$50),0)+IF($B$8="Actuals + Projected",SUMIF('WW Spending Total'!$B$10:$B$50,'Summary TC'!$B250,'WW Spending Total'!P$10:P$50),0)</f>
        <v>0</v>
      </c>
      <c r="R250" s="662">
        <f>IF($B$8="Actuals only",SUMIF('WW Spending Actual'!$B$10:$B$50,'Summary TC'!$B250,'WW Spending Actual'!Q$10:Q$50),0)+IF($B$8="Actuals + Projected",SUMIF('WW Spending Total'!$B$10:$B$50,'Summary TC'!$B250,'WW Spending Total'!Q$10:Q$50),0)</f>
        <v>0</v>
      </c>
      <c r="S250" s="662">
        <f>IF($B$8="Actuals only",SUMIF('WW Spending Actual'!$B$10:$B$50,'Summary TC'!$B250,'WW Spending Actual'!R$10:R$50),0)+IF($B$8="Actuals + Projected",SUMIF('WW Spending Total'!$B$10:$B$50,'Summary TC'!$B250,'WW Spending Total'!R$10:R$50),0)</f>
        <v>0</v>
      </c>
      <c r="T250" s="662">
        <f>IF($B$8="Actuals only",SUMIF('WW Spending Actual'!$B$10:$B$50,'Summary TC'!$B250,'WW Spending Actual'!S$10:S$50),0)+IF($B$8="Actuals + Projected",SUMIF('WW Spending Total'!$B$10:$B$50,'Summary TC'!$B250,'WW Spending Total'!S$10:S$50),0)</f>
        <v>0</v>
      </c>
      <c r="U250" s="662">
        <f>IF($B$8="Actuals only",SUMIF('WW Spending Actual'!$B$10:$B$50,'Summary TC'!$B250,'WW Spending Actual'!T$10:T$50),0)+IF($B$8="Actuals + Projected",SUMIF('WW Spending Total'!$B$10:$B$50,'Summary TC'!$B250,'WW Spending Total'!T$10:T$50),0)</f>
        <v>0</v>
      </c>
      <c r="V250" s="662">
        <f>IF($B$8="Actuals only",SUMIF('WW Spending Actual'!$B$10:$B$50,'Summary TC'!$B250,'WW Spending Actual'!U$10:U$50),0)+IF($B$8="Actuals + Projected",SUMIF('WW Spending Total'!$B$10:$B$50,'Summary TC'!$B250,'WW Spending Total'!U$10:U$50),0)</f>
        <v>0</v>
      </c>
      <c r="W250" s="662">
        <f>IF($B$8="Actuals only",SUMIF('WW Spending Actual'!$B$10:$B$50,'Summary TC'!$B250,'WW Spending Actual'!V$10:V$50),0)+IF($B$8="Actuals + Projected",SUMIF('WW Spending Total'!$B$10:$B$50,'Summary TC'!$B250,'WW Spending Total'!V$10:V$50),0)</f>
        <v>0</v>
      </c>
      <c r="X250" s="662">
        <f>IF($B$8="Actuals only",SUMIF('WW Spending Actual'!$B$10:$B$50,'Summary TC'!$B250,'WW Spending Actual'!W$10:W$50),0)+IF($B$8="Actuals + Projected",SUMIF('WW Spending Total'!$B$10:$B$50,'Summary TC'!$B250,'WW Spending Total'!W$10:W$50),0)</f>
        <v>0</v>
      </c>
      <c r="Y250" s="662">
        <f>IF($B$8="Actuals only",SUMIF('WW Spending Actual'!$B$10:$B$50,'Summary TC'!$B250,'WW Spending Actual'!X$10:X$50),0)+IF($B$8="Actuals + Projected",SUMIF('WW Spending Total'!$B$10:$B$50,'Summary TC'!$B250,'WW Spending Total'!X$10:X$50),0)</f>
        <v>0</v>
      </c>
      <c r="Z250" s="662">
        <f>IF($B$8="Actuals only",SUMIF('WW Spending Actual'!$B$10:$B$50,'Summary TC'!$B250,'WW Spending Actual'!Y$10:Y$50),0)+IF($B$8="Actuals + Projected",SUMIF('WW Spending Total'!$B$10:$B$50,'Summary TC'!$B250,'WW Spending Total'!Y$10:Y$50),0)</f>
        <v>0</v>
      </c>
      <c r="AA250" s="662">
        <f>IF($B$8="Actuals only",SUMIF('WW Spending Actual'!$B$10:$B$50,'Summary TC'!$B250,'WW Spending Actual'!Z$10:Z$50),0)+IF($B$8="Actuals + Projected",SUMIF('WW Spending Total'!$B$10:$B$50,'Summary TC'!$B250,'WW Spending Total'!Z$10:Z$50),0)</f>
        <v>0</v>
      </c>
      <c r="AB250" s="662">
        <f>IF($B$8="Actuals only",SUMIF('WW Spending Actual'!$B$10:$B$50,'Summary TC'!$B250,'WW Spending Actual'!AA$10:AA$50),0)+IF($B$8="Actuals + Projected",SUMIF('WW Spending Total'!$B$10:$B$50,'Summary TC'!$B250,'WW Spending Total'!AA$10:AA$50),0)</f>
        <v>0</v>
      </c>
      <c r="AC250" s="662">
        <f>IF($B$8="Actuals only",SUMIF('WW Spending Actual'!$B$10:$B$50,'Summary TC'!$B250,'WW Spending Actual'!AB$10:AB$50),0)+IF($B$8="Actuals + Projected",SUMIF('WW Spending Total'!$B$10:$B$50,'Summary TC'!$B250,'WW Spending Total'!AB$10:AB$50),0)</f>
        <v>0</v>
      </c>
      <c r="AD250" s="662">
        <f>IF($B$8="Actuals only",SUMIF('WW Spending Actual'!$B$10:$B$50,'Summary TC'!$B250,'WW Spending Actual'!AC$10:AC$50),0)+IF($B$8="Actuals + Projected",SUMIF('WW Spending Total'!$B$10:$B$50,'Summary TC'!$B250,'WW Spending Total'!AC$10:AC$50),0)</f>
        <v>0</v>
      </c>
      <c r="AE250" s="662">
        <f>IF($B$8="Actuals only",SUMIF('WW Spending Actual'!$B$10:$B$50,'Summary TC'!$B250,'WW Spending Actual'!AD$10:AD$50),0)+IF($B$8="Actuals + Projected",SUMIF('WW Spending Total'!$B$10:$B$50,'Summary TC'!$B250,'WW Spending Total'!AD$10:AD$50),0)</f>
        <v>0</v>
      </c>
      <c r="AF250" s="662">
        <f>IF($B$8="Actuals only",SUMIF('WW Spending Actual'!$B$10:$B$50,'Summary TC'!$B250,'WW Spending Actual'!AE$10:AE$50),0)+IF($B$8="Actuals + Projected",SUMIF('WW Spending Total'!$B$10:$B$50,'Summary TC'!$B250,'WW Spending Total'!AE$10:AE$50),0)</f>
        <v>0</v>
      </c>
      <c r="AG250" s="662">
        <f>IF($B$8="Actuals only",SUMIF('WW Spending Actual'!$B$10:$B$50,'Summary TC'!$B250,'WW Spending Actual'!AF$10:AF$50),0)+IF($B$8="Actuals + Projected",SUMIF('WW Spending Total'!$B$10:$B$50,'Summary TC'!$B250,'WW Spending Total'!AF$10:AF$50),0)</f>
        <v>0</v>
      </c>
      <c r="AH250" s="663">
        <f>IF($B$8="Actuals only",SUMIF('WW Spending Actual'!$B$10:$B$50,'Summary TC'!$B250,'WW Spending Actual'!AG$10:AG$50),0)+IF($B$8="Actuals + Projected",SUMIF('WW Spending Total'!$B$10:$B$50,'Summary TC'!$B250,'WW Spending Total'!AG$10:AG$50),0)</f>
        <v>0</v>
      </c>
      <c r="AI250" s="816"/>
    </row>
    <row r="251" spans="2:35" hidden="1" x14ac:dyDescent="0.2">
      <c r="B251" s="549"/>
      <c r="C251" s="650"/>
      <c r="D251" s="522"/>
      <c r="E251" s="817"/>
      <c r="F251" s="705"/>
      <c r="G251" s="705"/>
      <c r="H251" s="705"/>
      <c r="I251" s="705"/>
      <c r="J251" s="705"/>
      <c r="K251" s="705"/>
      <c r="L251" s="705"/>
      <c r="M251" s="705"/>
      <c r="N251" s="705"/>
      <c r="O251" s="705"/>
      <c r="P251" s="705"/>
      <c r="Q251" s="705"/>
      <c r="R251" s="705"/>
      <c r="S251" s="705"/>
      <c r="T251" s="705"/>
      <c r="U251" s="705"/>
      <c r="V251" s="705"/>
      <c r="W251" s="705"/>
      <c r="X251" s="705"/>
      <c r="Y251" s="705"/>
      <c r="Z251" s="705"/>
      <c r="AA251" s="705"/>
      <c r="AB251" s="705"/>
      <c r="AC251" s="705"/>
      <c r="AD251" s="705"/>
      <c r="AE251" s="705"/>
      <c r="AF251" s="705"/>
      <c r="AG251" s="705"/>
      <c r="AH251" s="818"/>
      <c r="AI251" s="816"/>
    </row>
    <row r="252" spans="2:35" hidden="1" x14ac:dyDescent="0.2">
      <c r="B252" s="570" t="s">
        <v>81</v>
      </c>
      <c r="C252" s="650"/>
      <c r="D252" s="660"/>
      <c r="E252" s="819"/>
      <c r="F252" s="795"/>
      <c r="G252" s="795"/>
      <c r="H252" s="795"/>
      <c r="I252" s="795"/>
      <c r="J252" s="795"/>
      <c r="K252" s="795"/>
      <c r="L252" s="795"/>
      <c r="M252" s="795"/>
      <c r="N252" s="795"/>
      <c r="O252" s="795"/>
      <c r="P252" s="795"/>
      <c r="Q252" s="795"/>
      <c r="R252" s="795"/>
      <c r="S252" s="795"/>
      <c r="T252" s="795"/>
      <c r="U252" s="795"/>
      <c r="V252" s="795"/>
      <c r="W252" s="795"/>
      <c r="X252" s="795"/>
      <c r="Y252" s="795"/>
      <c r="Z252" s="795"/>
      <c r="AA252" s="795"/>
      <c r="AB252" s="795"/>
      <c r="AC252" s="795"/>
      <c r="AD252" s="795"/>
      <c r="AE252" s="795"/>
      <c r="AF252" s="795"/>
      <c r="AG252" s="795"/>
      <c r="AH252" s="820"/>
      <c r="AI252" s="729"/>
    </row>
    <row r="253" spans="2:35" hidden="1" x14ac:dyDescent="0.2">
      <c r="B253" s="613" t="str">
        <f>IFERROR(VLOOKUP(C253,'MEG Def'!$A$58:$B$60,2),"")</f>
        <v/>
      </c>
      <c r="C253" s="650"/>
      <c r="D253" s="660"/>
      <c r="E253" s="661">
        <f>IF($B$8="Actuals only",SUMIF('WW Spending Actual'!$B$10:$B$50,'Summary TC'!$B253,'WW Spending Actual'!D$10:D$50),0)+IF($B$8="Actuals + Projected",SUMIF('WW Spending Total'!$B$10:$B$50,'Summary TC'!$B253,'WW Spending Total'!D$10:D$50),0)</f>
        <v>0</v>
      </c>
      <c r="F253" s="662">
        <f>IF($B$8="Actuals only",SUMIF('WW Spending Actual'!$B$10:$B$50,'Summary TC'!$B253,'WW Spending Actual'!E$10:E$50),0)+IF($B$8="Actuals + Projected",SUMIF('WW Spending Total'!$B$10:$B$50,'Summary TC'!$B253,'WW Spending Total'!E$10:E$50),0)</f>
        <v>0</v>
      </c>
      <c r="G253" s="662">
        <f>IF($B$8="Actuals only",SUMIF('WW Spending Actual'!$B$10:$B$50,'Summary TC'!$B253,'WW Spending Actual'!F$10:F$50),0)+IF($B$8="Actuals + Projected",SUMIF('WW Spending Total'!$B$10:$B$50,'Summary TC'!$B253,'WW Spending Total'!F$10:F$50),0)</f>
        <v>0</v>
      </c>
      <c r="H253" s="662">
        <f>IF($B$8="Actuals only",SUMIF('WW Spending Actual'!$B$10:$B$50,'Summary TC'!$B253,'WW Spending Actual'!G$10:G$50),0)+IF($B$8="Actuals + Projected",SUMIF('WW Spending Total'!$B$10:$B$50,'Summary TC'!$B253,'WW Spending Total'!G$10:G$50),0)</f>
        <v>0</v>
      </c>
      <c r="I253" s="662">
        <f>IF($B$8="Actuals only",SUMIF('WW Spending Actual'!$B$10:$B$50,'Summary TC'!$B253,'WW Spending Actual'!H$10:H$50),0)+IF($B$8="Actuals + Projected",SUMIF('WW Spending Total'!$B$10:$B$50,'Summary TC'!$B253,'WW Spending Total'!H$10:H$50),0)</f>
        <v>0</v>
      </c>
      <c r="J253" s="662">
        <f>IF($B$8="Actuals only",SUMIF('WW Spending Actual'!$B$10:$B$50,'Summary TC'!$B253,'WW Spending Actual'!I$10:I$50),0)+IF($B$8="Actuals + Projected",SUMIF('WW Spending Total'!$B$10:$B$50,'Summary TC'!$B253,'WW Spending Total'!I$10:I$50),0)</f>
        <v>0</v>
      </c>
      <c r="K253" s="662">
        <f>IF($B$8="Actuals only",SUMIF('WW Spending Actual'!$B$10:$B$50,'Summary TC'!$B253,'WW Spending Actual'!J$10:J$50),0)+IF($B$8="Actuals + Projected",SUMIF('WW Spending Total'!$B$10:$B$50,'Summary TC'!$B253,'WW Spending Total'!J$10:J$50),0)</f>
        <v>0</v>
      </c>
      <c r="L253" s="662">
        <f>IF($B$8="Actuals only",SUMIF('WW Spending Actual'!$B$10:$B$50,'Summary TC'!$B253,'WW Spending Actual'!K$10:K$50),0)+IF($B$8="Actuals + Projected",SUMIF('WW Spending Total'!$B$10:$B$50,'Summary TC'!$B253,'WW Spending Total'!K$10:K$50),0)</f>
        <v>0</v>
      </c>
      <c r="M253" s="662">
        <f>IF($B$8="Actuals only",SUMIF('WW Spending Actual'!$B$10:$B$50,'Summary TC'!$B253,'WW Spending Actual'!L$10:L$50),0)+IF($B$8="Actuals + Projected",SUMIF('WW Spending Total'!$B$10:$B$50,'Summary TC'!$B253,'WW Spending Total'!L$10:L$50),0)</f>
        <v>0</v>
      </c>
      <c r="N253" s="662">
        <f>IF($B$8="Actuals only",SUMIF('WW Spending Actual'!$B$10:$B$50,'Summary TC'!$B253,'WW Spending Actual'!M$10:M$50),0)+IF($B$8="Actuals + Projected",SUMIF('WW Spending Total'!$B$10:$B$50,'Summary TC'!$B253,'WW Spending Total'!M$10:M$50),0)</f>
        <v>0</v>
      </c>
      <c r="O253" s="662">
        <f>IF($B$8="Actuals only",SUMIF('WW Spending Actual'!$B$10:$B$50,'Summary TC'!$B253,'WW Spending Actual'!N$10:N$50),0)+IF($B$8="Actuals + Projected",SUMIF('WW Spending Total'!$B$10:$B$50,'Summary TC'!$B253,'WW Spending Total'!N$10:N$50),0)</f>
        <v>0</v>
      </c>
      <c r="P253" s="662">
        <f>IF($B$8="Actuals only",SUMIF('WW Spending Actual'!$B$10:$B$50,'Summary TC'!$B253,'WW Spending Actual'!O$10:O$50),0)+IF($B$8="Actuals + Projected",SUMIF('WW Spending Total'!$B$10:$B$50,'Summary TC'!$B253,'WW Spending Total'!O$10:O$50),0)</f>
        <v>0</v>
      </c>
      <c r="Q253" s="662">
        <f>IF($B$8="Actuals only",SUMIF('WW Spending Actual'!$B$10:$B$50,'Summary TC'!$B253,'WW Spending Actual'!P$10:P$50),0)+IF($B$8="Actuals + Projected",SUMIF('WW Spending Total'!$B$10:$B$50,'Summary TC'!$B253,'WW Spending Total'!P$10:P$50),0)</f>
        <v>0</v>
      </c>
      <c r="R253" s="662">
        <f>IF($B$8="Actuals only",SUMIF('WW Spending Actual'!$B$10:$B$50,'Summary TC'!$B253,'WW Spending Actual'!Q$10:Q$50),0)+IF($B$8="Actuals + Projected",SUMIF('WW Spending Total'!$B$10:$B$50,'Summary TC'!$B253,'WW Spending Total'!Q$10:Q$50),0)</f>
        <v>0</v>
      </c>
      <c r="S253" s="662">
        <f>IF($B$8="Actuals only",SUMIF('WW Spending Actual'!$B$10:$B$50,'Summary TC'!$B253,'WW Spending Actual'!R$10:R$50),0)+IF($B$8="Actuals + Projected",SUMIF('WW Spending Total'!$B$10:$B$50,'Summary TC'!$B253,'WW Spending Total'!R$10:R$50),0)</f>
        <v>0</v>
      </c>
      <c r="T253" s="662">
        <f>IF($B$8="Actuals only",SUMIF('WW Spending Actual'!$B$10:$B$50,'Summary TC'!$B253,'WW Spending Actual'!S$10:S$50),0)+IF($B$8="Actuals + Projected",SUMIF('WW Spending Total'!$B$10:$B$50,'Summary TC'!$B253,'WW Spending Total'!S$10:S$50),0)</f>
        <v>0</v>
      </c>
      <c r="U253" s="662">
        <f>IF($B$8="Actuals only",SUMIF('WW Spending Actual'!$B$10:$B$50,'Summary TC'!$B253,'WW Spending Actual'!T$10:T$50),0)+IF($B$8="Actuals + Projected",SUMIF('WW Spending Total'!$B$10:$B$50,'Summary TC'!$B253,'WW Spending Total'!T$10:T$50),0)</f>
        <v>0</v>
      </c>
      <c r="V253" s="662">
        <f>IF($B$8="Actuals only",SUMIF('WW Spending Actual'!$B$10:$B$50,'Summary TC'!$B253,'WW Spending Actual'!U$10:U$50),0)+IF($B$8="Actuals + Projected",SUMIF('WW Spending Total'!$B$10:$B$50,'Summary TC'!$B253,'WW Spending Total'!U$10:U$50),0)</f>
        <v>0</v>
      </c>
      <c r="W253" s="662">
        <f>IF($B$8="Actuals only",SUMIF('WW Spending Actual'!$B$10:$B$50,'Summary TC'!$B253,'WW Spending Actual'!V$10:V$50),0)+IF($B$8="Actuals + Projected",SUMIF('WW Spending Total'!$B$10:$B$50,'Summary TC'!$B253,'WW Spending Total'!V$10:V$50),0)</f>
        <v>0</v>
      </c>
      <c r="X253" s="662">
        <f>IF($B$8="Actuals only",SUMIF('WW Spending Actual'!$B$10:$B$50,'Summary TC'!$B253,'WW Spending Actual'!W$10:W$50),0)+IF($B$8="Actuals + Projected",SUMIF('WW Spending Total'!$B$10:$B$50,'Summary TC'!$B253,'WW Spending Total'!W$10:W$50),0)</f>
        <v>0</v>
      </c>
      <c r="Y253" s="662">
        <f>IF($B$8="Actuals only",SUMIF('WW Spending Actual'!$B$10:$B$50,'Summary TC'!$B253,'WW Spending Actual'!X$10:X$50),0)+IF($B$8="Actuals + Projected",SUMIF('WW Spending Total'!$B$10:$B$50,'Summary TC'!$B253,'WW Spending Total'!X$10:X$50),0)</f>
        <v>0</v>
      </c>
      <c r="Z253" s="662">
        <f>IF($B$8="Actuals only",SUMIF('WW Spending Actual'!$B$10:$B$50,'Summary TC'!$B253,'WW Spending Actual'!Y$10:Y$50),0)+IF($B$8="Actuals + Projected",SUMIF('WW Spending Total'!$B$10:$B$50,'Summary TC'!$B253,'WW Spending Total'!Y$10:Y$50),0)</f>
        <v>0</v>
      </c>
      <c r="AA253" s="662">
        <f>IF($B$8="Actuals only",SUMIF('WW Spending Actual'!$B$10:$B$50,'Summary TC'!$B253,'WW Spending Actual'!Z$10:Z$50),0)+IF($B$8="Actuals + Projected",SUMIF('WW Spending Total'!$B$10:$B$50,'Summary TC'!$B253,'WW Spending Total'!Z$10:Z$50),0)</f>
        <v>0</v>
      </c>
      <c r="AB253" s="662">
        <f>IF($B$8="Actuals only",SUMIF('WW Spending Actual'!$B$10:$B$50,'Summary TC'!$B253,'WW Spending Actual'!AA$10:AA$50),0)+IF($B$8="Actuals + Projected",SUMIF('WW Spending Total'!$B$10:$B$50,'Summary TC'!$B253,'WW Spending Total'!AA$10:AA$50),0)</f>
        <v>0</v>
      </c>
      <c r="AC253" s="662">
        <f>IF($B$8="Actuals only",SUMIF('WW Spending Actual'!$B$10:$B$50,'Summary TC'!$B253,'WW Spending Actual'!AB$10:AB$50),0)+IF($B$8="Actuals + Projected",SUMIF('WW Spending Total'!$B$10:$B$50,'Summary TC'!$B253,'WW Spending Total'!AB$10:AB$50),0)</f>
        <v>0</v>
      </c>
      <c r="AD253" s="662">
        <f>IF($B$8="Actuals only",SUMIF('WW Spending Actual'!$B$10:$B$50,'Summary TC'!$B253,'WW Spending Actual'!AC$10:AC$50),0)+IF($B$8="Actuals + Projected",SUMIF('WW Spending Total'!$B$10:$B$50,'Summary TC'!$B253,'WW Spending Total'!AC$10:AC$50),0)</f>
        <v>0</v>
      </c>
      <c r="AE253" s="662">
        <f>IF($B$8="Actuals only",SUMIF('WW Spending Actual'!$B$10:$B$50,'Summary TC'!$B253,'WW Spending Actual'!AD$10:AD$50),0)+IF($B$8="Actuals + Projected",SUMIF('WW Spending Total'!$B$10:$B$50,'Summary TC'!$B253,'WW Spending Total'!AD$10:AD$50),0)</f>
        <v>0</v>
      </c>
      <c r="AF253" s="662">
        <f>IF($B$8="Actuals only",SUMIF('WW Spending Actual'!$B$10:$B$50,'Summary TC'!$B253,'WW Spending Actual'!AE$10:AE$50),0)+IF($B$8="Actuals + Projected",SUMIF('WW Spending Total'!$B$10:$B$50,'Summary TC'!$B253,'WW Spending Total'!AE$10:AE$50),0)</f>
        <v>0</v>
      </c>
      <c r="AG253" s="662">
        <f>IF($B$8="Actuals only",SUMIF('WW Spending Actual'!$B$10:$B$50,'Summary TC'!$B253,'WW Spending Actual'!AF$10:AF$50),0)+IF($B$8="Actuals + Projected",SUMIF('WW Spending Total'!$B$10:$B$50,'Summary TC'!$B253,'WW Spending Total'!AF$10:AF$50),0)</f>
        <v>0</v>
      </c>
      <c r="AH253" s="663">
        <f>IF($B$8="Actuals only",SUMIF('WW Spending Actual'!$B$10:$B$50,'Summary TC'!$B253,'WW Spending Actual'!AG$10:AG$50),0)+IF($B$8="Actuals + Projected",SUMIF('WW Spending Total'!$B$10:$B$50,'Summary TC'!$B253,'WW Spending Total'!AG$10:AG$50),0)</f>
        <v>0</v>
      </c>
      <c r="AI253" s="729"/>
    </row>
    <row r="254" spans="2:35" hidden="1" x14ac:dyDescent="0.2">
      <c r="B254" s="613" t="str">
        <f>IFERROR(VLOOKUP(C254,'MEG Def'!$A$58:$B$60,2),"")</f>
        <v/>
      </c>
      <c r="C254" s="650"/>
      <c r="D254" s="660"/>
      <c r="E254" s="661">
        <f>IF($B$8="Actuals only",SUMIF('WW Spending Actual'!$B$10:$B$50,'Summary TC'!$B254,'WW Spending Actual'!D$10:D$50),0)+IF($B$8="Actuals + Projected",SUMIF('WW Spending Total'!$B$10:$B$50,'Summary TC'!$B254,'WW Spending Total'!D$10:D$50),0)</f>
        <v>0</v>
      </c>
      <c r="F254" s="662">
        <f>IF($B$8="Actuals only",SUMIF('WW Spending Actual'!$B$10:$B$50,'Summary TC'!$B254,'WW Spending Actual'!E$10:E$50),0)+IF($B$8="Actuals + Projected",SUMIF('WW Spending Total'!$B$10:$B$50,'Summary TC'!$B254,'WW Spending Total'!E$10:E$50),0)</f>
        <v>0</v>
      </c>
      <c r="G254" s="662">
        <f>IF($B$8="Actuals only",SUMIF('WW Spending Actual'!$B$10:$B$50,'Summary TC'!$B254,'WW Spending Actual'!F$10:F$50),0)+IF($B$8="Actuals + Projected",SUMIF('WW Spending Total'!$B$10:$B$50,'Summary TC'!$B254,'WW Spending Total'!F$10:F$50),0)</f>
        <v>0</v>
      </c>
      <c r="H254" s="662">
        <f>IF($B$8="Actuals only",SUMIF('WW Spending Actual'!$B$10:$B$50,'Summary TC'!$B254,'WW Spending Actual'!G$10:G$50),0)+IF($B$8="Actuals + Projected",SUMIF('WW Spending Total'!$B$10:$B$50,'Summary TC'!$B254,'WW Spending Total'!G$10:G$50),0)</f>
        <v>0</v>
      </c>
      <c r="I254" s="662">
        <f>IF($B$8="Actuals only",SUMIF('WW Spending Actual'!$B$10:$B$50,'Summary TC'!$B254,'WW Spending Actual'!H$10:H$50),0)+IF($B$8="Actuals + Projected",SUMIF('WW Spending Total'!$B$10:$B$50,'Summary TC'!$B254,'WW Spending Total'!H$10:H$50),0)</f>
        <v>0</v>
      </c>
      <c r="J254" s="662">
        <f>IF($B$8="Actuals only",SUMIF('WW Spending Actual'!$B$10:$B$50,'Summary TC'!$B254,'WW Spending Actual'!I$10:I$50),0)+IF($B$8="Actuals + Projected",SUMIF('WW Spending Total'!$B$10:$B$50,'Summary TC'!$B254,'WW Spending Total'!I$10:I$50),0)</f>
        <v>0</v>
      </c>
      <c r="K254" s="662">
        <f>IF($B$8="Actuals only",SUMIF('WW Spending Actual'!$B$10:$B$50,'Summary TC'!$B254,'WW Spending Actual'!J$10:J$50),0)+IF($B$8="Actuals + Projected",SUMIF('WW Spending Total'!$B$10:$B$50,'Summary TC'!$B254,'WW Spending Total'!J$10:J$50),0)</f>
        <v>0</v>
      </c>
      <c r="L254" s="662">
        <f>IF($B$8="Actuals only",SUMIF('WW Spending Actual'!$B$10:$B$50,'Summary TC'!$B254,'WW Spending Actual'!K$10:K$50),0)+IF($B$8="Actuals + Projected",SUMIF('WW Spending Total'!$B$10:$B$50,'Summary TC'!$B254,'WW Spending Total'!K$10:K$50),0)</f>
        <v>0</v>
      </c>
      <c r="M254" s="662">
        <f>IF($B$8="Actuals only",SUMIF('WW Spending Actual'!$B$10:$B$50,'Summary TC'!$B254,'WW Spending Actual'!L$10:L$50),0)+IF($B$8="Actuals + Projected",SUMIF('WW Spending Total'!$B$10:$B$50,'Summary TC'!$B254,'WW Spending Total'!L$10:L$50),0)</f>
        <v>0</v>
      </c>
      <c r="N254" s="662">
        <f>IF($B$8="Actuals only",SUMIF('WW Spending Actual'!$B$10:$B$50,'Summary TC'!$B254,'WW Spending Actual'!M$10:M$50),0)+IF($B$8="Actuals + Projected",SUMIF('WW Spending Total'!$B$10:$B$50,'Summary TC'!$B254,'WW Spending Total'!M$10:M$50),0)</f>
        <v>0</v>
      </c>
      <c r="O254" s="662">
        <f>IF($B$8="Actuals only",SUMIF('WW Spending Actual'!$B$10:$B$50,'Summary TC'!$B254,'WW Spending Actual'!N$10:N$50),0)+IF($B$8="Actuals + Projected",SUMIF('WW Spending Total'!$B$10:$B$50,'Summary TC'!$B254,'WW Spending Total'!N$10:N$50),0)</f>
        <v>0</v>
      </c>
      <c r="P254" s="662">
        <f>IF($B$8="Actuals only",SUMIF('WW Spending Actual'!$B$10:$B$50,'Summary TC'!$B254,'WW Spending Actual'!O$10:O$50),0)+IF($B$8="Actuals + Projected",SUMIF('WW Spending Total'!$B$10:$B$50,'Summary TC'!$B254,'WW Spending Total'!O$10:O$50),0)</f>
        <v>0</v>
      </c>
      <c r="Q254" s="662">
        <f>IF($B$8="Actuals only",SUMIF('WW Spending Actual'!$B$10:$B$50,'Summary TC'!$B254,'WW Spending Actual'!P$10:P$50),0)+IF($B$8="Actuals + Projected",SUMIF('WW Spending Total'!$B$10:$B$50,'Summary TC'!$B254,'WW Spending Total'!P$10:P$50),0)</f>
        <v>0</v>
      </c>
      <c r="R254" s="662">
        <f>IF($B$8="Actuals only",SUMIF('WW Spending Actual'!$B$10:$B$50,'Summary TC'!$B254,'WW Spending Actual'!Q$10:Q$50),0)+IF($B$8="Actuals + Projected",SUMIF('WW Spending Total'!$B$10:$B$50,'Summary TC'!$B254,'WW Spending Total'!Q$10:Q$50),0)</f>
        <v>0</v>
      </c>
      <c r="S254" s="662">
        <f>IF($B$8="Actuals only",SUMIF('WW Spending Actual'!$B$10:$B$50,'Summary TC'!$B254,'WW Spending Actual'!R$10:R$50),0)+IF($B$8="Actuals + Projected",SUMIF('WW Spending Total'!$B$10:$B$50,'Summary TC'!$B254,'WW Spending Total'!R$10:R$50),0)</f>
        <v>0</v>
      </c>
      <c r="T254" s="662">
        <f>IF($B$8="Actuals only",SUMIF('WW Spending Actual'!$B$10:$B$50,'Summary TC'!$B254,'WW Spending Actual'!S$10:S$50),0)+IF($B$8="Actuals + Projected",SUMIF('WW Spending Total'!$B$10:$B$50,'Summary TC'!$B254,'WW Spending Total'!S$10:S$50),0)</f>
        <v>0</v>
      </c>
      <c r="U254" s="662">
        <f>IF($B$8="Actuals only",SUMIF('WW Spending Actual'!$B$10:$B$50,'Summary TC'!$B254,'WW Spending Actual'!T$10:T$50),0)+IF($B$8="Actuals + Projected",SUMIF('WW Spending Total'!$B$10:$B$50,'Summary TC'!$B254,'WW Spending Total'!T$10:T$50),0)</f>
        <v>0</v>
      </c>
      <c r="V254" s="662">
        <f>IF($B$8="Actuals only",SUMIF('WW Spending Actual'!$B$10:$B$50,'Summary TC'!$B254,'WW Spending Actual'!U$10:U$50),0)+IF($B$8="Actuals + Projected",SUMIF('WW Spending Total'!$B$10:$B$50,'Summary TC'!$B254,'WW Spending Total'!U$10:U$50),0)</f>
        <v>0</v>
      </c>
      <c r="W254" s="662">
        <f>IF($B$8="Actuals only",SUMIF('WW Spending Actual'!$B$10:$B$50,'Summary TC'!$B254,'WW Spending Actual'!V$10:V$50),0)+IF($B$8="Actuals + Projected",SUMIF('WW Spending Total'!$B$10:$B$50,'Summary TC'!$B254,'WW Spending Total'!V$10:V$50),0)</f>
        <v>0</v>
      </c>
      <c r="X254" s="662">
        <f>IF($B$8="Actuals only",SUMIF('WW Spending Actual'!$B$10:$B$50,'Summary TC'!$B254,'WW Spending Actual'!W$10:W$50),0)+IF($B$8="Actuals + Projected",SUMIF('WW Spending Total'!$B$10:$B$50,'Summary TC'!$B254,'WW Spending Total'!W$10:W$50),0)</f>
        <v>0</v>
      </c>
      <c r="Y254" s="662">
        <f>IF($B$8="Actuals only",SUMIF('WW Spending Actual'!$B$10:$B$50,'Summary TC'!$B254,'WW Spending Actual'!X$10:X$50),0)+IF($B$8="Actuals + Projected",SUMIF('WW Spending Total'!$B$10:$B$50,'Summary TC'!$B254,'WW Spending Total'!X$10:X$50),0)</f>
        <v>0</v>
      </c>
      <c r="Z254" s="662">
        <f>IF($B$8="Actuals only",SUMIF('WW Spending Actual'!$B$10:$B$50,'Summary TC'!$B254,'WW Spending Actual'!Y$10:Y$50),0)+IF($B$8="Actuals + Projected",SUMIF('WW Spending Total'!$B$10:$B$50,'Summary TC'!$B254,'WW Spending Total'!Y$10:Y$50),0)</f>
        <v>0</v>
      </c>
      <c r="AA254" s="662">
        <f>IF($B$8="Actuals only",SUMIF('WW Spending Actual'!$B$10:$B$50,'Summary TC'!$B254,'WW Spending Actual'!Z$10:Z$50),0)+IF($B$8="Actuals + Projected",SUMIF('WW Spending Total'!$B$10:$B$50,'Summary TC'!$B254,'WW Spending Total'!Z$10:Z$50),0)</f>
        <v>0</v>
      </c>
      <c r="AB254" s="662">
        <f>IF($B$8="Actuals only",SUMIF('WW Spending Actual'!$B$10:$B$50,'Summary TC'!$B254,'WW Spending Actual'!AA$10:AA$50),0)+IF($B$8="Actuals + Projected",SUMIF('WW Spending Total'!$B$10:$B$50,'Summary TC'!$B254,'WW Spending Total'!AA$10:AA$50),0)</f>
        <v>0</v>
      </c>
      <c r="AC254" s="662">
        <f>IF($B$8="Actuals only",SUMIF('WW Spending Actual'!$B$10:$B$50,'Summary TC'!$B254,'WW Spending Actual'!AB$10:AB$50),0)+IF($B$8="Actuals + Projected",SUMIF('WW Spending Total'!$B$10:$B$50,'Summary TC'!$B254,'WW Spending Total'!AB$10:AB$50),0)</f>
        <v>0</v>
      </c>
      <c r="AD254" s="662">
        <f>IF($B$8="Actuals only",SUMIF('WW Spending Actual'!$B$10:$B$50,'Summary TC'!$B254,'WW Spending Actual'!AC$10:AC$50),0)+IF($B$8="Actuals + Projected",SUMIF('WW Spending Total'!$B$10:$B$50,'Summary TC'!$B254,'WW Spending Total'!AC$10:AC$50),0)</f>
        <v>0</v>
      </c>
      <c r="AE254" s="662">
        <f>IF($B$8="Actuals only",SUMIF('WW Spending Actual'!$B$10:$B$50,'Summary TC'!$B254,'WW Spending Actual'!AD$10:AD$50),0)+IF($B$8="Actuals + Projected",SUMIF('WW Spending Total'!$B$10:$B$50,'Summary TC'!$B254,'WW Spending Total'!AD$10:AD$50),0)</f>
        <v>0</v>
      </c>
      <c r="AF254" s="662">
        <f>IF($B$8="Actuals only",SUMIF('WW Spending Actual'!$B$10:$B$50,'Summary TC'!$B254,'WW Spending Actual'!AE$10:AE$50),0)+IF($B$8="Actuals + Projected",SUMIF('WW Spending Total'!$B$10:$B$50,'Summary TC'!$B254,'WW Spending Total'!AE$10:AE$50),0)</f>
        <v>0</v>
      </c>
      <c r="AG254" s="662">
        <f>IF($B$8="Actuals only",SUMIF('WW Spending Actual'!$B$10:$B$50,'Summary TC'!$B254,'WW Spending Actual'!AF$10:AF$50),0)+IF($B$8="Actuals + Projected",SUMIF('WW Spending Total'!$B$10:$B$50,'Summary TC'!$B254,'WW Spending Total'!AF$10:AF$50),0)</f>
        <v>0</v>
      </c>
      <c r="AH254" s="663">
        <f>IF($B$8="Actuals only",SUMIF('WW Spending Actual'!$B$10:$B$50,'Summary TC'!$B254,'WW Spending Actual'!AG$10:AG$50),0)+IF($B$8="Actuals + Projected",SUMIF('WW Spending Total'!$B$10:$B$50,'Summary TC'!$B254,'WW Spending Total'!AG$10:AG$50),0)</f>
        <v>0</v>
      </c>
      <c r="AI254" s="729"/>
    </row>
    <row r="255" spans="2:35" hidden="1" x14ac:dyDescent="0.2">
      <c r="B255" s="613" t="str">
        <f>IFERROR(VLOOKUP(C255,'MEG Def'!$A$58:$B$60,2),"")</f>
        <v/>
      </c>
      <c r="C255" s="650"/>
      <c r="D255" s="660"/>
      <c r="E255" s="661">
        <f>IF($B$8="Actuals only",SUMIF('WW Spending Actual'!$B$10:$B$50,'Summary TC'!$B255,'WW Spending Actual'!D$10:D$50),0)+IF($B$8="Actuals + Projected",SUMIF('WW Spending Total'!$B$10:$B$50,'Summary TC'!$B255,'WW Spending Total'!D$10:D$50),0)</f>
        <v>0</v>
      </c>
      <c r="F255" s="662">
        <f>IF($B$8="Actuals only",SUMIF('WW Spending Actual'!$B$10:$B$50,'Summary TC'!$B255,'WW Spending Actual'!E$10:E$50),0)+IF($B$8="Actuals + Projected",SUMIF('WW Spending Total'!$B$10:$B$50,'Summary TC'!$B255,'WW Spending Total'!E$10:E$50),0)</f>
        <v>0</v>
      </c>
      <c r="G255" s="662">
        <f>IF($B$8="Actuals only",SUMIF('WW Spending Actual'!$B$10:$B$50,'Summary TC'!$B255,'WW Spending Actual'!F$10:F$50),0)+IF($B$8="Actuals + Projected",SUMIF('WW Spending Total'!$B$10:$B$50,'Summary TC'!$B255,'WW Spending Total'!F$10:F$50),0)</f>
        <v>0</v>
      </c>
      <c r="H255" s="662">
        <f>IF($B$8="Actuals only",SUMIF('WW Spending Actual'!$B$10:$B$50,'Summary TC'!$B255,'WW Spending Actual'!G$10:G$50),0)+IF($B$8="Actuals + Projected",SUMIF('WW Spending Total'!$B$10:$B$50,'Summary TC'!$B255,'WW Spending Total'!G$10:G$50),0)</f>
        <v>0</v>
      </c>
      <c r="I255" s="662">
        <f>IF($B$8="Actuals only",SUMIF('WW Spending Actual'!$B$10:$B$50,'Summary TC'!$B255,'WW Spending Actual'!H$10:H$50),0)+IF($B$8="Actuals + Projected",SUMIF('WW Spending Total'!$B$10:$B$50,'Summary TC'!$B255,'WW Spending Total'!H$10:H$50),0)</f>
        <v>0</v>
      </c>
      <c r="J255" s="662">
        <f>IF($B$8="Actuals only",SUMIF('WW Spending Actual'!$B$10:$B$50,'Summary TC'!$B255,'WW Spending Actual'!I$10:I$50),0)+IF($B$8="Actuals + Projected",SUMIF('WW Spending Total'!$B$10:$B$50,'Summary TC'!$B255,'WW Spending Total'!I$10:I$50),0)</f>
        <v>0</v>
      </c>
      <c r="K255" s="662">
        <f>IF($B$8="Actuals only",SUMIF('WW Spending Actual'!$B$10:$B$50,'Summary TC'!$B255,'WW Spending Actual'!J$10:J$50),0)+IF($B$8="Actuals + Projected",SUMIF('WW Spending Total'!$B$10:$B$50,'Summary TC'!$B255,'WW Spending Total'!J$10:J$50),0)</f>
        <v>0</v>
      </c>
      <c r="L255" s="662">
        <f>IF($B$8="Actuals only",SUMIF('WW Spending Actual'!$B$10:$B$50,'Summary TC'!$B255,'WW Spending Actual'!K$10:K$50),0)+IF($B$8="Actuals + Projected",SUMIF('WW Spending Total'!$B$10:$B$50,'Summary TC'!$B255,'WW Spending Total'!K$10:K$50),0)</f>
        <v>0</v>
      </c>
      <c r="M255" s="662">
        <f>IF($B$8="Actuals only",SUMIF('WW Spending Actual'!$B$10:$B$50,'Summary TC'!$B255,'WW Spending Actual'!L$10:L$50),0)+IF($B$8="Actuals + Projected",SUMIF('WW Spending Total'!$B$10:$B$50,'Summary TC'!$B255,'WW Spending Total'!L$10:L$50),0)</f>
        <v>0</v>
      </c>
      <c r="N255" s="662">
        <f>IF($B$8="Actuals only",SUMIF('WW Spending Actual'!$B$10:$B$50,'Summary TC'!$B255,'WW Spending Actual'!M$10:M$50),0)+IF($B$8="Actuals + Projected",SUMIF('WW Spending Total'!$B$10:$B$50,'Summary TC'!$B255,'WW Spending Total'!M$10:M$50),0)</f>
        <v>0</v>
      </c>
      <c r="O255" s="662">
        <f>IF($B$8="Actuals only",SUMIF('WW Spending Actual'!$B$10:$B$50,'Summary TC'!$B255,'WW Spending Actual'!N$10:N$50),0)+IF($B$8="Actuals + Projected",SUMIF('WW Spending Total'!$B$10:$B$50,'Summary TC'!$B255,'WW Spending Total'!N$10:N$50),0)</f>
        <v>0</v>
      </c>
      <c r="P255" s="662">
        <f>IF($B$8="Actuals only",SUMIF('WW Spending Actual'!$B$10:$B$50,'Summary TC'!$B255,'WW Spending Actual'!O$10:O$50),0)+IF($B$8="Actuals + Projected",SUMIF('WW Spending Total'!$B$10:$B$50,'Summary TC'!$B255,'WW Spending Total'!O$10:O$50),0)</f>
        <v>0</v>
      </c>
      <c r="Q255" s="662">
        <f>IF($B$8="Actuals only",SUMIF('WW Spending Actual'!$B$10:$B$50,'Summary TC'!$B255,'WW Spending Actual'!P$10:P$50),0)+IF($B$8="Actuals + Projected",SUMIF('WW Spending Total'!$B$10:$B$50,'Summary TC'!$B255,'WW Spending Total'!P$10:P$50),0)</f>
        <v>0</v>
      </c>
      <c r="R255" s="662">
        <f>IF($B$8="Actuals only",SUMIF('WW Spending Actual'!$B$10:$B$50,'Summary TC'!$B255,'WW Spending Actual'!Q$10:Q$50),0)+IF($B$8="Actuals + Projected",SUMIF('WW Spending Total'!$B$10:$B$50,'Summary TC'!$B255,'WW Spending Total'!Q$10:Q$50),0)</f>
        <v>0</v>
      </c>
      <c r="S255" s="662">
        <f>IF($B$8="Actuals only",SUMIF('WW Spending Actual'!$B$10:$B$50,'Summary TC'!$B255,'WW Spending Actual'!R$10:R$50),0)+IF($B$8="Actuals + Projected",SUMIF('WW Spending Total'!$B$10:$B$50,'Summary TC'!$B255,'WW Spending Total'!R$10:R$50),0)</f>
        <v>0</v>
      </c>
      <c r="T255" s="662">
        <f>IF($B$8="Actuals only",SUMIF('WW Spending Actual'!$B$10:$B$50,'Summary TC'!$B255,'WW Spending Actual'!S$10:S$50),0)+IF($B$8="Actuals + Projected",SUMIF('WW Spending Total'!$B$10:$B$50,'Summary TC'!$B255,'WW Spending Total'!S$10:S$50),0)</f>
        <v>0</v>
      </c>
      <c r="U255" s="662">
        <f>IF($B$8="Actuals only",SUMIF('WW Spending Actual'!$B$10:$B$50,'Summary TC'!$B255,'WW Spending Actual'!T$10:T$50),0)+IF($B$8="Actuals + Projected",SUMIF('WW Spending Total'!$B$10:$B$50,'Summary TC'!$B255,'WW Spending Total'!T$10:T$50),0)</f>
        <v>0</v>
      </c>
      <c r="V255" s="662">
        <f>IF($B$8="Actuals only",SUMIF('WW Spending Actual'!$B$10:$B$50,'Summary TC'!$B255,'WW Spending Actual'!U$10:U$50),0)+IF($B$8="Actuals + Projected",SUMIF('WW Spending Total'!$B$10:$B$50,'Summary TC'!$B255,'WW Spending Total'!U$10:U$50),0)</f>
        <v>0</v>
      </c>
      <c r="W255" s="662">
        <f>IF($B$8="Actuals only",SUMIF('WW Spending Actual'!$B$10:$B$50,'Summary TC'!$B255,'WW Spending Actual'!V$10:V$50),0)+IF($B$8="Actuals + Projected",SUMIF('WW Spending Total'!$B$10:$B$50,'Summary TC'!$B255,'WW Spending Total'!V$10:V$50),0)</f>
        <v>0</v>
      </c>
      <c r="X255" s="662">
        <f>IF($B$8="Actuals only",SUMIF('WW Spending Actual'!$B$10:$B$50,'Summary TC'!$B255,'WW Spending Actual'!W$10:W$50),0)+IF($B$8="Actuals + Projected",SUMIF('WW Spending Total'!$B$10:$B$50,'Summary TC'!$B255,'WW Spending Total'!W$10:W$50),0)</f>
        <v>0</v>
      </c>
      <c r="Y255" s="662">
        <f>IF($B$8="Actuals only",SUMIF('WW Spending Actual'!$B$10:$B$50,'Summary TC'!$B255,'WW Spending Actual'!X$10:X$50),0)+IF($B$8="Actuals + Projected",SUMIF('WW Spending Total'!$B$10:$B$50,'Summary TC'!$B255,'WW Spending Total'!X$10:X$50),0)</f>
        <v>0</v>
      </c>
      <c r="Z255" s="662">
        <f>IF($B$8="Actuals only",SUMIF('WW Spending Actual'!$B$10:$B$50,'Summary TC'!$B255,'WW Spending Actual'!Y$10:Y$50),0)+IF($B$8="Actuals + Projected",SUMIF('WW Spending Total'!$B$10:$B$50,'Summary TC'!$B255,'WW Spending Total'!Y$10:Y$50),0)</f>
        <v>0</v>
      </c>
      <c r="AA255" s="662">
        <f>IF($B$8="Actuals only",SUMIF('WW Spending Actual'!$B$10:$B$50,'Summary TC'!$B255,'WW Spending Actual'!Z$10:Z$50),0)+IF($B$8="Actuals + Projected",SUMIF('WW Spending Total'!$B$10:$B$50,'Summary TC'!$B255,'WW Spending Total'!Z$10:Z$50),0)</f>
        <v>0</v>
      </c>
      <c r="AB255" s="662">
        <f>IF($B$8="Actuals only",SUMIF('WW Spending Actual'!$B$10:$B$50,'Summary TC'!$B255,'WW Spending Actual'!AA$10:AA$50),0)+IF($B$8="Actuals + Projected",SUMIF('WW Spending Total'!$B$10:$B$50,'Summary TC'!$B255,'WW Spending Total'!AA$10:AA$50),0)</f>
        <v>0</v>
      </c>
      <c r="AC255" s="662">
        <f>IF($B$8="Actuals only",SUMIF('WW Spending Actual'!$B$10:$B$50,'Summary TC'!$B255,'WW Spending Actual'!AB$10:AB$50),0)+IF($B$8="Actuals + Projected",SUMIF('WW Spending Total'!$B$10:$B$50,'Summary TC'!$B255,'WW Spending Total'!AB$10:AB$50),0)</f>
        <v>0</v>
      </c>
      <c r="AD255" s="662">
        <f>IF($B$8="Actuals only",SUMIF('WW Spending Actual'!$B$10:$B$50,'Summary TC'!$B255,'WW Spending Actual'!AC$10:AC$50),0)+IF($B$8="Actuals + Projected",SUMIF('WW Spending Total'!$B$10:$B$50,'Summary TC'!$B255,'WW Spending Total'!AC$10:AC$50),0)</f>
        <v>0</v>
      </c>
      <c r="AE255" s="662">
        <f>IF($B$8="Actuals only",SUMIF('WW Spending Actual'!$B$10:$B$50,'Summary TC'!$B255,'WW Spending Actual'!AD$10:AD$50),0)+IF($B$8="Actuals + Projected",SUMIF('WW Spending Total'!$B$10:$B$50,'Summary TC'!$B255,'WW Spending Total'!AD$10:AD$50),0)</f>
        <v>0</v>
      </c>
      <c r="AF255" s="662">
        <f>IF($B$8="Actuals only",SUMIF('WW Spending Actual'!$B$10:$B$50,'Summary TC'!$B255,'WW Spending Actual'!AE$10:AE$50),0)+IF($B$8="Actuals + Projected",SUMIF('WW Spending Total'!$B$10:$B$50,'Summary TC'!$B255,'WW Spending Total'!AE$10:AE$50),0)</f>
        <v>0</v>
      </c>
      <c r="AG255" s="662">
        <f>IF($B$8="Actuals only",SUMIF('WW Spending Actual'!$B$10:$B$50,'Summary TC'!$B255,'WW Spending Actual'!AF$10:AF$50),0)+IF($B$8="Actuals + Projected",SUMIF('WW Spending Total'!$B$10:$B$50,'Summary TC'!$B255,'WW Spending Total'!AF$10:AF$50),0)</f>
        <v>0</v>
      </c>
      <c r="AH255" s="663">
        <f>IF($B$8="Actuals only",SUMIF('WW Spending Actual'!$B$10:$B$50,'Summary TC'!$B255,'WW Spending Actual'!AG$10:AG$50),0)+IF($B$8="Actuals + Projected",SUMIF('WW Spending Total'!$B$10:$B$50,'Summary TC'!$B255,'WW Spending Total'!AG$10:AG$50),0)</f>
        <v>0</v>
      </c>
      <c r="AI255" s="729"/>
    </row>
    <row r="256" spans="2:35" ht="13.5" hidden="1" thickBot="1" x14ac:dyDescent="0.25">
      <c r="B256" s="613"/>
      <c r="C256" s="650"/>
      <c r="D256" s="660"/>
      <c r="E256" s="821"/>
      <c r="F256" s="822"/>
      <c r="G256" s="822"/>
      <c r="H256" s="822"/>
      <c r="I256" s="822"/>
      <c r="J256" s="822"/>
      <c r="K256" s="822"/>
      <c r="L256" s="822"/>
      <c r="M256" s="822"/>
      <c r="N256" s="822"/>
      <c r="O256" s="822"/>
      <c r="P256" s="822"/>
      <c r="Q256" s="822"/>
      <c r="R256" s="822"/>
      <c r="S256" s="822"/>
      <c r="T256" s="822"/>
      <c r="U256" s="822"/>
      <c r="V256" s="822"/>
      <c r="W256" s="822"/>
      <c r="X256" s="822"/>
      <c r="Y256" s="822"/>
      <c r="Z256" s="822"/>
      <c r="AA256" s="822"/>
      <c r="AB256" s="822"/>
      <c r="AC256" s="822"/>
      <c r="AD256" s="822"/>
      <c r="AE256" s="822"/>
      <c r="AF256" s="822"/>
      <c r="AG256" s="822"/>
      <c r="AH256" s="823"/>
      <c r="AI256" s="824"/>
    </row>
    <row r="257" spans="2:35" ht="13.5" hidden="1" thickBot="1" x14ac:dyDescent="0.25">
      <c r="B257" s="688" t="s">
        <v>4</v>
      </c>
      <c r="C257" s="689"/>
      <c r="D257" s="778"/>
      <c r="E257" s="794">
        <f>IF(AND(E$12&gt;='Summary TC'!$C$4, E$12&lt;='Summary TC'!$C$5), SUM(E248:E256),0)</f>
        <v>0</v>
      </c>
      <c r="F257" s="690">
        <f>IF(AND(F$12&gt;='Summary TC'!$C$4, F$12&lt;='Summary TC'!$C$5), SUM(F248:F256),0)</f>
        <v>0</v>
      </c>
      <c r="G257" s="690">
        <f>IF(AND(G$12&gt;='Summary TC'!$C$4, G$12&lt;='Summary TC'!$C$5), SUM(G248:G256),0)</f>
        <v>0</v>
      </c>
      <c r="H257" s="690">
        <f>IF(AND(H$12&gt;='Summary TC'!$C$4, H$12&lt;='Summary TC'!$C$5), SUM(H248:H256),0)</f>
        <v>0</v>
      </c>
      <c r="I257" s="690">
        <f>IF(AND(I$12&gt;='Summary TC'!$C$4, I$12&lt;='Summary TC'!$C$5), SUM(I248:I256),0)</f>
        <v>0</v>
      </c>
      <c r="J257" s="690">
        <f>IF(AND(J$12&gt;='Summary TC'!$C$4, J$12&lt;='Summary TC'!$C$5), SUM(J248:J256),0)</f>
        <v>0</v>
      </c>
      <c r="K257" s="690">
        <f>IF(AND(K$12&gt;='Summary TC'!$C$4, K$12&lt;='Summary TC'!$C$5), SUM(K248:K256),0)</f>
        <v>0</v>
      </c>
      <c r="L257" s="690">
        <f>IF(AND(L$12&gt;='Summary TC'!$C$4, L$12&lt;='Summary TC'!$C$5), SUM(L248:L256),0)</f>
        <v>0</v>
      </c>
      <c r="M257" s="690">
        <f>IF(AND(M$12&gt;='Summary TC'!$C$4, M$12&lt;='Summary TC'!$C$5), SUM(M248:M256),0)</f>
        <v>0</v>
      </c>
      <c r="N257" s="690">
        <f>IF(AND(N$12&gt;='Summary TC'!$C$4, N$12&lt;='Summary TC'!$C$5), SUM(N248:N256),0)</f>
        <v>0</v>
      </c>
      <c r="O257" s="690">
        <f>IF(AND(O$12&gt;='Summary TC'!$C$4, O$12&lt;='Summary TC'!$C$5), SUM(O248:O256),0)</f>
        <v>0</v>
      </c>
      <c r="P257" s="690">
        <f>IF(AND(P$12&gt;='Summary TC'!$C$4, P$12&lt;='Summary TC'!$C$5), SUM(P248:P256),0)</f>
        <v>0</v>
      </c>
      <c r="Q257" s="690">
        <f>IF(AND(Q$12&gt;='Summary TC'!$C$4, Q$12&lt;='Summary TC'!$C$5), SUM(Q248:Q256),0)</f>
        <v>0</v>
      </c>
      <c r="R257" s="690">
        <f>IF(AND(R$12&gt;='Summary TC'!$C$4, R$12&lt;='Summary TC'!$C$5), SUM(R248:R256),0)</f>
        <v>0</v>
      </c>
      <c r="S257" s="690">
        <f>IF(AND(S$12&gt;='Summary TC'!$C$4, S$12&lt;='Summary TC'!$C$5), SUM(S248:S256),0)</f>
        <v>0</v>
      </c>
      <c r="T257" s="690">
        <f>IF(AND(T$12&gt;='Summary TC'!$C$4, T$12&lt;='Summary TC'!$C$5), SUM(T248:T256),0)</f>
        <v>0</v>
      </c>
      <c r="U257" s="690">
        <f>IF(AND(U$12&gt;='Summary TC'!$C$4, U$12&lt;='Summary TC'!$C$5), SUM(U248:U256),0)</f>
        <v>0</v>
      </c>
      <c r="V257" s="690">
        <f>IF(AND(V$12&gt;='Summary TC'!$C$4, V$12&lt;='Summary TC'!$C$5), SUM(V248:V256),0)</f>
        <v>0</v>
      </c>
      <c r="W257" s="690">
        <f>IF(AND(W$12&gt;='Summary TC'!$C$4, W$12&lt;='Summary TC'!$C$5), SUM(W248:W256),0)</f>
        <v>0</v>
      </c>
      <c r="X257" s="690">
        <f>IF(AND(X$12&gt;='Summary TC'!$C$4, X$12&lt;='Summary TC'!$C$5), SUM(X248:X256),0)</f>
        <v>0</v>
      </c>
      <c r="Y257" s="690">
        <f>IF(AND(Y$12&gt;='Summary TC'!$C$4, Y$12&lt;='Summary TC'!$C$5), SUM(Y248:Y256),0)</f>
        <v>0</v>
      </c>
      <c r="Z257" s="690">
        <f>IF(AND(Z$12&gt;='Summary TC'!$C$4, Z$12&lt;='Summary TC'!$C$5), SUM(Z248:Z256),0)</f>
        <v>0</v>
      </c>
      <c r="AA257" s="690">
        <f>IF(AND(AA$12&gt;='Summary TC'!$C$4, AA$12&lt;='Summary TC'!$C$5), SUM(AA248:AA256),0)</f>
        <v>0</v>
      </c>
      <c r="AB257" s="690">
        <f>IF(AND(AB$12&gt;='Summary TC'!$C$4, AB$12&lt;='Summary TC'!$C$5), SUM(AB248:AB256),0)</f>
        <v>0</v>
      </c>
      <c r="AC257" s="690">
        <f>IF(AND(AC$12&gt;='Summary TC'!$C$4, AC$12&lt;='Summary TC'!$C$5), SUM(AC248:AC256),0)</f>
        <v>0</v>
      </c>
      <c r="AD257" s="690">
        <f>IF(AND(AD$12&gt;='Summary TC'!$C$4, AD$12&lt;='Summary TC'!$C$5), SUM(AD248:AD256),0)</f>
        <v>0</v>
      </c>
      <c r="AE257" s="690">
        <f>IF(AND(AE$12&gt;='Summary TC'!$C$4, AE$12&lt;='Summary TC'!$C$5), SUM(AE248:AE256),0)</f>
        <v>0</v>
      </c>
      <c r="AF257" s="690">
        <f>IF(AND(AF$12&gt;='Summary TC'!$C$4, AF$12&lt;='Summary TC'!$C$5), SUM(AF248:AF256),0)</f>
        <v>0</v>
      </c>
      <c r="AG257" s="690">
        <f>IF(AND(AG$12&gt;='Summary TC'!$C$4, AG$12&lt;='Summary TC'!$C$5), SUM(AG248:AG256),0)</f>
        <v>0</v>
      </c>
      <c r="AH257" s="690">
        <f>IF(AND(AH$12&gt;='Summary TC'!$C$4, AH$12&lt;='Summary TC'!$C$5), SUM(AH248:AH256),0)</f>
        <v>0</v>
      </c>
      <c r="AI257" s="691">
        <f>SUM(E257:AH257)</f>
        <v>0</v>
      </c>
    </row>
    <row r="258" spans="2:35" ht="13.5" hidden="1" thickBot="1" x14ac:dyDescent="0.25">
      <c r="B258" s="541"/>
      <c r="D258" s="541"/>
      <c r="E258" s="825"/>
      <c r="F258" s="825"/>
      <c r="G258" s="825"/>
      <c r="H258" s="825"/>
      <c r="I258" s="825"/>
      <c r="J258" s="825"/>
      <c r="K258" s="825"/>
      <c r="L258" s="825"/>
      <c r="M258" s="825"/>
      <c r="N258" s="825"/>
      <c r="O258" s="825"/>
      <c r="P258" s="825"/>
      <c r="Q258" s="825"/>
      <c r="R258" s="825"/>
      <c r="S258" s="825"/>
      <c r="T258" s="825"/>
      <c r="U258" s="825"/>
      <c r="V258" s="825"/>
      <c r="W258" s="825"/>
      <c r="X258" s="825"/>
      <c r="Y258" s="825"/>
      <c r="Z258" s="825"/>
      <c r="AA258" s="825"/>
      <c r="AB258" s="825"/>
      <c r="AC258" s="825"/>
      <c r="AD258" s="825"/>
      <c r="AE258" s="825"/>
      <c r="AF258" s="825"/>
      <c r="AG258" s="825"/>
      <c r="AH258" s="825"/>
      <c r="AI258" s="826"/>
    </row>
    <row r="259" spans="2:35" s="642" customFormat="1" ht="13.5" hidden="1" thickBot="1" x14ac:dyDescent="0.25">
      <c r="B259" s="827" t="s">
        <v>83</v>
      </c>
      <c r="C259" s="716"/>
      <c r="D259" s="828"/>
      <c r="E259" s="811">
        <f t="shared" ref="E259:AC259" si="87">E242-E257</f>
        <v>0</v>
      </c>
      <c r="F259" s="698">
        <f t="shared" si="87"/>
        <v>0</v>
      </c>
      <c r="G259" s="698">
        <f t="shared" si="87"/>
        <v>0</v>
      </c>
      <c r="H259" s="698">
        <f t="shared" si="87"/>
        <v>0</v>
      </c>
      <c r="I259" s="698">
        <f t="shared" si="87"/>
        <v>0</v>
      </c>
      <c r="J259" s="698">
        <f t="shared" si="87"/>
        <v>0</v>
      </c>
      <c r="K259" s="698">
        <f t="shared" si="87"/>
        <v>0</v>
      </c>
      <c r="L259" s="698">
        <f t="shared" si="87"/>
        <v>0</v>
      </c>
      <c r="M259" s="698">
        <f t="shared" si="87"/>
        <v>0</v>
      </c>
      <c r="N259" s="698">
        <f t="shared" si="87"/>
        <v>0</v>
      </c>
      <c r="O259" s="698">
        <f t="shared" si="87"/>
        <v>0</v>
      </c>
      <c r="P259" s="698">
        <f t="shared" si="87"/>
        <v>0</v>
      </c>
      <c r="Q259" s="698">
        <f t="shared" si="87"/>
        <v>0</v>
      </c>
      <c r="R259" s="698">
        <f t="shared" si="87"/>
        <v>0</v>
      </c>
      <c r="S259" s="698">
        <f t="shared" si="87"/>
        <v>0</v>
      </c>
      <c r="T259" s="698">
        <f t="shared" si="87"/>
        <v>0</v>
      </c>
      <c r="U259" s="698">
        <f t="shared" si="87"/>
        <v>0</v>
      </c>
      <c r="V259" s="698">
        <f t="shared" si="87"/>
        <v>0</v>
      </c>
      <c r="W259" s="698">
        <f t="shared" si="87"/>
        <v>0</v>
      </c>
      <c r="X259" s="698">
        <f t="shared" si="87"/>
        <v>0</v>
      </c>
      <c r="Y259" s="698">
        <f t="shared" si="87"/>
        <v>0</v>
      </c>
      <c r="Z259" s="698">
        <f t="shared" si="87"/>
        <v>0</v>
      </c>
      <c r="AA259" s="698">
        <f t="shared" si="87"/>
        <v>0</v>
      </c>
      <c r="AB259" s="698">
        <f t="shared" si="87"/>
        <v>0</v>
      </c>
      <c r="AC259" s="698">
        <f t="shared" si="87"/>
        <v>0</v>
      </c>
      <c r="AD259" s="698">
        <f t="shared" ref="AD259:AH259" si="88">AD242-AD257</f>
        <v>0</v>
      </c>
      <c r="AE259" s="698">
        <f t="shared" si="88"/>
        <v>0</v>
      </c>
      <c r="AF259" s="698">
        <f t="shared" si="88"/>
        <v>0</v>
      </c>
      <c r="AG259" s="698">
        <f t="shared" si="88"/>
        <v>0</v>
      </c>
      <c r="AH259" s="698">
        <f t="shared" si="88"/>
        <v>0</v>
      </c>
      <c r="AI259" s="691" t="str">
        <f>IF('MEG Def'!$J$53="Yes",SUM(E259:AH259),"Excluded")</f>
        <v>Excluded</v>
      </c>
    </row>
    <row r="260" spans="2:35" hidden="1" x14ac:dyDescent="0.2">
      <c r="B260" s="541"/>
      <c r="D260" s="541"/>
      <c r="E260" s="799"/>
      <c r="F260" s="799"/>
      <c r="G260" s="799"/>
      <c r="H260" s="799"/>
      <c r="I260" s="799"/>
      <c r="J260" s="799"/>
      <c r="K260" s="799"/>
      <c r="L260" s="799"/>
      <c r="M260" s="799"/>
      <c r="N260" s="799"/>
      <c r="O260" s="799"/>
      <c r="P260" s="799"/>
      <c r="Q260" s="799"/>
      <c r="R260" s="799"/>
      <c r="S260" s="799"/>
      <c r="T260" s="799"/>
      <c r="U260" s="799"/>
      <c r="V260" s="799"/>
      <c r="W260" s="799"/>
      <c r="X260" s="799"/>
      <c r="Y260" s="799"/>
      <c r="Z260" s="799"/>
      <c r="AA260" s="799"/>
      <c r="AB260" s="799"/>
      <c r="AC260" s="799"/>
      <c r="AD260" s="799"/>
      <c r="AE260" s="799"/>
      <c r="AF260" s="799"/>
      <c r="AG260" s="799"/>
      <c r="AH260" s="799"/>
      <c r="AI260" s="800"/>
    </row>
    <row r="261" spans="2:35" ht="13.5" hidden="1" thickBot="1" x14ac:dyDescent="0.25">
      <c r="B261" s="477" t="s">
        <v>146</v>
      </c>
      <c r="C261" s="644"/>
    </row>
    <row r="262" spans="2:35" hidden="1" x14ac:dyDescent="0.2">
      <c r="B262" s="740"/>
      <c r="C262" s="741"/>
      <c r="D262" s="518"/>
      <c r="E262" s="548" t="s">
        <v>0</v>
      </c>
      <c r="F262" s="465"/>
      <c r="G262" s="521"/>
      <c r="H262" s="465"/>
      <c r="I262" s="465"/>
      <c r="J262" s="465"/>
      <c r="K262" s="465"/>
      <c r="L262" s="465"/>
      <c r="M262" s="465"/>
      <c r="N262" s="465"/>
      <c r="O262" s="465"/>
      <c r="P262" s="465"/>
      <c r="Q262" s="465"/>
      <c r="R262" s="465"/>
      <c r="S262" s="465"/>
      <c r="T262" s="465"/>
      <c r="U262" s="465"/>
      <c r="V262" s="465"/>
      <c r="W262" s="465"/>
      <c r="X262" s="465"/>
      <c r="Y262" s="465"/>
      <c r="Z262" s="465"/>
      <c r="AA262" s="465"/>
      <c r="AB262" s="465"/>
      <c r="AC262" s="465"/>
      <c r="AD262" s="465"/>
      <c r="AE262" s="465"/>
      <c r="AF262" s="465"/>
      <c r="AG262" s="465"/>
      <c r="AH262" s="465"/>
      <c r="AI262" s="603"/>
    </row>
    <row r="263" spans="2:35" ht="13.5" hidden="1" thickBot="1" x14ac:dyDescent="0.25">
      <c r="B263" s="535"/>
      <c r="C263" s="745"/>
      <c r="D263" s="771"/>
      <c r="E263" s="551">
        <f>'DY Def'!B$5</f>
        <v>1</v>
      </c>
      <c r="F263" s="524">
        <f>'DY Def'!C$5</f>
        <v>2</v>
      </c>
      <c r="G263" s="524">
        <f>'DY Def'!D$5</f>
        <v>3</v>
      </c>
      <c r="H263" s="524">
        <f>'DY Def'!E$5</f>
        <v>4</v>
      </c>
      <c r="I263" s="524">
        <f>'DY Def'!F$5</f>
        <v>5</v>
      </c>
      <c r="J263" s="524">
        <f>'DY Def'!G$5</f>
        <v>6</v>
      </c>
      <c r="K263" s="524">
        <f>'DY Def'!H$5</f>
        <v>7</v>
      </c>
      <c r="L263" s="524">
        <f>'DY Def'!I$5</f>
        <v>8</v>
      </c>
      <c r="M263" s="524">
        <f>'DY Def'!J$5</f>
        <v>9</v>
      </c>
      <c r="N263" s="524">
        <f>'DY Def'!K$5</f>
        <v>10</v>
      </c>
      <c r="O263" s="524">
        <f>'DY Def'!L$5</f>
        <v>11</v>
      </c>
      <c r="P263" s="524">
        <f>'DY Def'!M$5</f>
        <v>12</v>
      </c>
      <c r="Q263" s="524">
        <f>'DY Def'!N$5</f>
        <v>13</v>
      </c>
      <c r="R263" s="524">
        <f>'DY Def'!O$5</f>
        <v>14</v>
      </c>
      <c r="S263" s="524">
        <f>'DY Def'!P$5</f>
        <v>15</v>
      </c>
      <c r="T263" s="524">
        <f>'DY Def'!Q$5</f>
        <v>16</v>
      </c>
      <c r="U263" s="524">
        <f>'DY Def'!R$5</f>
        <v>17</v>
      </c>
      <c r="V263" s="524">
        <f>'DY Def'!S$5</f>
        <v>18</v>
      </c>
      <c r="W263" s="524">
        <f>'DY Def'!T$5</f>
        <v>19</v>
      </c>
      <c r="X263" s="524">
        <f>'DY Def'!U$5</f>
        <v>20</v>
      </c>
      <c r="Y263" s="524">
        <f>'DY Def'!V$5</f>
        <v>21</v>
      </c>
      <c r="Z263" s="524">
        <f>'DY Def'!W$5</f>
        <v>22</v>
      </c>
      <c r="AA263" s="524">
        <f>'DY Def'!X$5</f>
        <v>23</v>
      </c>
      <c r="AB263" s="524">
        <f>'DY Def'!Y$5</f>
        <v>24</v>
      </c>
      <c r="AC263" s="524">
        <f>'DY Def'!Z$5</f>
        <v>25</v>
      </c>
      <c r="AD263" s="524">
        <f>'DY Def'!AA$5</f>
        <v>26</v>
      </c>
      <c r="AE263" s="524">
        <f>'DY Def'!AB$5</f>
        <v>27</v>
      </c>
      <c r="AF263" s="524">
        <f>'DY Def'!AC$5</f>
        <v>28</v>
      </c>
      <c r="AG263" s="524">
        <f>'DY Def'!AD$5</f>
        <v>29</v>
      </c>
      <c r="AH263" s="524">
        <f>'DY Def'!AE$5</f>
        <v>30</v>
      </c>
      <c r="AI263" s="703"/>
    </row>
    <row r="264" spans="2:35" hidden="1" x14ac:dyDescent="0.2">
      <c r="B264" s="535"/>
      <c r="C264" s="745"/>
      <c r="D264" s="703"/>
      <c r="AI264" s="703"/>
    </row>
    <row r="265" spans="2:35" s="642" customFormat="1" hidden="1" x14ac:dyDescent="0.2">
      <c r="B265" s="829" t="s">
        <v>33</v>
      </c>
      <c r="C265" s="708"/>
      <c r="D265" s="830"/>
      <c r="E265" s="747"/>
      <c r="F265" s="747"/>
      <c r="G265" s="747"/>
      <c r="H265" s="747"/>
      <c r="I265" s="747"/>
      <c r="J265" s="747"/>
      <c r="K265" s="747"/>
      <c r="L265" s="747"/>
      <c r="M265" s="747"/>
      <c r="N265" s="747"/>
      <c r="O265" s="747"/>
      <c r="P265" s="747"/>
      <c r="Q265" s="747"/>
      <c r="R265" s="747"/>
      <c r="S265" s="747"/>
      <c r="T265" s="747"/>
      <c r="U265" s="747"/>
      <c r="V265" s="747"/>
      <c r="W265" s="747"/>
      <c r="X265" s="747"/>
      <c r="Y265" s="747"/>
      <c r="Z265" s="747"/>
      <c r="AA265" s="747"/>
      <c r="AB265" s="747"/>
      <c r="AC265" s="747"/>
      <c r="AD265" s="747"/>
      <c r="AE265" s="747"/>
      <c r="AF265" s="747"/>
      <c r="AG265" s="747"/>
      <c r="AH265" s="747"/>
      <c r="AI265" s="831"/>
    </row>
    <row r="266" spans="2:35" s="642" customFormat="1" hidden="1" x14ac:dyDescent="0.2">
      <c r="B266" s="829" t="s">
        <v>34</v>
      </c>
      <c r="C266" s="708"/>
      <c r="D266" s="830"/>
      <c r="E266" s="662">
        <f>IF(AND(E$12&gt;='Summary TC'!$C$4, E$12&lt;='Summary TC'!$C$5), D266+E242,0)</f>
        <v>0</v>
      </c>
      <c r="F266" s="662">
        <f>IF(AND(F$12&gt;='Summary TC'!$C$4, F$12&lt;='Summary TC'!$C$5), E266+F242,0)</f>
        <v>0</v>
      </c>
      <c r="G266" s="662">
        <f>IF(AND(G$12&gt;='Summary TC'!$C$4, G$12&lt;='Summary TC'!$C$5), F266+G242,0)</f>
        <v>0</v>
      </c>
      <c r="H266" s="662">
        <f>IF(AND(H$12&gt;='Summary TC'!$C$4, H$12&lt;='Summary TC'!$C$5), G266+H242,0)</f>
        <v>0</v>
      </c>
      <c r="I266" s="662">
        <f>IF(AND(I$12&gt;='Summary TC'!$C$4, I$12&lt;='Summary TC'!$C$5), H266+I242,0)</f>
        <v>0</v>
      </c>
      <c r="J266" s="662">
        <f>IF(AND(J$12&gt;='Summary TC'!$C$4, J$12&lt;='Summary TC'!$C$5), I266+J242,0)</f>
        <v>0</v>
      </c>
      <c r="K266" s="662">
        <f>IF(AND(K$12&gt;='Summary TC'!$C$4, K$12&lt;='Summary TC'!$C$5), J266+K242,0)</f>
        <v>0</v>
      </c>
      <c r="L266" s="662">
        <f>IF(AND(L$12&gt;='Summary TC'!$C$4, L$12&lt;='Summary TC'!$C$5), K266+L242,0)</f>
        <v>0</v>
      </c>
      <c r="M266" s="662">
        <f>IF(AND(M$12&gt;='Summary TC'!$C$4, M$12&lt;='Summary TC'!$C$5), L266+M242,0)</f>
        <v>0</v>
      </c>
      <c r="N266" s="662">
        <f>IF(AND(N$12&gt;='Summary TC'!$C$4, N$12&lt;='Summary TC'!$C$5), M266+N242,0)</f>
        <v>0</v>
      </c>
      <c r="O266" s="662">
        <f>IF(AND(O$12&gt;='Summary TC'!$C$4, O$12&lt;='Summary TC'!$C$5), N266+O242,0)</f>
        <v>0</v>
      </c>
      <c r="P266" s="662">
        <f>IF(AND(P$12&gt;='Summary TC'!$C$4, P$12&lt;='Summary TC'!$C$5), O266+P242,0)</f>
        <v>0</v>
      </c>
      <c r="Q266" s="662">
        <f>IF(AND(Q$12&gt;='Summary TC'!$C$4, Q$12&lt;='Summary TC'!$C$5), P266+Q242,0)</f>
        <v>0</v>
      </c>
      <c r="R266" s="662">
        <f>IF(AND(R$12&gt;='Summary TC'!$C$4, R$12&lt;='Summary TC'!$C$5), Q266+R242,0)</f>
        <v>0</v>
      </c>
      <c r="S266" s="662">
        <f>IF(AND(S$12&gt;='Summary TC'!$C$4, S$12&lt;='Summary TC'!$C$5), R266+S242,0)</f>
        <v>0</v>
      </c>
      <c r="T266" s="662">
        <f>IF(AND(T$12&gt;='Summary TC'!$C$4, T$12&lt;='Summary TC'!$C$5), S266+T242,0)</f>
        <v>0</v>
      </c>
      <c r="U266" s="662">
        <f>IF(AND(U$12&gt;='Summary TC'!$C$4, U$12&lt;='Summary TC'!$C$5), T266+U242,0)</f>
        <v>0</v>
      </c>
      <c r="V266" s="662">
        <f>IF(AND(V$12&gt;='Summary TC'!$C$4, V$12&lt;='Summary TC'!$C$5), U266+V242,0)</f>
        <v>0</v>
      </c>
      <c r="W266" s="662">
        <f>IF(AND(W$12&gt;='Summary TC'!$C$4, W$12&lt;='Summary TC'!$C$5), V266+W242,0)</f>
        <v>0</v>
      </c>
      <c r="X266" s="662">
        <f>IF(AND(X$12&gt;='Summary TC'!$C$4, X$12&lt;='Summary TC'!$C$5), W266+X242,0)</f>
        <v>0</v>
      </c>
      <c r="Y266" s="662">
        <f>IF(AND(Y$12&gt;='Summary TC'!$C$4, Y$12&lt;='Summary TC'!$C$5), X266+Y242,0)</f>
        <v>0</v>
      </c>
      <c r="Z266" s="662">
        <f>IF(AND(Z$12&gt;='Summary TC'!$C$4, Z$12&lt;='Summary TC'!$C$5), Y266+Z242,0)</f>
        <v>0</v>
      </c>
      <c r="AA266" s="662">
        <f>IF(AND(AA$12&gt;='Summary TC'!$C$4, AA$12&lt;='Summary TC'!$C$5), Z266+AA242,0)</f>
        <v>0</v>
      </c>
      <c r="AB266" s="662">
        <f>IF(AND(AB$12&gt;='Summary TC'!$C$4, AB$12&lt;='Summary TC'!$C$5), AA266+AB242,0)</f>
        <v>0</v>
      </c>
      <c r="AC266" s="662">
        <f>IF(AND(AC$12&gt;='Summary TC'!$C$4, AC$12&lt;='Summary TC'!$C$5), AB266+AC242,0)</f>
        <v>0</v>
      </c>
      <c r="AD266" s="662">
        <f>IF(AND(AD$12&gt;='Summary TC'!$C$4, AD$12&lt;='Summary TC'!$C$5), AC266+AD242,0)</f>
        <v>0</v>
      </c>
      <c r="AE266" s="662">
        <f>IF(AND(AE$12&gt;='Summary TC'!$C$4, AE$12&lt;='Summary TC'!$C$5), AD266+AE242,0)</f>
        <v>0</v>
      </c>
      <c r="AF266" s="662">
        <f>IF(AND(AF$12&gt;='Summary TC'!$C$4, AF$12&lt;='Summary TC'!$C$5), AE266+AF242,0)</f>
        <v>0</v>
      </c>
      <c r="AG266" s="662">
        <f>IF(AND(AG$12&gt;='Summary TC'!$C$4, AG$12&lt;='Summary TC'!$C$5), AF266+AG242,0)</f>
        <v>0</v>
      </c>
      <c r="AH266" s="662">
        <f>IF(AND(AH$12&gt;='Summary TC'!$C$4, AH$12&lt;='Summary TC'!$C$5), AG266+AH242,0)</f>
        <v>0</v>
      </c>
      <c r="AI266" s="831"/>
    </row>
    <row r="267" spans="2:35" s="642" customFormat="1" hidden="1" x14ac:dyDescent="0.2">
      <c r="B267" s="829" t="s">
        <v>35</v>
      </c>
      <c r="C267" s="708"/>
      <c r="D267" s="830"/>
      <c r="E267" s="662">
        <f t="shared" ref="E267:AC267" si="89">E266*E265</f>
        <v>0</v>
      </c>
      <c r="F267" s="662">
        <f t="shared" si="89"/>
        <v>0</v>
      </c>
      <c r="G267" s="662">
        <f t="shared" si="89"/>
        <v>0</v>
      </c>
      <c r="H267" s="662">
        <f t="shared" si="89"/>
        <v>0</v>
      </c>
      <c r="I267" s="662">
        <f t="shared" si="89"/>
        <v>0</v>
      </c>
      <c r="J267" s="662">
        <f t="shared" si="89"/>
        <v>0</v>
      </c>
      <c r="K267" s="662">
        <f t="shared" si="89"/>
        <v>0</v>
      </c>
      <c r="L267" s="662">
        <f t="shared" si="89"/>
        <v>0</v>
      </c>
      <c r="M267" s="662">
        <f t="shared" si="89"/>
        <v>0</v>
      </c>
      <c r="N267" s="662">
        <f t="shared" si="89"/>
        <v>0</v>
      </c>
      <c r="O267" s="662">
        <f t="shared" si="89"/>
        <v>0</v>
      </c>
      <c r="P267" s="662">
        <f t="shared" si="89"/>
        <v>0</v>
      </c>
      <c r="Q267" s="662">
        <f t="shared" si="89"/>
        <v>0</v>
      </c>
      <c r="R267" s="662">
        <f t="shared" si="89"/>
        <v>0</v>
      </c>
      <c r="S267" s="662">
        <f t="shared" si="89"/>
        <v>0</v>
      </c>
      <c r="T267" s="662">
        <f t="shared" si="89"/>
        <v>0</v>
      </c>
      <c r="U267" s="662">
        <f t="shared" si="89"/>
        <v>0</v>
      </c>
      <c r="V267" s="662">
        <f t="shared" si="89"/>
        <v>0</v>
      </c>
      <c r="W267" s="662">
        <f t="shared" si="89"/>
        <v>0</v>
      </c>
      <c r="X267" s="662">
        <f t="shared" si="89"/>
        <v>0</v>
      </c>
      <c r="Y267" s="662">
        <f t="shared" si="89"/>
        <v>0</v>
      </c>
      <c r="Z267" s="662">
        <f t="shared" si="89"/>
        <v>0</v>
      </c>
      <c r="AA267" s="662">
        <f t="shared" si="89"/>
        <v>0</v>
      </c>
      <c r="AB267" s="662">
        <f t="shared" si="89"/>
        <v>0</v>
      </c>
      <c r="AC267" s="662">
        <f t="shared" si="89"/>
        <v>0</v>
      </c>
      <c r="AD267" s="662">
        <f t="shared" ref="AD267:AH267" si="90">AD266*AD265</f>
        <v>0</v>
      </c>
      <c r="AE267" s="662">
        <f t="shared" si="90"/>
        <v>0</v>
      </c>
      <c r="AF267" s="662">
        <f t="shared" si="90"/>
        <v>0</v>
      </c>
      <c r="AG267" s="662">
        <f t="shared" si="90"/>
        <v>0</v>
      </c>
      <c r="AH267" s="662">
        <f t="shared" si="90"/>
        <v>0</v>
      </c>
      <c r="AI267" s="831"/>
    </row>
    <row r="268" spans="2:35" s="642" customFormat="1" hidden="1" x14ac:dyDescent="0.2">
      <c r="B268" s="829"/>
      <c r="C268" s="708"/>
      <c r="D268" s="830"/>
      <c r="E268" s="749"/>
      <c r="F268" s="749"/>
      <c r="G268" s="749"/>
      <c r="H268" s="749"/>
      <c r="I268" s="749"/>
      <c r="J268" s="749"/>
      <c r="K268" s="749"/>
      <c r="L268" s="749"/>
      <c r="M268" s="749"/>
      <c r="N268" s="749"/>
      <c r="O268" s="749"/>
      <c r="P268" s="749"/>
      <c r="Q268" s="749"/>
      <c r="R268" s="749"/>
      <c r="S268" s="749"/>
      <c r="T268" s="749"/>
      <c r="U268" s="749"/>
      <c r="V268" s="749"/>
      <c r="W268" s="749"/>
      <c r="X268" s="749"/>
      <c r="Y268" s="749"/>
      <c r="Z268" s="749"/>
      <c r="AA268" s="749"/>
      <c r="AB268" s="749"/>
      <c r="AC268" s="749"/>
      <c r="AD268" s="749"/>
      <c r="AE268" s="749"/>
      <c r="AF268" s="749"/>
      <c r="AG268" s="749"/>
      <c r="AH268" s="749"/>
      <c r="AI268" s="831"/>
    </row>
    <row r="269" spans="2:35" s="642" customFormat="1" hidden="1" x14ac:dyDescent="0.2">
      <c r="B269" s="829" t="s">
        <v>36</v>
      </c>
      <c r="C269" s="708"/>
      <c r="D269" s="830"/>
      <c r="E269" s="662">
        <f>IF(AND(E$12&gt;='Summary TC'!$C$4, E$12&lt;='Summary TC'!$C$5), D269-E259,0)</f>
        <v>0</v>
      </c>
      <c r="F269" s="662">
        <f>IF(AND(F$12&gt;='Summary TC'!$C$4, F$12&lt;='Summary TC'!$C$5), E269-F259,0)</f>
        <v>0</v>
      </c>
      <c r="G269" s="662">
        <f>IF(AND(G$12&gt;='Summary TC'!$C$4, G$12&lt;='Summary TC'!$C$5), F269-G259,0)</f>
        <v>0</v>
      </c>
      <c r="H269" s="662">
        <f>IF(AND(H$12&gt;='Summary TC'!$C$4, H$12&lt;='Summary TC'!$C$5), G269-H259,0)</f>
        <v>0</v>
      </c>
      <c r="I269" s="662">
        <f>IF(AND(I$12&gt;='Summary TC'!$C$4, I$12&lt;='Summary TC'!$C$5), H269-I259,0)</f>
        <v>0</v>
      </c>
      <c r="J269" s="662">
        <f>IF(AND(J$12&gt;='Summary TC'!$C$4, J$12&lt;='Summary TC'!$C$5), I269-J259,0)</f>
        <v>0</v>
      </c>
      <c r="K269" s="662">
        <f>IF(AND(K$12&gt;='Summary TC'!$C$4, K$12&lt;='Summary TC'!$C$5), J269-K259,0)</f>
        <v>0</v>
      </c>
      <c r="L269" s="662">
        <f>IF(AND(L$12&gt;='Summary TC'!$C$4, L$12&lt;='Summary TC'!$C$5), K269-L259,0)</f>
        <v>0</v>
      </c>
      <c r="M269" s="662">
        <f>IF(AND(M$12&gt;='Summary TC'!$C$4, M$12&lt;='Summary TC'!$C$5), L269-M259,0)</f>
        <v>0</v>
      </c>
      <c r="N269" s="662">
        <f>IF(AND(N$12&gt;='Summary TC'!$C$4, N$12&lt;='Summary TC'!$C$5), M269-N259,0)</f>
        <v>0</v>
      </c>
      <c r="O269" s="662">
        <f>IF(AND(O$12&gt;='Summary TC'!$C$4, O$12&lt;='Summary TC'!$C$5), N269-O259,0)</f>
        <v>0</v>
      </c>
      <c r="P269" s="662">
        <f>IF(AND(P$12&gt;='Summary TC'!$C$4, P$12&lt;='Summary TC'!$C$5), O269-P259,0)</f>
        <v>0</v>
      </c>
      <c r="Q269" s="662">
        <f>IF(AND(Q$12&gt;='Summary TC'!$C$4, Q$12&lt;='Summary TC'!$C$5), P269-Q259,0)</f>
        <v>0</v>
      </c>
      <c r="R269" s="662">
        <f>IF(AND(R$12&gt;='Summary TC'!$C$4, R$12&lt;='Summary TC'!$C$5), Q269-R259,0)</f>
        <v>0</v>
      </c>
      <c r="S269" s="662">
        <f>IF(AND(S$12&gt;='Summary TC'!$C$4, S$12&lt;='Summary TC'!$C$5), R269-S259,0)</f>
        <v>0</v>
      </c>
      <c r="T269" s="662">
        <f>IF(AND(T$12&gt;='Summary TC'!$C$4, T$12&lt;='Summary TC'!$C$5), S269-T259,0)</f>
        <v>0</v>
      </c>
      <c r="U269" s="662">
        <f>IF(AND(U$12&gt;='Summary TC'!$C$4, U$12&lt;='Summary TC'!$C$5), T269-U259,0)</f>
        <v>0</v>
      </c>
      <c r="V269" s="662">
        <f>IF(AND(V$12&gt;='Summary TC'!$C$4, V$12&lt;='Summary TC'!$C$5), U269-V259,0)</f>
        <v>0</v>
      </c>
      <c r="W269" s="662">
        <f>IF(AND(W$12&gt;='Summary TC'!$C$4, W$12&lt;='Summary TC'!$C$5), V269-W259,0)</f>
        <v>0</v>
      </c>
      <c r="X269" s="662">
        <f>IF(AND(X$12&gt;='Summary TC'!$C$4, X$12&lt;='Summary TC'!$C$5), W269-X259,0)</f>
        <v>0</v>
      </c>
      <c r="Y269" s="662">
        <f>IF(AND(Y$12&gt;='Summary TC'!$C$4, Y$12&lt;='Summary TC'!$C$5), X269-Y259,0)</f>
        <v>0</v>
      </c>
      <c r="Z269" s="662">
        <f>IF(AND(Z$12&gt;='Summary TC'!$C$4, Z$12&lt;='Summary TC'!$C$5), Y269-Z259,0)</f>
        <v>0</v>
      </c>
      <c r="AA269" s="662">
        <f>IF(AND(AA$12&gt;='Summary TC'!$C$4, AA$12&lt;='Summary TC'!$C$5), Z269-AA259,0)</f>
        <v>0</v>
      </c>
      <c r="AB269" s="662">
        <f>IF(AND(AB$12&gt;='Summary TC'!$C$4, AB$12&lt;='Summary TC'!$C$5), AA269-AB259,0)</f>
        <v>0</v>
      </c>
      <c r="AC269" s="662">
        <f>IF(AND(AC$12&gt;='Summary TC'!$C$4, AC$12&lt;='Summary TC'!$C$5), AB269-AC259,0)</f>
        <v>0</v>
      </c>
      <c r="AD269" s="662">
        <f>IF(AND(AD$12&gt;='Summary TC'!$C$4, AD$12&lt;='Summary TC'!$C$5), AC269-AD259,0)</f>
        <v>0</v>
      </c>
      <c r="AE269" s="662">
        <f>IF(AND(AE$12&gt;='Summary TC'!$C$4, AE$12&lt;='Summary TC'!$C$5), AD269-AE259,0)</f>
        <v>0</v>
      </c>
      <c r="AF269" s="662">
        <f>IF(AND(AF$12&gt;='Summary TC'!$C$4, AF$12&lt;='Summary TC'!$C$5), AE269-AF259,0)</f>
        <v>0</v>
      </c>
      <c r="AG269" s="662">
        <f>IF(AND(AG$12&gt;='Summary TC'!$C$4, AG$12&lt;='Summary TC'!$C$5), AF269-AG259,0)</f>
        <v>0</v>
      </c>
      <c r="AH269" s="662">
        <f>IF(AND(AH$12&gt;='Summary TC'!$C$4, AH$12&lt;='Summary TC'!$C$5), AG269-AH259,0)</f>
        <v>0</v>
      </c>
      <c r="AI269" s="831"/>
    </row>
    <row r="270" spans="2:35" ht="13.5" hidden="1" thickBot="1" x14ac:dyDescent="0.25">
      <c r="B270" s="750" t="s">
        <v>37</v>
      </c>
      <c r="C270" s="751"/>
      <c r="D270" s="744"/>
      <c r="E270" s="487" t="str">
        <f>IF(E269&gt;E267,"CAP Needed"," ")</f>
        <v xml:space="preserve"> </v>
      </c>
      <c r="F270" s="487" t="str">
        <f>IF(F269&gt;F267,"CAP Needed"," ")</f>
        <v xml:space="preserve"> </v>
      </c>
      <c r="G270" s="487" t="str">
        <f>IF(G269&gt;G267,"CAP Needed"," ")</f>
        <v xml:space="preserve"> </v>
      </c>
      <c r="H270" s="487" t="str">
        <f>IF(H269&gt;H267,"CAP Needed"," ")</f>
        <v xml:space="preserve"> </v>
      </c>
      <c r="I270" s="487" t="str">
        <f>IF(I269&gt;I267,"CAP Needed"," ")</f>
        <v xml:space="preserve"> </v>
      </c>
      <c r="J270" s="487" t="str">
        <f t="shared" ref="J270:AC270" si="91">IF(J269&gt;J267,"CAP Needed"," ")</f>
        <v xml:space="preserve"> </v>
      </c>
      <c r="K270" s="487" t="str">
        <f t="shared" si="91"/>
        <v xml:space="preserve"> </v>
      </c>
      <c r="L270" s="487" t="str">
        <f t="shared" si="91"/>
        <v xml:space="preserve"> </v>
      </c>
      <c r="M270" s="487" t="str">
        <f t="shared" si="91"/>
        <v xml:space="preserve"> </v>
      </c>
      <c r="N270" s="487" t="str">
        <f t="shared" si="91"/>
        <v xml:space="preserve"> </v>
      </c>
      <c r="O270" s="487" t="str">
        <f t="shared" si="91"/>
        <v xml:space="preserve"> </v>
      </c>
      <c r="P270" s="487" t="str">
        <f t="shared" si="91"/>
        <v xml:space="preserve"> </v>
      </c>
      <c r="Q270" s="487" t="str">
        <f t="shared" si="91"/>
        <v xml:space="preserve"> </v>
      </c>
      <c r="R270" s="487" t="str">
        <f t="shared" si="91"/>
        <v xml:space="preserve"> </v>
      </c>
      <c r="S270" s="487" t="str">
        <f t="shared" si="91"/>
        <v xml:space="preserve"> </v>
      </c>
      <c r="T270" s="487" t="str">
        <f t="shared" si="91"/>
        <v xml:space="preserve"> </v>
      </c>
      <c r="U270" s="487" t="str">
        <f t="shared" si="91"/>
        <v xml:space="preserve"> </v>
      </c>
      <c r="V270" s="487" t="str">
        <f t="shared" si="91"/>
        <v xml:space="preserve"> </v>
      </c>
      <c r="W270" s="487" t="str">
        <f t="shared" si="91"/>
        <v xml:space="preserve"> </v>
      </c>
      <c r="X270" s="487" t="str">
        <f t="shared" si="91"/>
        <v xml:space="preserve"> </v>
      </c>
      <c r="Y270" s="487" t="str">
        <f t="shared" si="91"/>
        <v xml:space="preserve"> </v>
      </c>
      <c r="Z270" s="487" t="str">
        <f t="shared" si="91"/>
        <v xml:space="preserve"> </v>
      </c>
      <c r="AA270" s="487" t="str">
        <f t="shared" si="91"/>
        <v xml:space="preserve"> </v>
      </c>
      <c r="AB270" s="487" t="str">
        <f t="shared" si="91"/>
        <v xml:space="preserve"> </v>
      </c>
      <c r="AC270" s="487" t="str">
        <f t="shared" si="91"/>
        <v xml:space="preserve"> </v>
      </c>
      <c r="AD270" s="487" t="str">
        <f t="shared" ref="AD270:AH270" si="92">IF(AD269&gt;AD267,"CAP Needed"," ")</f>
        <v xml:space="preserve"> </v>
      </c>
      <c r="AE270" s="487" t="str">
        <f t="shared" si="92"/>
        <v xml:space="preserve"> </v>
      </c>
      <c r="AF270" s="487" t="str">
        <f t="shared" si="92"/>
        <v xml:space="preserve"> </v>
      </c>
      <c r="AG270" s="487" t="str">
        <f t="shared" si="92"/>
        <v xml:space="preserve"> </v>
      </c>
      <c r="AH270" s="487" t="str">
        <f t="shared" si="92"/>
        <v xml:space="preserve"> </v>
      </c>
      <c r="AI270" s="744"/>
    </row>
    <row r="271" spans="2:35" hidden="1" x14ac:dyDescent="0.2">
      <c r="B271" s="541"/>
      <c r="D271" s="541"/>
      <c r="E271" s="799"/>
      <c r="F271" s="799"/>
      <c r="G271" s="799"/>
      <c r="H271" s="799"/>
      <c r="I271" s="799"/>
      <c r="J271" s="799"/>
      <c r="K271" s="799"/>
      <c r="L271" s="799"/>
      <c r="M271" s="799"/>
      <c r="N271" s="799"/>
      <c r="O271" s="799"/>
      <c r="P271" s="799"/>
      <c r="Q271" s="799"/>
      <c r="R271" s="799"/>
      <c r="S271" s="799"/>
      <c r="T271" s="799"/>
      <c r="U271" s="799"/>
      <c r="V271" s="799"/>
      <c r="W271" s="799"/>
      <c r="X271" s="799"/>
      <c r="Y271" s="799"/>
      <c r="Z271" s="799"/>
      <c r="AA271" s="799"/>
      <c r="AB271" s="799"/>
      <c r="AC271" s="799"/>
      <c r="AD271" s="799"/>
      <c r="AE271" s="799"/>
      <c r="AF271" s="799"/>
      <c r="AG271" s="799"/>
      <c r="AH271" s="799"/>
      <c r="AI271" s="800"/>
    </row>
    <row r="272" spans="2:35" hidden="1" x14ac:dyDescent="0.2"/>
    <row r="273" hidden="1" x14ac:dyDescent="0.2"/>
    <row r="274" hidden="1" x14ac:dyDescent="0.2"/>
    <row r="275" hidden="1" x14ac:dyDescent="0.2"/>
  </sheetData>
  <sheetProtection algorithmName="SHA-512" hashValue="Rn+ZbMuYLoR+BvCCFM2l3iaQrbHZbJLeHzAIdPFdpcL7utrwKxxty5Npv5KSUm1+NW/wHc41j1nMuWbtiYhtmg==" saltValue="Kk0tDVzTHGswQpOuw8ZbaQ=="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9 D236"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247650</xdr:colOff>
                    <xdr:row>2</xdr:row>
                    <xdr:rowOff>361950</xdr:rowOff>
                  </from>
                  <to>
                    <xdr:col>4</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3" sqref="C3"/>
    </sheetView>
  </sheetViews>
  <sheetFormatPr defaultColWidth="8.7109375" defaultRowHeight="12.75" x14ac:dyDescent="0.2"/>
  <cols>
    <col min="1" max="1" width="29.28515625" customWidth="1"/>
    <col min="2" max="2" width="13.7109375" hidden="1" customWidth="1"/>
    <col min="3" max="3" width="34.5703125" style="20" bestFit="1" customWidth="1"/>
    <col min="4" max="4" width="36" customWidth="1"/>
    <col min="5" max="5" width="6.7109375" customWidth="1"/>
  </cols>
  <sheetData>
    <row r="1" spans="1:5" x14ac:dyDescent="0.2">
      <c r="A1" s="2" t="s">
        <v>71</v>
      </c>
      <c r="B1" s="2"/>
      <c r="C1" s="2" t="s">
        <v>160</v>
      </c>
      <c r="D1" s="2" t="s">
        <v>180</v>
      </c>
      <c r="E1" s="5">
        <v>1</v>
      </c>
    </row>
    <row r="2" spans="1:5" x14ac:dyDescent="0.2">
      <c r="A2" s="18" t="s">
        <v>38</v>
      </c>
      <c r="B2" s="5"/>
      <c r="C2" s="27" t="s">
        <v>161</v>
      </c>
      <c r="D2" s="2" t="s">
        <v>181</v>
      </c>
      <c r="E2" s="5">
        <v>5</v>
      </c>
    </row>
    <row r="3" spans="1:5" x14ac:dyDescent="0.2">
      <c r="A3" s="18" t="s">
        <v>39</v>
      </c>
      <c r="B3" s="5"/>
      <c r="C3" s="133" t="s">
        <v>189</v>
      </c>
    </row>
    <row r="4" spans="1:5" x14ac:dyDescent="0.2">
      <c r="A4" s="18"/>
      <c r="B4" s="5"/>
      <c r="C4" s="322" t="s">
        <v>200</v>
      </c>
    </row>
    <row r="5" spans="1:5" x14ac:dyDescent="0.2">
      <c r="A5" s="2" t="s">
        <v>14</v>
      </c>
      <c r="B5" s="5"/>
      <c r="C5" s="322" t="s">
        <v>191</v>
      </c>
    </row>
    <row r="6" spans="1:5" x14ac:dyDescent="0.2">
      <c r="A6" s="18" t="s">
        <v>40</v>
      </c>
      <c r="B6" s="5"/>
      <c r="C6" s="322" t="s">
        <v>199</v>
      </c>
    </row>
    <row r="7" spans="1:5" x14ac:dyDescent="0.2">
      <c r="A7" t="s">
        <v>41</v>
      </c>
      <c r="B7" s="5"/>
      <c r="C7" s="322" t="s">
        <v>198</v>
      </c>
    </row>
    <row r="8" spans="1:5" x14ac:dyDescent="0.2">
      <c r="B8" s="5"/>
      <c r="C8" s="27" t="s">
        <v>162</v>
      </c>
    </row>
    <row r="9" spans="1:5" x14ac:dyDescent="0.2">
      <c r="A9" s="2" t="s">
        <v>47</v>
      </c>
      <c r="B9" s="5"/>
      <c r="C9" s="192" t="str">
        <f>IF('C Report Grouper'!$D$4="MAP+ADM Waivers","Admin","")</f>
        <v/>
      </c>
    </row>
    <row r="10" spans="1:5" x14ac:dyDescent="0.2">
      <c r="A10" s="18" t="s">
        <v>48</v>
      </c>
      <c r="B10" s="5"/>
      <c r="C10" s="133"/>
    </row>
    <row r="11" spans="1:5" x14ac:dyDescent="0.2">
      <c r="A11" s="18" t="s">
        <v>8</v>
      </c>
      <c r="B11" s="5"/>
      <c r="C11" s="133"/>
      <c r="D11" s="2" t="s">
        <v>179</v>
      </c>
    </row>
    <row r="12" spans="1:5" x14ac:dyDescent="0.2">
      <c r="B12" s="5"/>
      <c r="C12" s="133"/>
      <c r="D12" s="219">
        <f>SummaryTC_AP!AI141</f>
        <v>0</v>
      </c>
    </row>
    <row r="13" spans="1:5" x14ac:dyDescent="0.2">
      <c r="A13" s="2" t="s">
        <v>50</v>
      </c>
      <c r="B13" s="5"/>
      <c r="C13" s="133"/>
    </row>
    <row r="14" spans="1:5" x14ac:dyDescent="0.2">
      <c r="A14" s="18" t="s">
        <v>51</v>
      </c>
      <c r="B14" s="5"/>
    </row>
    <row r="15" spans="1:5" x14ac:dyDescent="0.2">
      <c r="A15" s="18" t="s">
        <v>52</v>
      </c>
      <c r="B15" s="5"/>
      <c r="D15" s="133"/>
    </row>
    <row r="16" spans="1:5" x14ac:dyDescent="0.2">
      <c r="B16" s="5"/>
      <c r="D16" s="133"/>
    </row>
    <row r="17" spans="1:4" x14ac:dyDescent="0.2">
      <c r="A17" s="2" t="s">
        <v>178</v>
      </c>
      <c r="B17" s="5"/>
      <c r="C17" s="133"/>
      <c r="D17" s="133"/>
    </row>
    <row r="18" spans="1:4" x14ac:dyDescent="0.2">
      <c r="A18" t="s">
        <v>90</v>
      </c>
      <c r="B18" s="5"/>
      <c r="C18" s="133"/>
      <c r="D18" s="133"/>
    </row>
    <row r="19" spans="1:4" x14ac:dyDescent="0.2">
      <c r="A19" s="18" t="s">
        <v>91</v>
      </c>
      <c r="B19" s="5"/>
      <c r="C19" s="133"/>
    </row>
    <row r="20" spans="1:4" x14ac:dyDescent="0.2">
      <c r="B20" s="5"/>
      <c r="C20" s="133"/>
      <c r="D20" s="133"/>
    </row>
    <row r="21" spans="1:4" x14ac:dyDescent="0.2">
      <c r="A21" s="2"/>
      <c r="B21" s="5"/>
      <c r="C21" s="133"/>
      <c r="D21" s="133"/>
    </row>
    <row r="22" spans="1:4" x14ac:dyDescent="0.2">
      <c r="B22" s="5"/>
      <c r="C22" s="133"/>
      <c r="D22" s="133"/>
    </row>
    <row r="23" spans="1:4" x14ac:dyDescent="0.2">
      <c r="B23" s="5"/>
      <c r="C23" s="133"/>
    </row>
    <row r="24" spans="1:4" x14ac:dyDescent="0.2">
      <c r="B24" s="5"/>
    </row>
    <row r="25" spans="1:4" x14ac:dyDescent="0.2">
      <c r="B25" s="5"/>
    </row>
    <row r="26" spans="1:4" x14ac:dyDescent="0.2">
      <c r="B26" s="5"/>
    </row>
    <row r="27" spans="1:4" x14ac:dyDescent="0.2">
      <c r="B27" s="238"/>
      <c r="C27" s="133"/>
    </row>
    <row r="28" spans="1:4" x14ac:dyDescent="0.2">
      <c r="B28" s="238"/>
      <c r="C28" s="133"/>
    </row>
    <row r="29" spans="1:4" x14ac:dyDescent="0.2">
      <c r="C29" s="133"/>
    </row>
    <row r="30" spans="1:4" x14ac:dyDescent="0.2">
      <c r="C30" s="133"/>
    </row>
    <row r="31" spans="1:4" x14ac:dyDescent="0.2">
      <c r="C31" s="133"/>
    </row>
    <row r="32" spans="1:4" x14ac:dyDescent="0.2">
      <c r="C32" s="133"/>
    </row>
    <row r="33" spans="1:4" x14ac:dyDescent="0.2">
      <c r="C33" s="133"/>
    </row>
    <row r="34" spans="1:4" x14ac:dyDescent="0.2">
      <c r="C34" s="133"/>
    </row>
    <row r="35" spans="1:4" x14ac:dyDescent="0.2">
      <c r="C35" s="133"/>
    </row>
    <row r="36" spans="1:4" ht="14.25" x14ac:dyDescent="0.2">
      <c r="A36" s="55"/>
      <c r="C36" s="133"/>
    </row>
    <row r="37" spans="1:4" ht="14.25" x14ac:dyDescent="0.2">
      <c r="A37" s="55"/>
      <c r="C37" s="133"/>
    </row>
    <row r="38" spans="1:4" ht="14.25" x14ac:dyDescent="0.2">
      <c r="A38" s="55"/>
      <c r="C38" s="133"/>
    </row>
    <row r="39" spans="1:4" x14ac:dyDescent="0.2">
      <c r="C39" s="133"/>
    </row>
    <row r="40" spans="1:4" x14ac:dyDescent="0.2">
      <c r="C40" s="133"/>
    </row>
    <row r="41" spans="1:4" x14ac:dyDescent="0.2">
      <c r="C41" s="133"/>
      <c r="D41" s="133"/>
    </row>
    <row r="42" spans="1:4" x14ac:dyDescent="0.2">
      <c r="C42" s="133"/>
      <c r="D42" s="133"/>
    </row>
    <row r="43" spans="1:4" x14ac:dyDescent="0.2">
      <c r="C43" s="133"/>
      <c r="D43" s="133"/>
    </row>
    <row r="44" spans="1:4" x14ac:dyDescent="0.2">
      <c r="D44" s="133"/>
    </row>
  </sheetData>
  <sheetProtection algorithmName="SHA-512" hashValue="5kQNW9MatoSMtlWVOyKYtjVZ1w2plf/BVq7OBUfhvulXFgUDyQyluAgSs3j2qOP/hftMY4wlLE5fuq4zOIv3kw==" saltValue="MzcdzZkrNIx67us3v7H/n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71"/>
  <sheetViews>
    <sheetView showZeros="0" zoomScaleNormal="100" workbookViewId="0">
      <pane ySplit="9" topLeftCell="A163" activePane="bottomLeft" state="frozen"/>
      <selection pane="bottomLeft" activeCell="F194" sqref="F194"/>
    </sheetView>
  </sheetViews>
  <sheetFormatPr defaultColWidth="8.7109375" defaultRowHeight="12.75" x14ac:dyDescent="0.2"/>
  <cols>
    <col min="1" max="1" width="8.7109375" style="18"/>
    <col min="2" max="2" width="54.28515625" style="18" customWidth="1"/>
    <col min="3" max="3" width="8" style="23" customWidth="1"/>
    <col min="4" max="4" width="20.28515625" style="18" customWidth="1"/>
    <col min="5" max="5" width="17.28515625" style="18" customWidth="1"/>
    <col min="6" max="6" width="17.7109375" style="18" customWidth="1"/>
    <col min="7" max="7" width="17.42578125" style="18" customWidth="1"/>
    <col min="8" max="8" width="17.7109375" style="18" customWidth="1"/>
    <col min="9" max="9" width="19" style="18" customWidth="1"/>
    <col min="10" max="10" width="20.28515625" style="18" customWidth="1"/>
    <col min="11" max="34" width="18.7109375" style="18" customWidth="1"/>
    <col min="35" max="35" width="19.28515625" style="18" customWidth="1"/>
    <col min="36" max="16384" width="8.7109375" style="18"/>
  </cols>
  <sheetData>
    <row r="1" spans="1:35" ht="28.15" hidden="1" customHeight="1" x14ac:dyDescent="0.25">
      <c r="A1" s="45"/>
      <c r="B1" s="168"/>
      <c r="C1" s="218"/>
      <c r="D1" s="45"/>
    </row>
    <row r="2" spans="1:35" hidden="1" x14ac:dyDescent="0.2">
      <c r="C2" s="244"/>
    </row>
    <row r="3" spans="1:35" ht="14.25" hidden="1" x14ac:dyDescent="0.2">
      <c r="B3" s="55"/>
      <c r="F3" s="55"/>
      <c r="G3" s="55"/>
      <c r="H3" s="55"/>
      <c r="I3" s="55"/>
      <c r="J3" s="55"/>
    </row>
    <row r="4" spans="1:35" ht="14.25" hidden="1" x14ac:dyDescent="0.2">
      <c r="B4" s="245"/>
      <c r="F4" s="55"/>
      <c r="G4" s="55"/>
      <c r="H4" s="55"/>
      <c r="I4" s="55"/>
      <c r="J4" s="55"/>
    </row>
    <row r="5" spans="1:35" ht="14.25" hidden="1" x14ac:dyDescent="0.2">
      <c r="B5" s="245"/>
      <c r="F5" s="55"/>
      <c r="G5" s="55"/>
      <c r="H5" s="55"/>
      <c r="I5" s="55"/>
      <c r="J5" s="55"/>
    </row>
    <row r="6" spans="1:35" ht="14.25" hidden="1" x14ac:dyDescent="0.2">
      <c r="B6" s="245"/>
      <c r="E6" s="55"/>
      <c r="F6" s="55"/>
      <c r="G6" s="55"/>
      <c r="H6" s="55"/>
      <c r="I6" s="55"/>
      <c r="J6" s="55"/>
    </row>
    <row r="7" spans="1:35" ht="20.100000000000001" hidden="1" customHeight="1" x14ac:dyDescent="0.2">
      <c r="B7" s="245"/>
      <c r="C7" s="244"/>
      <c r="E7" s="246"/>
    </row>
    <row r="8" spans="1:35" ht="20.100000000000001" customHeight="1" x14ac:dyDescent="0.2">
      <c r="B8" s="245"/>
      <c r="C8" s="244"/>
      <c r="E8" s="246"/>
    </row>
    <row r="10" spans="1:35" ht="13.5" thickBot="1" x14ac:dyDescent="0.25">
      <c r="B10" s="164" t="s">
        <v>3</v>
      </c>
      <c r="C10" s="220"/>
      <c r="D10" s="164"/>
    </row>
    <row r="11" spans="1:35" x14ac:dyDescent="0.2">
      <c r="B11" s="26">
        <f>'Summary TC'!B11</f>
        <v>0</v>
      </c>
      <c r="C11" s="221"/>
      <c r="D11" s="49"/>
      <c r="E11" s="49" t="s">
        <v>0</v>
      </c>
      <c r="F11" s="165"/>
      <c r="G11" s="46"/>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64" t="s">
        <v>20</v>
      </c>
    </row>
    <row r="12" spans="1:35" ht="13.5" thickBot="1" x14ac:dyDescent="0.25">
      <c r="B12" s="24">
        <f>'Summary TC'!B12</f>
        <v>0</v>
      </c>
      <c r="C12" s="222"/>
      <c r="D12" s="242"/>
      <c r="E12" s="62">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308"/>
    </row>
    <row r="13" spans="1:35" x14ac:dyDescent="0.2">
      <c r="B13" s="24">
        <f>'Summary TC'!B13</f>
        <v>0</v>
      </c>
      <c r="C13" s="222"/>
      <c r="D13" s="242"/>
      <c r="E13" s="247"/>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64"/>
    </row>
    <row r="14" spans="1:35" x14ac:dyDescent="0.2">
      <c r="B14" s="24" t="str">
        <f>'Summary TC'!B14</f>
        <v xml:space="preserve">Medicaid Per Capita </v>
      </c>
      <c r="C14" s="223"/>
      <c r="D14" s="249"/>
      <c r="E14" s="250"/>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61"/>
    </row>
    <row r="15" spans="1:35" x14ac:dyDescent="0.2">
      <c r="B15" s="24" t="str">
        <f>'Summary TC'!B15</f>
        <v/>
      </c>
      <c r="C15" s="24">
        <f>'Summary TC'!C15</f>
        <v>0</v>
      </c>
      <c r="D15" s="58" t="str">
        <f>'Summary TC'!D15</f>
        <v>Total</v>
      </c>
      <c r="E15" s="111">
        <f>E16*E17</f>
        <v>0</v>
      </c>
      <c r="F15" s="112">
        <f>F16*F17</f>
        <v>0</v>
      </c>
      <c r="G15" s="112">
        <f>G16*G17</f>
        <v>0</v>
      </c>
      <c r="H15" s="112">
        <f>H16*H17</f>
        <v>0</v>
      </c>
      <c r="I15" s="112">
        <f>I16*I17</f>
        <v>0</v>
      </c>
      <c r="J15" s="112">
        <f t="shared" ref="J15:AC15" si="0">J16*J17</f>
        <v>0</v>
      </c>
      <c r="K15" s="112">
        <f t="shared" si="0"/>
        <v>0</v>
      </c>
      <c r="L15" s="112">
        <f t="shared" si="0"/>
        <v>0</v>
      </c>
      <c r="M15" s="112">
        <f t="shared" si="0"/>
        <v>0</v>
      </c>
      <c r="N15" s="112">
        <f t="shared" si="0"/>
        <v>0</v>
      </c>
      <c r="O15" s="112">
        <f t="shared" si="0"/>
        <v>0</v>
      </c>
      <c r="P15" s="112">
        <f t="shared" si="0"/>
        <v>0</v>
      </c>
      <c r="Q15" s="112">
        <f t="shared" si="0"/>
        <v>0</v>
      </c>
      <c r="R15" s="112">
        <f t="shared" si="0"/>
        <v>0</v>
      </c>
      <c r="S15" s="112">
        <f t="shared" si="0"/>
        <v>0</v>
      </c>
      <c r="T15" s="112">
        <f t="shared" si="0"/>
        <v>0</v>
      </c>
      <c r="U15" s="112">
        <f t="shared" si="0"/>
        <v>0</v>
      </c>
      <c r="V15" s="112">
        <f t="shared" si="0"/>
        <v>0</v>
      </c>
      <c r="W15" s="112">
        <f t="shared" si="0"/>
        <v>0</v>
      </c>
      <c r="X15" s="112">
        <f t="shared" si="0"/>
        <v>0</v>
      </c>
      <c r="Y15" s="112">
        <f t="shared" si="0"/>
        <v>0</v>
      </c>
      <c r="Z15" s="112">
        <f t="shared" si="0"/>
        <v>0</v>
      </c>
      <c r="AA15" s="112">
        <f t="shared" si="0"/>
        <v>0</v>
      </c>
      <c r="AB15" s="112">
        <f t="shared" si="0"/>
        <v>0</v>
      </c>
      <c r="AC15" s="112">
        <f t="shared" si="0"/>
        <v>0</v>
      </c>
      <c r="AD15" s="112">
        <f t="shared" ref="AD15:AH15" si="1">AD16*AD17</f>
        <v>0</v>
      </c>
      <c r="AE15" s="112">
        <f t="shared" si="1"/>
        <v>0</v>
      </c>
      <c r="AF15" s="112">
        <f t="shared" si="1"/>
        <v>0</v>
      </c>
      <c r="AG15" s="112">
        <f t="shared" si="1"/>
        <v>0</v>
      </c>
      <c r="AH15" s="112">
        <f t="shared" si="1"/>
        <v>0</v>
      </c>
      <c r="AI15" s="394"/>
    </row>
    <row r="16" spans="1:35" s="151" customFormat="1" x14ac:dyDescent="0.2">
      <c r="B16" s="24">
        <f>'Summary TC'!B16</f>
        <v>0</v>
      </c>
      <c r="C16" s="24">
        <f>'Summary TC'!C16</f>
        <v>0</v>
      </c>
      <c r="D16" s="58" t="str">
        <f>'Summary TC'!D16</f>
        <v>PMPM</v>
      </c>
      <c r="E16" s="83">
        <f>SUMIF('WOW PMPM &amp; Agg'!$B$10:$B$36,SummaryTC_AP!$B15,'WOW PMPM &amp; Agg'!D$10:D$36)</f>
        <v>0</v>
      </c>
      <c r="F16" s="84">
        <f>SUMIF('WOW PMPM &amp; Agg'!$B$10:$B$36,SummaryTC_AP!$B15,'WOW PMPM &amp; Agg'!E$10:E$36)</f>
        <v>0</v>
      </c>
      <c r="G16" s="84">
        <f>SUMIF('WOW PMPM &amp; Agg'!$B$10:$B$36,SummaryTC_AP!$B15,'WOW PMPM &amp; Agg'!F$10:F$36)</f>
        <v>0</v>
      </c>
      <c r="H16" s="84">
        <f>SUMIF('WOW PMPM &amp; Agg'!$B$10:$B$36,SummaryTC_AP!$B15,'WOW PMPM &amp; Agg'!G$10:G$36)</f>
        <v>0</v>
      </c>
      <c r="I16" s="84">
        <f>SUMIF('WOW PMPM &amp; Agg'!$B$10:$B$36,SummaryTC_AP!$B15,'WOW PMPM &amp; Agg'!H$10:H$36)</f>
        <v>0</v>
      </c>
      <c r="J16" s="84">
        <f>SUMIF('WOW PMPM &amp; Agg'!$B$10:$B$36,SummaryTC_AP!$B15,'WOW PMPM &amp; Agg'!I$10:I$36)</f>
        <v>0</v>
      </c>
      <c r="K16" s="84">
        <f>SUMIF('WOW PMPM &amp; Agg'!$B$10:$B$36,SummaryTC_AP!$B15,'WOW PMPM &amp; Agg'!J$10:J$36)</f>
        <v>0</v>
      </c>
      <c r="L16" s="84">
        <f>SUMIF('WOW PMPM &amp; Agg'!$B$10:$B$36,SummaryTC_AP!$B15,'WOW PMPM &amp; Agg'!K$10:K$36)</f>
        <v>0</v>
      </c>
      <c r="M16" s="84">
        <f>SUMIF('WOW PMPM &amp; Agg'!$B$10:$B$36,SummaryTC_AP!$B15,'WOW PMPM &amp; Agg'!L$10:L$36)</f>
        <v>0</v>
      </c>
      <c r="N16" s="84">
        <f>SUMIF('WOW PMPM &amp; Agg'!$B$10:$B$36,SummaryTC_AP!$B15,'WOW PMPM &amp; Agg'!M$10:M$36)</f>
        <v>0</v>
      </c>
      <c r="O16" s="84">
        <f>SUMIF('WOW PMPM &amp; Agg'!$B$10:$B$36,SummaryTC_AP!$B15,'WOW PMPM &amp; Agg'!N$10:N$36)</f>
        <v>0</v>
      </c>
      <c r="P16" s="84">
        <f>SUMIF('WOW PMPM &amp; Agg'!$B$10:$B$36,SummaryTC_AP!$B15,'WOW PMPM &amp; Agg'!O$10:O$36)</f>
        <v>0</v>
      </c>
      <c r="Q16" s="84">
        <f>SUMIF('WOW PMPM &amp; Agg'!$B$10:$B$36,SummaryTC_AP!$B15,'WOW PMPM &amp; Agg'!P$10:P$36)</f>
        <v>0</v>
      </c>
      <c r="R16" s="84">
        <f>SUMIF('WOW PMPM &amp; Agg'!$B$10:$B$36,SummaryTC_AP!$B15,'WOW PMPM &amp; Agg'!Q$10:Q$36)</f>
        <v>0</v>
      </c>
      <c r="S16" s="84">
        <f>SUMIF('WOW PMPM &amp; Agg'!$B$10:$B$36,SummaryTC_AP!$B15,'WOW PMPM &amp; Agg'!R$10:R$36)</f>
        <v>0</v>
      </c>
      <c r="T16" s="84">
        <f>SUMIF('WOW PMPM &amp; Agg'!$B$10:$B$36,SummaryTC_AP!$B15,'WOW PMPM &amp; Agg'!S$10:S$36)</f>
        <v>0</v>
      </c>
      <c r="U16" s="84">
        <f>SUMIF('WOW PMPM &amp; Agg'!$B$10:$B$36,SummaryTC_AP!$B15,'WOW PMPM &amp; Agg'!T$10:T$36)</f>
        <v>0</v>
      </c>
      <c r="V16" s="84">
        <f>SUMIF('WOW PMPM &amp; Agg'!$B$10:$B$36,SummaryTC_AP!$B15,'WOW PMPM &amp; Agg'!U$10:U$36)</f>
        <v>0</v>
      </c>
      <c r="W16" s="84">
        <f>SUMIF('WOW PMPM &amp; Agg'!$B$10:$B$36,SummaryTC_AP!$B15,'WOW PMPM &amp; Agg'!V$10:V$36)</f>
        <v>0</v>
      </c>
      <c r="X16" s="84">
        <f>SUMIF('WOW PMPM &amp; Agg'!$B$10:$B$36,SummaryTC_AP!$B15,'WOW PMPM &amp; Agg'!W$10:W$36)</f>
        <v>0</v>
      </c>
      <c r="Y16" s="84">
        <f>SUMIF('WOW PMPM &amp; Agg'!$B$10:$B$36,SummaryTC_AP!$B15,'WOW PMPM &amp; Agg'!X$10:X$36)</f>
        <v>0</v>
      </c>
      <c r="Z16" s="84">
        <f>SUMIF('WOW PMPM &amp; Agg'!$B$10:$B$36,SummaryTC_AP!$B15,'WOW PMPM &amp; Agg'!Y$10:Y$36)</f>
        <v>0</v>
      </c>
      <c r="AA16" s="84">
        <f>SUMIF('WOW PMPM &amp; Agg'!$B$10:$B$36,SummaryTC_AP!$B15,'WOW PMPM &amp; Agg'!Z$10:Z$36)</f>
        <v>0</v>
      </c>
      <c r="AB16" s="84">
        <f>SUMIF('WOW PMPM &amp; Agg'!$B$10:$B$36,SummaryTC_AP!$B15,'WOW PMPM &amp; Agg'!AA$10:AA$36)</f>
        <v>0</v>
      </c>
      <c r="AC16" s="84">
        <f>SUMIF('WOW PMPM &amp; Agg'!$B$10:$B$36,SummaryTC_AP!$B15,'WOW PMPM &amp; Agg'!AB$10:AB$36)</f>
        <v>0</v>
      </c>
      <c r="AD16" s="84">
        <f>SUMIF('WOW PMPM &amp; Agg'!$B$10:$B$36,SummaryTC_AP!$B15,'WOW PMPM &amp; Agg'!AC$10:AC$36)</f>
        <v>0</v>
      </c>
      <c r="AE16" s="84">
        <f>SUMIF('WOW PMPM &amp; Agg'!$B$10:$B$36,SummaryTC_AP!$B15,'WOW PMPM &amp; Agg'!AD$10:AD$36)</f>
        <v>0</v>
      </c>
      <c r="AF16" s="84">
        <f>SUMIF('WOW PMPM &amp; Agg'!$B$10:$B$36,SummaryTC_AP!$B15,'WOW PMPM &amp; Agg'!AE$10:AE$36)</f>
        <v>0</v>
      </c>
      <c r="AG16" s="84">
        <f>SUMIF('WOW PMPM &amp; Agg'!$B$10:$B$36,SummaryTC_AP!$B15,'WOW PMPM &amp; Agg'!AF$10:AF$36)</f>
        <v>0</v>
      </c>
      <c r="AH16" s="84">
        <f>SUMIF('WOW PMPM &amp; Agg'!$B$10:$B$36,SummaryTC_AP!$B15,'WOW PMPM &amp; Agg'!AG$10:AG$36)</f>
        <v>0</v>
      </c>
      <c r="AI16" s="395"/>
    </row>
    <row r="17" spans="2:35" s="252" customFormat="1" x14ac:dyDescent="0.2">
      <c r="B17" s="24">
        <f>'Summary TC'!B17</f>
        <v>0</v>
      </c>
      <c r="C17" s="24">
        <f>'Summary TC'!C17</f>
        <v>0</v>
      </c>
      <c r="D17" s="58" t="str">
        <f>'Summary TC'!D17</f>
        <v>Mem-Mon</v>
      </c>
      <c r="E17" s="85">
        <f>SUMIF('MemMon Total'!$B$10:$B$33,SummaryTC_AP!$B15,'MemMon Total'!D$10:D$33)</f>
        <v>0</v>
      </c>
      <c r="F17" s="86">
        <f>SUMIF('MemMon Total'!$B$10:$B$33,SummaryTC_AP!$B15,'MemMon Total'!E$10:E$33)</f>
        <v>0</v>
      </c>
      <c r="G17" s="86">
        <f>SUMIF('MemMon Total'!$B$10:$B$33,SummaryTC_AP!$B15,'MemMon Total'!F$10:F$33)</f>
        <v>0</v>
      </c>
      <c r="H17" s="86">
        <f>SUMIF('MemMon Total'!$B$10:$B$33,SummaryTC_AP!$B15,'MemMon Total'!G$10:G$33)</f>
        <v>0</v>
      </c>
      <c r="I17" s="86">
        <f>SUMIF('MemMon Total'!$B$10:$B$33,SummaryTC_AP!$B15,'MemMon Total'!H$10:H$33)</f>
        <v>0</v>
      </c>
      <c r="J17" s="86">
        <f>SUMIF('MemMon Total'!$B$10:$B$33,SummaryTC_AP!$B15,'MemMon Total'!I$10:I$33)</f>
        <v>0</v>
      </c>
      <c r="K17" s="86">
        <f>SUMIF('MemMon Total'!$B$10:$B$33,SummaryTC_AP!$B15,'MemMon Total'!J$10:J$33)</f>
        <v>0</v>
      </c>
      <c r="L17" s="86">
        <f>SUMIF('MemMon Total'!$B$10:$B$33,SummaryTC_AP!$B15,'MemMon Total'!K$10:K$33)</f>
        <v>0</v>
      </c>
      <c r="M17" s="86">
        <f>SUMIF('MemMon Total'!$B$10:$B$33,SummaryTC_AP!$B15,'MemMon Total'!L$10:L$33)</f>
        <v>0</v>
      </c>
      <c r="N17" s="86">
        <f>SUMIF('MemMon Total'!$B$10:$B$33,SummaryTC_AP!$B15,'MemMon Total'!M$10:M$33)</f>
        <v>0</v>
      </c>
      <c r="O17" s="86">
        <f>SUMIF('MemMon Total'!$B$10:$B$33,SummaryTC_AP!$B15,'MemMon Total'!N$10:N$33)</f>
        <v>0</v>
      </c>
      <c r="P17" s="86">
        <f>SUMIF('MemMon Total'!$B$10:$B$33,SummaryTC_AP!$B15,'MemMon Total'!O$10:O$33)</f>
        <v>0</v>
      </c>
      <c r="Q17" s="86">
        <f>SUMIF('MemMon Total'!$B$10:$B$33,SummaryTC_AP!$B15,'MemMon Total'!P$10:P$33)</f>
        <v>0</v>
      </c>
      <c r="R17" s="86">
        <f>SUMIF('MemMon Total'!$B$10:$B$33,SummaryTC_AP!$B15,'MemMon Total'!Q$10:Q$33)</f>
        <v>0</v>
      </c>
      <c r="S17" s="86">
        <f>SUMIF('MemMon Total'!$B$10:$B$33,SummaryTC_AP!$B15,'MemMon Total'!R$10:R$33)</f>
        <v>0</v>
      </c>
      <c r="T17" s="86">
        <f>SUMIF('MemMon Total'!$B$10:$B$33,SummaryTC_AP!$B15,'MemMon Total'!S$10:S$33)</f>
        <v>0</v>
      </c>
      <c r="U17" s="86">
        <f>SUMIF('MemMon Total'!$B$10:$B$33,SummaryTC_AP!$B15,'MemMon Total'!T$10:T$33)</f>
        <v>0</v>
      </c>
      <c r="V17" s="86">
        <f>SUMIF('MemMon Total'!$B$10:$B$33,SummaryTC_AP!$B15,'MemMon Total'!U$10:U$33)</f>
        <v>0</v>
      </c>
      <c r="W17" s="86">
        <f>SUMIF('MemMon Total'!$B$10:$B$33,SummaryTC_AP!$B15,'MemMon Total'!V$10:V$33)</f>
        <v>0</v>
      </c>
      <c r="X17" s="86">
        <f>SUMIF('MemMon Total'!$B$10:$B$33,SummaryTC_AP!$B15,'MemMon Total'!W$10:W$33)</f>
        <v>0</v>
      </c>
      <c r="Y17" s="86">
        <f>SUMIF('MemMon Total'!$B$10:$B$33,SummaryTC_AP!$B15,'MemMon Total'!X$10:X$33)</f>
        <v>0</v>
      </c>
      <c r="Z17" s="86">
        <f>SUMIF('MemMon Total'!$B$10:$B$33,SummaryTC_AP!$B15,'MemMon Total'!Y$10:Y$33)</f>
        <v>0</v>
      </c>
      <c r="AA17" s="86">
        <f>SUMIF('MemMon Total'!$B$10:$B$33,SummaryTC_AP!$B15,'MemMon Total'!Z$10:Z$33)</f>
        <v>0</v>
      </c>
      <c r="AB17" s="86">
        <f>SUMIF('MemMon Total'!$B$10:$B$33,SummaryTC_AP!$B15,'MemMon Total'!AA$10:AA$33)</f>
        <v>0</v>
      </c>
      <c r="AC17" s="86">
        <f>SUMIF('MemMon Total'!$B$10:$B$33,SummaryTC_AP!$B15,'MemMon Total'!AB$10:AB$33)</f>
        <v>0</v>
      </c>
      <c r="AD17" s="86">
        <f>SUMIF('MemMon Total'!$B$10:$B$33,SummaryTC_AP!$B15,'MemMon Total'!AC$10:AC$33)</f>
        <v>0</v>
      </c>
      <c r="AE17" s="86">
        <f>SUMIF('MemMon Total'!$B$10:$B$33,SummaryTC_AP!$B15,'MemMon Total'!AD$10:AD$33)</f>
        <v>0</v>
      </c>
      <c r="AF17" s="86">
        <f>SUMIF('MemMon Total'!$B$10:$B$33,SummaryTC_AP!$B15,'MemMon Total'!AE$10:AE$33)</f>
        <v>0</v>
      </c>
      <c r="AG17" s="86">
        <f>SUMIF('MemMon Total'!$B$10:$B$33,SummaryTC_AP!$B15,'MemMon Total'!AF$10:AF$33)</f>
        <v>0</v>
      </c>
      <c r="AH17" s="86">
        <f>SUMIF('MemMon Total'!$B$10:$B$33,SummaryTC_AP!$B15,'MemMon Total'!AG$10:AG$33)</f>
        <v>0</v>
      </c>
      <c r="AI17" s="396"/>
    </row>
    <row r="18" spans="2:35" x14ac:dyDescent="0.2">
      <c r="B18" s="24">
        <f>'Summary TC'!B18</f>
        <v>0</v>
      </c>
      <c r="C18" s="24">
        <f>'Summary TC'!C18</f>
        <v>0</v>
      </c>
      <c r="D18" s="58">
        <f>'Summary TC'!D18</f>
        <v>0</v>
      </c>
      <c r="E18" s="87"/>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394"/>
    </row>
    <row r="19" spans="2:35" x14ac:dyDescent="0.2">
      <c r="B19" s="24" t="str">
        <f>'Summary TC'!B19</f>
        <v/>
      </c>
      <c r="C19" s="24">
        <f>'Summary TC'!C19</f>
        <v>0</v>
      </c>
      <c r="D19" s="58" t="str">
        <f>'Summary TC'!D19</f>
        <v>Total</v>
      </c>
      <c r="E19" s="111">
        <f>E20*E21</f>
        <v>0</v>
      </c>
      <c r="F19" s="112">
        <f>F20*F21</f>
        <v>0</v>
      </c>
      <c r="G19" s="112">
        <f>G20*G21</f>
        <v>0</v>
      </c>
      <c r="H19" s="112">
        <f>H20*H21</f>
        <v>0</v>
      </c>
      <c r="I19" s="112">
        <f>I20*I21</f>
        <v>0</v>
      </c>
      <c r="J19" s="112">
        <f t="shared" ref="J19:AC19" si="2">J20*J21</f>
        <v>0</v>
      </c>
      <c r="K19" s="112">
        <f t="shared" si="2"/>
        <v>0</v>
      </c>
      <c r="L19" s="112">
        <f t="shared" si="2"/>
        <v>0</v>
      </c>
      <c r="M19" s="112">
        <f t="shared" si="2"/>
        <v>0</v>
      </c>
      <c r="N19" s="112">
        <f t="shared" si="2"/>
        <v>0</v>
      </c>
      <c r="O19" s="112">
        <f t="shared" si="2"/>
        <v>0</v>
      </c>
      <c r="P19" s="112">
        <f t="shared" si="2"/>
        <v>0</v>
      </c>
      <c r="Q19" s="112">
        <f t="shared" si="2"/>
        <v>0</v>
      </c>
      <c r="R19" s="112">
        <f t="shared" si="2"/>
        <v>0</v>
      </c>
      <c r="S19" s="112">
        <f t="shared" si="2"/>
        <v>0</v>
      </c>
      <c r="T19" s="112">
        <f t="shared" si="2"/>
        <v>0</v>
      </c>
      <c r="U19" s="112">
        <f t="shared" si="2"/>
        <v>0</v>
      </c>
      <c r="V19" s="112">
        <f t="shared" si="2"/>
        <v>0</v>
      </c>
      <c r="W19" s="112">
        <f t="shared" si="2"/>
        <v>0</v>
      </c>
      <c r="X19" s="112">
        <f t="shared" si="2"/>
        <v>0</v>
      </c>
      <c r="Y19" s="112">
        <f t="shared" si="2"/>
        <v>0</v>
      </c>
      <c r="Z19" s="112">
        <f t="shared" si="2"/>
        <v>0</v>
      </c>
      <c r="AA19" s="112">
        <f t="shared" si="2"/>
        <v>0</v>
      </c>
      <c r="AB19" s="112">
        <f t="shared" si="2"/>
        <v>0</v>
      </c>
      <c r="AC19" s="112">
        <f t="shared" si="2"/>
        <v>0</v>
      </c>
      <c r="AD19" s="112">
        <f t="shared" ref="AD19:AH19" si="3">AD20*AD21</f>
        <v>0</v>
      </c>
      <c r="AE19" s="112">
        <f t="shared" si="3"/>
        <v>0</v>
      </c>
      <c r="AF19" s="112">
        <f t="shared" si="3"/>
        <v>0</v>
      </c>
      <c r="AG19" s="112">
        <f t="shared" si="3"/>
        <v>0</v>
      </c>
      <c r="AH19" s="112">
        <f t="shared" si="3"/>
        <v>0</v>
      </c>
      <c r="AI19" s="394"/>
    </row>
    <row r="20" spans="2:35" s="151" customFormat="1" x14ac:dyDescent="0.2">
      <c r="B20" s="24">
        <f>'Summary TC'!B20</f>
        <v>0</v>
      </c>
      <c r="C20" s="24">
        <f>'Summary TC'!C20</f>
        <v>0</v>
      </c>
      <c r="D20" s="58" t="str">
        <f>'Summary TC'!D20</f>
        <v>PMPM</v>
      </c>
      <c r="E20" s="83">
        <f>SUMIF('WOW PMPM &amp; Agg'!$B$10:$B$36,SummaryTC_AP!$B19,'WOW PMPM &amp; Agg'!D$10:D$36)</f>
        <v>0</v>
      </c>
      <c r="F20" s="84">
        <f>SUMIF('WOW PMPM &amp; Agg'!$B$10:$B$36,SummaryTC_AP!$B19,'WOW PMPM &amp; Agg'!E$10:E$36)</f>
        <v>0</v>
      </c>
      <c r="G20" s="84">
        <f>SUMIF('WOW PMPM &amp; Agg'!$B$10:$B$36,SummaryTC_AP!$B19,'WOW PMPM &amp; Agg'!F$10:F$36)</f>
        <v>0</v>
      </c>
      <c r="H20" s="84">
        <f>SUMIF('WOW PMPM &amp; Agg'!$B$10:$B$36,SummaryTC_AP!$B19,'WOW PMPM &amp; Agg'!G$10:G$36)</f>
        <v>0</v>
      </c>
      <c r="I20" s="84">
        <f>SUMIF('WOW PMPM &amp; Agg'!$B$10:$B$36,SummaryTC_AP!$B19,'WOW PMPM &amp; Agg'!H$10:H$36)</f>
        <v>0</v>
      </c>
      <c r="J20" s="84">
        <f>SUMIF('WOW PMPM &amp; Agg'!$B$10:$B$36,SummaryTC_AP!$B19,'WOW PMPM &amp; Agg'!I$10:I$36)</f>
        <v>0</v>
      </c>
      <c r="K20" s="84">
        <f>SUMIF('WOW PMPM &amp; Agg'!$B$10:$B$36,SummaryTC_AP!$B19,'WOW PMPM &amp; Agg'!J$10:J$36)</f>
        <v>0</v>
      </c>
      <c r="L20" s="84">
        <f>SUMIF('WOW PMPM &amp; Agg'!$B$10:$B$36,SummaryTC_AP!$B19,'WOW PMPM &amp; Agg'!K$10:K$36)</f>
        <v>0</v>
      </c>
      <c r="M20" s="84">
        <f>SUMIF('WOW PMPM &amp; Agg'!$B$10:$B$36,SummaryTC_AP!$B19,'WOW PMPM &amp; Agg'!L$10:L$36)</f>
        <v>0</v>
      </c>
      <c r="N20" s="84">
        <f>SUMIF('WOW PMPM &amp; Agg'!$B$10:$B$36,SummaryTC_AP!$B19,'WOW PMPM &amp; Agg'!M$10:M$36)</f>
        <v>0</v>
      </c>
      <c r="O20" s="84">
        <f>SUMIF('WOW PMPM &amp; Agg'!$B$10:$B$36,SummaryTC_AP!$B19,'WOW PMPM &amp; Agg'!N$10:N$36)</f>
        <v>0</v>
      </c>
      <c r="P20" s="84">
        <f>SUMIF('WOW PMPM &amp; Agg'!$B$10:$B$36,SummaryTC_AP!$B19,'WOW PMPM &amp; Agg'!O$10:O$36)</f>
        <v>0</v>
      </c>
      <c r="Q20" s="84">
        <f>SUMIF('WOW PMPM &amp; Agg'!$B$10:$B$36,SummaryTC_AP!$B19,'WOW PMPM &amp; Agg'!P$10:P$36)</f>
        <v>0</v>
      </c>
      <c r="R20" s="84">
        <f>SUMIF('WOW PMPM &amp; Agg'!$B$10:$B$36,SummaryTC_AP!$B19,'WOW PMPM &amp; Agg'!Q$10:Q$36)</f>
        <v>0</v>
      </c>
      <c r="S20" s="84">
        <f>SUMIF('WOW PMPM &amp; Agg'!$B$10:$B$36,SummaryTC_AP!$B19,'WOW PMPM &amp; Agg'!R$10:R$36)</f>
        <v>0</v>
      </c>
      <c r="T20" s="84">
        <f>SUMIF('WOW PMPM &amp; Agg'!$B$10:$B$36,SummaryTC_AP!$B19,'WOW PMPM &amp; Agg'!S$10:S$36)</f>
        <v>0</v>
      </c>
      <c r="U20" s="84">
        <f>SUMIF('WOW PMPM &amp; Agg'!$B$10:$B$36,SummaryTC_AP!$B19,'WOW PMPM &amp; Agg'!T$10:T$36)</f>
        <v>0</v>
      </c>
      <c r="V20" s="84">
        <f>SUMIF('WOW PMPM &amp; Agg'!$B$10:$B$36,SummaryTC_AP!$B19,'WOW PMPM &amp; Agg'!U$10:U$36)</f>
        <v>0</v>
      </c>
      <c r="W20" s="84">
        <f>SUMIF('WOW PMPM &amp; Agg'!$B$10:$B$36,SummaryTC_AP!$B19,'WOW PMPM &amp; Agg'!V$10:V$36)</f>
        <v>0</v>
      </c>
      <c r="X20" s="84">
        <f>SUMIF('WOW PMPM &amp; Agg'!$B$10:$B$36,SummaryTC_AP!$B19,'WOW PMPM &amp; Agg'!W$10:W$36)</f>
        <v>0</v>
      </c>
      <c r="Y20" s="84">
        <f>SUMIF('WOW PMPM &amp; Agg'!$B$10:$B$36,SummaryTC_AP!$B19,'WOW PMPM &amp; Agg'!X$10:X$36)</f>
        <v>0</v>
      </c>
      <c r="Z20" s="84">
        <f>SUMIF('WOW PMPM &amp; Agg'!$B$10:$B$36,SummaryTC_AP!$B19,'WOW PMPM &amp; Agg'!Y$10:Y$36)</f>
        <v>0</v>
      </c>
      <c r="AA20" s="84">
        <f>SUMIF('WOW PMPM &amp; Agg'!$B$10:$B$36,SummaryTC_AP!$B19,'WOW PMPM &amp; Agg'!Z$10:Z$36)</f>
        <v>0</v>
      </c>
      <c r="AB20" s="84">
        <f>SUMIF('WOW PMPM &amp; Agg'!$B$10:$B$36,SummaryTC_AP!$B19,'WOW PMPM &amp; Agg'!AA$10:AA$36)</f>
        <v>0</v>
      </c>
      <c r="AC20" s="84">
        <f>SUMIF('WOW PMPM &amp; Agg'!$B$10:$B$36,SummaryTC_AP!$B19,'WOW PMPM &amp; Agg'!AB$10:AB$36)</f>
        <v>0</v>
      </c>
      <c r="AD20" s="84">
        <f>SUMIF('WOW PMPM &amp; Agg'!$B$10:$B$36,SummaryTC_AP!$B19,'WOW PMPM &amp; Agg'!AC$10:AC$36)</f>
        <v>0</v>
      </c>
      <c r="AE20" s="84">
        <f>SUMIF('WOW PMPM &amp; Agg'!$B$10:$B$36,SummaryTC_AP!$B19,'WOW PMPM &amp; Agg'!AD$10:AD$36)</f>
        <v>0</v>
      </c>
      <c r="AF20" s="84">
        <f>SUMIF('WOW PMPM &amp; Agg'!$B$10:$B$36,SummaryTC_AP!$B19,'WOW PMPM &amp; Agg'!AE$10:AE$36)</f>
        <v>0</v>
      </c>
      <c r="AG20" s="84">
        <f>SUMIF('WOW PMPM &amp; Agg'!$B$10:$B$36,SummaryTC_AP!$B19,'WOW PMPM &amp; Agg'!AF$10:AF$36)</f>
        <v>0</v>
      </c>
      <c r="AH20" s="84">
        <f>SUMIF('WOW PMPM &amp; Agg'!$B$10:$B$36,SummaryTC_AP!$B19,'WOW PMPM &amp; Agg'!AG$10:AG$36)</f>
        <v>0</v>
      </c>
      <c r="AI20" s="395"/>
    </row>
    <row r="21" spans="2:35" s="244" customFormat="1" x14ac:dyDescent="0.2">
      <c r="B21" s="24">
        <f>'Summary TC'!B21</f>
        <v>0</v>
      </c>
      <c r="C21" s="24">
        <f>'Summary TC'!C21</f>
        <v>0</v>
      </c>
      <c r="D21" s="58" t="str">
        <f>'Summary TC'!D21</f>
        <v>Mem-Mon</v>
      </c>
      <c r="E21" s="85">
        <f>SUMIF('MemMon Total'!$B$10:$B$33,SummaryTC_AP!$B19,'MemMon Total'!D$10:D$33)</f>
        <v>0</v>
      </c>
      <c r="F21" s="86">
        <f>SUMIF('MemMon Total'!$B$10:$B$33,SummaryTC_AP!$B19,'MemMon Total'!E$10:E$33)</f>
        <v>0</v>
      </c>
      <c r="G21" s="86">
        <f>SUMIF('MemMon Total'!$B$10:$B$33,SummaryTC_AP!$B19,'MemMon Total'!F$10:F$33)</f>
        <v>0</v>
      </c>
      <c r="H21" s="86">
        <f>SUMIF('MemMon Total'!$B$10:$B$33,SummaryTC_AP!$B19,'MemMon Total'!G$10:G$33)</f>
        <v>0</v>
      </c>
      <c r="I21" s="86">
        <f>SUMIF('MemMon Total'!$B$10:$B$33,SummaryTC_AP!$B19,'MemMon Total'!H$10:H$33)</f>
        <v>0</v>
      </c>
      <c r="J21" s="86">
        <f>SUMIF('MemMon Total'!$B$10:$B$33,SummaryTC_AP!$B19,'MemMon Total'!I$10:I$33)</f>
        <v>0</v>
      </c>
      <c r="K21" s="86">
        <f>SUMIF('MemMon Total'!$B$10:$B$33,SummaryTC_AP!$B19,'MemMon Total'!J$10:J$33)</f>
        <v>0</v>
      </c>
      <c r="L21" s="86">
        <f>SUMIF('MemMon Total'!$B$10:$B$33,SummaryTC_AP!$B19,'MemMon Total'!K$10:K$33)</f>
        <v>0</v>
      </c>
      <c r="M21" s="86">
        <f>SUMIF('MemMon Total'!$B$10:$B$33,SummaryTC_AP!$B19,'MemMon Total'!L$10:L$33)</f>
        <v>0</v>
      </c>
      <c r="N21" s="86">
        <f>SUMIF('MemMon Total'!$B$10:$B$33,SummaryTC_AP!$B19,'MemMon Total'!M$10:M$33)</f>
        <v>0</v>
      </c>
      <c r="O21" s="86">
        <f>SUMIF('MemMon Total'!$B$10:$B$33,SummaryTC_AP!$B19,'MemMon Total'!N$10:N$33)</f>
        <v>0</v>
      </c>
      <c r="P21" s="86">
        <f>SUMIF('MemMon Total'!$B$10:$B$33,SummaryTC_AP!$B19,'MemMon Total'!O$10:O$33)</f>
        <v>0</v>
      </c>
      <c r="Q21" s="86">
        <f>SUMIF('MemMon Total'!$B$10:$B$33,SummaryTC_AP!$B19,'MemMon Total'!P$10:P$33)</f>
        <v>0</v>
      </c>
      <c r="R21" s="86">
        <f>SUMIF('MemMon Total'!$B$10:$B$33,SummaryTC_AP!$B19,'MemMon Total'!Q$10:Q$33)</f>
        <v>0</v>
      </c>
      <c r="S21" s="86">
        <f>SUMIF('MemMon Total'!$B$10:$B$33,SummaryTC_AP!$B19,'MemMon Total'!R$10:R$33)</f>
        <v>0</v>
      </c>
      <c r="T21" s="86">
        <f>SUMIF('MemMon Total'!$B$10:$B$33,SummaryTC_AP!$B19,'MemMon Total'!S$10:S$33)</f>
        <v>0</v>
      </c>
      <c r="U21" s="86">
        <f>SUMIF('MemMon Total'!$B$10:$B$33,SummaryTC_AP!$B19,'MemMon Total'!T$10:T$33)</f>
        <v>0</v>
      </c>
      <c r="V21" s="86">
        <f>SUMIF('MemMon Total'!$B$10:$B$33,SummaryTC_AP!$B19,'MemMon Total'!U$10:U$33)</f>
        <v>0</v>
      </c>
      <c r="W21" s="86">
        <f>SUMIF('MemMon Total'!$B$10:$B$33,SummaryTC_AP!$B19,'MemMon Total'!V$10:V$33)</f>
        <v>0</v>
      </c>
      <c r="X21" s="86">
        <f>SUMIF('MemMon Total'!$B$10:$B$33,SummaryTC_AP!$B19,'MemMon Total'!W$10:W$33)</f>
        <v>0</v>
      </c>
      <c r="Y21" s="86">
        <f>SUMIF('MemMon Total'!$B$10:$B$33,SummaryTC_AP!$B19,'MemMon Total'!X$10:X$33)</f>
        <v>0</v>
      </c>
      <c r="Z21" s="86">
        <f>SUMIF('MemMon Total'!$B$10:$B$33,SummaryTC_AP!$B19,'MemMon Total'!Y$10:Y$33)</f>
        <v>0</v>
      </c>
      <c r="AA21" s="86">
        <f>SUMIF('MemMon Total'!$B$10:$B$33,SummaryTC_AP!$B19,'MemMon Total'!Z$10:Z$33)</f>
        <v>0</v>
      </c>
      <c r="AB21" s="86">
        <f>SUMIF('MemMon Total'!$B$10:$B$33,SummaryTC_AP!$B19,'MemMon Total'!AA$10:AA$33)</f>
        <v>0</v>
      </c>
      <c r="AC21" s="86">
        <f>SUMIF('MemMon Total'!$B$10:$B$33,SummaryTC_AP!$B19,'MemMon Total'!AB$10:AB$33)</f>
        <v>0</v>
      </c>
      <c r="AD21" s="86">
        <f>SUMIF('MemMon Total'!$B$10:$B$33,SummaryTC_AP!$B19,'MemMon Total'!AC$10:AC$33)</f>
        <v>0</v>
      </c>
      <c r="AE21" s="86">
        <f>SUMIF('MemMon Total'!$B$10:$B$33,SummaryTC_AP!$B19,'MemMon Total'!AD$10:AD$33)</f>
        <v>0</v>
      </c>
      <c r="AF21" s="86">
        <f>SUMIF('MemMon Total'!$B$10:$B$33,SummaryTC_AP!$B19,'MemMon Total'!AE$10:AE$33)</f>
        <v>0</v>
      </c>
      <c r="AG21" s="86">
        <f>SUMIF('MemMon Total'!$B$10:$B$33,SummaryTC_AP!$B19,'MemMon Total'!AF$10:AF$33)</f>
        <v>0</v>
      </c>
      <c r="AH21" s="86">
        <f>SUMIF('MemMon Total'!$B$10:$B$33,SummaryTC_AP!$B19,'MemMon Total'!AG$10:AG$33)</f>
        <v>0</v>
      </c>
      <c r="AI21" s="397"/>
    </row>
    <row r="22" spans="2:35" s="244" customFormat="1" x14ac:dyDescent="0.2">
      <c r="B22" s="24">
        <f>'Summary TC'!B22</f>
        <v>0</v>
      </c>
      <c r="C22" s="24">
        <f>'Summary TC'!C22</f>
        <v>0</v>
      </c>
      <c r="D22" s="58">
        <f>'Summary TC'!D22</f>
        <v>0</v>
      </c>
      <c r="E22" s="85"/>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397"/>
    </row>
    <row r="23" spans="2:35" s="244" customFormat="1" x14ac:dyDescent="0.2">
      <c r="B23" s="24" t="str">
        <f>'Summary TC'!B23</f>
        <v/>
      </c>
      <c r="C23" s="24">
        <f>'Summary TC'!C23</f>
        <v>0</v>
      </c>
      <c r="D23" s="58" t="str">
        <f>'Summary TC'!D23</f>
        <v>Total</v>
      </c>
      <c r="E23" s="111">
        <f>E24*E25</f>
        <v>0</v>
      </c>
      <c r="F23" s="112">
        <f>F24*F25</f>
        <v>0</v>
      </c>
      <c r="G23" s="112">
        <f>G24*G25</f>
        <v>0</v>
      </c>
      <c r="H23" s="112">
        <f>H24*H25</f>
        <v>0</v>
      </c>
      <c r="I23" s="112">
        <f>I24*I25</f>
        <v>0</v>
      </c>
      <c r="J23" s="112">
        <f t="shared" ref="J23:AC23" si="4">J24*J25</f>
        <v>0</v>
      </c>
      <c r="K23" s="112">
        <f t="shared" si="4"/>
        <v>0</v>
      </c>
      <c r="L23" s="112">
        <f t="shared" si="4"/>
        <v>0</v>
      </c>
      <c r="M23" s="112">
        <f t="shared" si="4"/>
        <v>0</v>
      </c>
      <c r="N23" s="112">
        <f t="shared" si="4"/>
        <v>0</v>
      </c>
      <c r="O23" s="112">
        <f t="shared" si="4"/>
        <v>0</v>
      </c>
      <c r="P23" s="112">
        <f t="shared" si="4"/>
        <v>0</v>
      </c>
      <c r="Q23" s="112">
        <f t="shared" si="4"/>
        <v>0</v>
      </c>
      <c r="R23" s="112">
        <f t="shared" si="4"/>
        <v>0</v>
      </c>
      <c r="S23" s="112">
        <f t="shared" si="4"/>
        <v>0</v>
      </c>
      <c r="T23" s="112">
        <f t="shared" si="4"/>
        <v>0</v>
      </c>
      <c r="U23" s="112">
        <f t="shared" si="4"/>
        <v>0</v>
      </c>
      <c r="V23" s="112">
        <f t="shared" si="4"/>
        <v>0</v>
      </c>
      <c r="W23" s="112">
        <f t="shared" si="4"/>
        <v>0</v>
      </c>
      <c r="X23" s="112">
        <f t="shared" si="4"/>
        <v>0</v>
      </c>
      <c r="Y23" s="112">
        <f t="shared" si="4"/>
        <v>0</v>
      </c>
      <c r="Z23" s="112">
        <f t="shared" si="4"/>
        <v>0</v>
      </c>
      <c r="AA23" s="112">
        <f t="shared" si="4"/>
        <v>0</v>
      </c>
      <c r="AB23" s="112">
        <f t="shared" si="4"/>
        <v>0</v>
      </c>
      <c r="AC23" s="112">
        <f t="shared" si="4"/>
        <v>0</v>
      </c>
      <c r="AD23" s="112">
        <f t="shared" ref="AD23:AH23" si="5">AD24*AD25</f>
        <v>0</v>
      </c>
      <c r="AE23" s="112">
        <f t="shared" si="5"/>
        <v>0</v>
      </c>
      <c r="AF23" s="112">
        <f t="shared" si="5"/>
        <v>0</v>
      </c>
      <c r="AG23" s="112">
        <f t="shared" si="5"/>
        <v>0</v>
      </c>
      <c r="AH23" s="112">
        <f t="shared" si="5"/>
        <v>0</v>
      </c>
      <c r="AI23" s="394"/>
    </row>
    <row r="24" spans="2:35" s="151" customFormat="1" x14ac:dyDescent="0.2">
      <c r="B24" s="24">
        <f>'Summary TC'!B24</f>
        <v>0</v>
      </c>
      <c r="C24" s="24">
        <f>'Summary TC'!C24</f>
        <v>0</v>
      </c>
      <c r="D24" s="58" t="str">
        <f>'Summary TC'!D24</f>
        <v>PMPM</v>
      </c>
      <c r="E24" s="83">
        <f>SUMIF('WOW PMPM &amp; Agg'!$B$10:$B$36,SummaryTC_AP!$B23,'WOW PMPM &amp; Agg'!D$10:D$36)</f>
        <v>0</v>
      </c>
      <c r="F24" s="84">
        <f>SUMIF('WOW PMPM &amp; Agg'!$B$10:$B$36,SummaryTC_AP!$B23,'WOW PMPM &amp; Agg'!E$10:E$36)</f>
        <v>0</v>
      </c>
      <c r="G24" s="84">
        <f>SUMIF('WOW PMPM &amp; Agg'!$B$10:$B$36,SummaryTC_AP!$B23,'WOW PMPM &amp; Agg'!F$10:F$36)</f>
        <v>0</v>
      </c>
      <c r="H24" s="84">
        <f>SUMIF('WOW PMPM &amp; Agg'!$B$10:$B$36,SummaryTC_AP!$B23,'WOW PMPM &amp; Agg'!G$10:G$36)</f>
        <v>0</v>
      </c>
      <c r="I24" s="84">
        <f>SUMIF('WOW PMPM &amp; Agg'!$B$10:$B$36,SummaryTC_AP!$B23,'WOW PMPM &amp; Agg'!H$10:H$36)</f>
        <v>0</v>
      </c>
      <c r="J24" s="84">
        <f>SUMIF('WOW PMPM &amp; Agg'!$B$10:$B$36,SummaryTC_AP!$B23,'WOW PMPM &amp; Agg'!I$10:I$36)</f>
        <v>0</v>
      </c>
      <c r="K24" s="84">
        <f>SUMIF('WOW PMPM &amp; Agg'!$B$10:$B$36,SummaryTC_AP!$B23,'WOW PMPM &amp; Agg'!J$10:J$36)</f>
        <v>0</v>
      </c>
      <c r="L24" s="84">
        <f>SUMIF('WOW PMPM &amp; Agg'!$B$10:$B$36,SummaryTC_AP!$B23,'WOW PMPM &amp; Agg'!K$10:K$36)</f>
        <v>0</v>
      </c>
      <c r="M24" s="84">
        <f>SUMIF('WOW PMPM &amp; Agg'!$B$10:$B$36,SummaryTC_AP!$B23,'WOW PMPM &amp; Agg'!L$10:L$36)</f>
        <v>0</v>
      </c>
      <c r="N24" s="84">
        <f>SUMIF('WOW PMPM &amp; Agg'!$B$10:$B$36,SummaryTC_AP!$B23,'WOW PMPM &amp; Agg'!M$10:M$36)</f>
        <v>0</v>
      </c>
      <c r="O24" s="84">
        <f>SUMIF('WOW PMPM &amp; Agg'!$B$10:$B$36,SummaryTC_AP!$B23,'WOW PMPM &amp; Agg'!N$10:N$36)</f>
        <v>0</v>
      </c>
      <c r="P24" s="84">
        <f>SUMIF('WOW PMPM &amp; Agg'!$B$10:$B$36,SummaryTC_AP!$B23,'WOW PMPM &amp; Agg'!O$10:O$36)</f>
        <v>0</v>
      </c>
      <c r="Q24" s="84">
        <f>SUMIF('WOW PMPM &amp; Agg'!$B$10:$B$36,SummaryTC_AP!$B23,'WOW PMPM &amp; Agg'!P$10:P$36)</f>
        <v>0</v>
      </c>
      <c r="R24" s="84">
        <f>SUMIF('WOW PMPM &amp; Agg'!$B$10:$B$36,SummaryTC_AP!$B23,'WOW PMPM &amp; Agg'!Q$10:Q$36)</f>
        <v>0</v>
      </c>
      <c r="S24" s="84">
        <f>SUMIF('WOW PMPM &amp; Agg'!$B$10:$B$36,SummaryTC_AP!$B23,'WOW PMPM &amp; Agg'!R$10:R$36)</f>
        <v>0</v>
      </c>
      <c r="T24" s="84">
        <f>SUMIF('WOW PMPM &amp; Agg'!$B$10:$B$36,SummaryTC_AP!$B23,'WOW PMPM &amp; Agg'!S$10:S$36)</f>
        <v>0</v>
      </c>
      <c r="U24" s="84">
        <f>SUMIF('WOW PMPM &amp; Agg'!$B$10:$B$36,SummaryTC_AP!$B23,'WOW PMPM &amp; Agg'!T$10:T$36)</f>
        <v>0</v>
      </c>
      <c r="V24" s="84">
        <f>SUMIF('WOW PMPM &amp; Agg'!$B$10:$B$36,SummaryTC_AP!$B23,'WOW PMPM &amp; Agg'!U$10:U$36)</f>
        <v>0</v>
      </c>
      <c r="W24" s="84">
        <f>SUMIF('WOW PMPM &amp; Agg'!$B$10:$B$36,SummaryTC_AP!$B23,'WOW PMPM &amp; Agg'!V$10:V$36)</f>
        <v>0</v>
      </c>
      <c r="X24" s="84">
        <f>SUMIF('WOW PMPM &amp; Agg'!$B$10:$B$36,SummaryTC_AP!$B23,'WOW PMPM &amp; Agg'!W$10:W$36)</f>
        <v>0</v>
      </c>
      <c r="Y24" s="84">
        <f>SUMIF('WOW PMPM &amp; Agg'!$B$10:$B$36,SummaryTC_AP!$B23,'WOW PMPM &amp; Agg'!X$10:X$36)</f>
        <v>0</v>
      </c>
      <c r="Z24" s="84">
        <f>SUMIF('WOW PMPM &amp; Agg'!$B$10:$B$36,SummaryTC_AP!$B23,'WOW PMPM &amp; Agg'!Y$10:Y$36)</f>
        <v>0</v>
      </c>
      <c r="AA24" s="84">
        <f>SUMIF('WOW PMPM &amp; Agg'!$B$10:$B$36,SummaryTC_AP!$B23,'WOW PMPM &amp; Agg'!Z$10:Z$36)</f>
        <v>0</v>
      </c>
      <c r="AB24" s="84">
        <f>SUMIF('WOW PMPM &amp; Agg'!$B$10:$B$36,SummaryTC_AP!$B23,'WOW PMPM &amp; Agg'!AA$10:AA$36)</f>
        <v>0</v>
      </c>
      <c r="AC24" s="84">
        <f>SUMIF('WOW PMPM &amp; Agg'!$B$10:$B$36,SummaryTC_AP!$B23,'WOW PMPM &amp; Agg'!AB$10:AB$36)</f>
        <v>0</v>
      </c>
      <c r="AD24" s="84">
        <f>SUMIF('WOW PMPM &amp; Agg'!$B$10:$B$36,SummaryTC_AP!$B23,'WOW PMPM &amp; Agg'!AC$10:AC$36)</f>
        <v>0</v>
      </c>
      <c r="AE24" s="84">
        <f>SUMIF('WOW PMPM &amp; Agg'!$B$10:$B$36,SummaryTC_AP!$B23,'WOW PMPM &amp; Agg'!AD$10:AD$36)</f>
        <v>0</v>
      </c>
      <c r="AF24" s="84">
        <f>SUMIF('WOW PMPM &amp; Agg'!$B$10:$B$36,SummaryTC_AP!$B23,'WOW PMPM &amp; Agg'!AE$10:AE$36)</f>
        <v>0</v>
      </c>
      <c r="AG24" s="84">
        <f>SUMIF('WOW PMPM &amp; Agg'!$B$10:$B$36,SummaryTC_AP!$B23,'WOW PMPM &amp; Agg'!AF$10:AF$36)</f>
        <v>0</v>
      </c>
      <c r="AH24" s="84">
        <f>SUMIF('WOW PMPM &amp; Agg'!$B$10:$B$36,SummaryTC_AP!$B23,'WOW PMPM &amp; Agg'!AG$10:AG$36)</f>
        <v>0</v>
      </c>
      <c r="AI24" s="395"/>
    </row>
    <row r="25" spans="2:35" s="244" customFormat="1" x14ac:dyDescent="0.2">
      <c r="B25" s="24">
        <f>'Summary TC'!B25</f>
        <v>0</v>
      </c>
      <c r="C25" s="24">
        <f>'Summary TC'!C25</f>
        <v>0</v>
      </c>
      <c r="D25" s="58" t="str">
        <f>'Summary TC'!D25</f>
        <v>Mem-Mon</v>
      </c>
      <c r="E25" s="85">
        <f>SUMIF('MemMon Total'!$B$10:$B$33,SummaryTC_AP!$B23,'MemMon Total'!D$10:D$33)</f>
        <v>0</v>
      </c>
      <c r="F25" s="86">
        <f>SUMIF('MemMon Total'!$B$10:$B$33,SummaryTC_AP!$B23,'MemMon Total'!E$10:E$33)</f>
        <v>0</v>
      </c>
      <c r="G25" s="86">
        <f>SUMIF('MemMon Total'!$B$10:$B$33,SummaryTC_AP!$B23,'MemMon Total'!F$10:F$33)</f>
        <v>0</v>
      </c>
      <c r="H25" s="86">
        <f>SUMIF('MemMon Total'!$B$10:$B$33,SummaryTC_AP!$B23,'MemMon Total'!G$10:G$33)</f>
        <v>0</v>
      </c>
      <c r="I25" s="86">
        <f>SUMIF('MemMon Total'!$B$10:$B$33,SummaryTC_AP!$B23,'MemMon Total'!H$10:H$33)</f>
        <v>0</v>
      </c>
      <c r="J25" s="86">
        <f>SUMIF('MemMon Total'!$B$10:$B$33,SummaryTC_AP!$B23,'MemMon Total'!I$10:I$33)</f>
        <v>0</v>
      </c>
      <c r="K25" s="86">
        <f>SUMIF('MemMon Total'!$B$10:$B$33,SummaryTC_AP!$B23,'MemMon Total'!J$10:J$33)</f>
        <v>0</v>
      </c>
      <c r="L25" s="86">
        <f>SUMIF('MemMon Total'!$B$10:$B$33,SummaryTC_AP!$B23,'MemMon Total'!K$10:K$33)</f>
        <v>0</v>
      </c>
      <c r="M25" s="86">
        <f>SUMIF('MemMon Total'!$B$10:$B$33,SummaryTC_AP!$B23,'MemMon Total'!L$10:L$33)</f>
        <v>0</v>
      </c>
      <c r="N25" s="86">
        <f>SUMIF('MemMon Total'!$B$10:$B$33,SummaryTC_AP!$B23,'MemMon Total'!M$10:M$33)</f>
        <v>0</v>
      </c>
      <c r="O25" s="86">
        <f>SUMIF('MemMon Total'!$B$10:$B$33,SummaryTC_AP!$B23,'MemMon Total'!N$10:N$33)</f>
        <v>0</v>
      </c>
      <c r="P25" s="86">
        <f>SUMIF('MemMon Total'!$B$10:$B$33,SummaryTC_AP!$B23,'MemMon Total'!O$10:O$33)</f>
        <v>0</v>
      </c>
      <c r="Q25" s="86">
        <f>SUMIF('MemMon Total'!$B$10:$B$33,SummaryTC_AP!$B23,'MemMon Total'!P$10:P$33)</f>
        <v>0</v>
      </c>
      <c r="R25" s="86">
        <f>SUMIF('MemMon Total'!$B$10:$B$33,SummaryTC_AP!$B23,'MemMon Total'!Q$10:Q$33)</f>
        <v>0</v>
      </c>
      <c r="S25" s="86">
        <f>SUMIF('MemMon Total'!$B$10:$B$33,SummaryTC_AP!$B23,'MemMon Total'!R$10:R$33)</f>
        <v>0</v>
      </c>
      <c r="T25" s="86">
        <f>SUMIF('MemMon Total'!$B$10:$B$33,SummaryTC_AP!$B23,'MemMon Total'!S$10:S$33)</f>
        <v>0</v>
      </c>
      <c r="U25" s="86">
        <f>SUMIF('MemMon Total'!$B$10:$B$33,SummaryTC_AP!$B23,'MemMon Total'!T$10:T$33)</f>
        <v>0</v>
      </c>
      <c r="V25" s="86">
        <f>SUMIF('MemMon Total'!$B$10:$B$33,SummaryTC_AP!$B23,'MemMon Total'!U$10:U$33)</f>
        <v>0</v>
      </c>
      <c r="W25" s="86">
        <f>SUMIF('MemMon Total'!$B$10:$B$33,SummaryTC_AP!$B23,'MemMon Total'!V$10:V$33)</f>
        <v>0</v>
      </c>
      <c r="X25" s="86">
        <f>SUMIF('MemMon Total'!$B$10:$B$33,SummaryTC_AP!$B23,'MemMon Total'!W$10:W$33)</f>
        <v>0</v>
      </c>
      <c r="Y25" s="86">
        <f>SUMIF('MemMon Total'!$B$10:$B$33,SummaryTC_AP!$B23,'MemMon Total'!X$10:X$33)</f>
        <v>0</v>
      </c>
      <c r="Z25" s="86">
        <f>SUMIF('MemMon Total'!$B$10:$B$33,SummaryTC_AP!$B23,'MemMon Total'!Y$10:Y$33)</f>
        <v>0</v>
      </c>
      <c r="AA25" s="86">
        <f>SUMIF('MemMon Total'!$B$10:$B$33,SummaryTC_AP!$B23,'MemMon Total'!Z$10:Z$33)</f>
        <v>0</v>
      </c>
      <c r="AB25" s="86">
        <f>SUMIF('MemMon Total'!$B$10:$B$33,SummaryTC_AP!$B23,'MemMon Total'!AA$10:AA$33)</f>
        <v>0</v>
      </c>
      <c r="AC25" s="86">
        <f>SUMIF('MemMon Total'!$B$10:$B$33,SummaryTC_AP!$B23,'MemMon Total'!AB$10:AB$33)</f>
        <v>0</v>
      </c>
      <c r="AD25" s="86">
        <f>SUMIF('MemMon Total'!$B$10:$B$33,SummaryTC_AP!$B23,'MemMon Total'!AC$10:AC$33)</f>
        <v>0</v>
      </c>
      <c r="AE25" s="86">
        <f>SUMIF('MemMon Total'!$B$10:$B$33,SummaryTC_AP!$B23,'MemMon Total'!AD$10:AD$33)</f>
        <v>0</v>
      </c>
      <c r="AF25" s="86">
        <f>SUMIF('MemMon Total'!$B$10:$B$33,SummaryTC_AP!$B23,'MemMon Total'!AE$10:AE$33)</f>
        <v>0</v>
      </c>
      <c r="AG25" s="86">
        <f>SUMIF('MemMon Total'!$B$10:$B$33,SummaryTC_AP!$B23,'MemMon Total'!AF$10:AF$33)</f>
        <v>0</v>
      </c>
      <c r="AH25" s="86">
        <f>SUMIF('MemMon Total'!$B$10:$B$33,SummaryTC_AP!$B23,'MemMon Total'!AG$10:AG$33)</f>
        <v>0</v>
      </c>
      <c r="AI25" s="396"/>
    </row>
    <row r="26" spans="2:35" s="244" customFormat="1" x14ac:dyDescent="0.2">
      <c r="B26" s="24">
        <f>'Summary TC'!B26</f>
        <v>0</v>
      </c>
      <c r="C26" s="24">
        <f>'Summary TC'!C26</f>
        <v>0</v>
      </c>
      <c r="D26" s="58">
        <f>'Summary TC'!D26</f>
        <v>0</v>
      </c>
      <c r="E26" s="87"/>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394"/>
    </row>
    <row r="27" spans="2:35" s="244" customFormat="1" x14ac:dyDescent="0.2">
      <c r="B27" s="24" t="str">
        <f>'Summary TC'!B27</f>
        <v/>
      </c>
      <c r="C27" s="24">
        <f>'Summary TC'!C27</f>
        <v>0</v>
      </c>
      <c r="D27" s="58" t="str">
        <f>'Summary TC'!D27</f>
        <v>Total</v>
      </c>
      <c r="E27" s="111">
        <f>E28*E29</f>
        <v>0</v>
      </c>
      <c r="F27" s="112">
        <f>F28*F29</f>
        <v>0</v>
      </c>
      <c r="G27" s="112">
        <f>G28*G29</f>
        <v>0</v>
      </c>
      <c r="H27" s="112">
        <f>H28*H29</f>
        <v>0</v>
      </c>
      <c r="I27" s="112">
        <f>I28*I29</f>
        <v>0</v>
      </c>
      <c r="J27" s="112">
        <f t="shared" ref="J27:AC27" si="6">J28*J29</f>
        <v>0</v>
      </c>
      <c r="K27" s="112">
        <f t="shared" si="6"/>
        <v>0</v>
      </c>
      <c r="L27" s="112">
        <f t="shared" si="6"/>
        <v>0</v>
      </c>
      <c r="M27" s="112">
        <f t="shared" si="6"/>
        <v>0</v>
      </c>
      <c r="N27" s="112">
        <f t="shared" si="6"/>
        <v>0</v>
      </c>
      <c r="O27" s="112">
        <f t="shared" si="6"/>
        <v>0</v>
      </c>
      <c r="P27" s="112">
        <f t="shared" si="6"/>
        <v>0</v>
      </c>
      <c r="Q27" s="112">
        <f t="shared" si="6"/>
        <v>0</v>
      </c>
      <c r="R27" s="112">
        <f t="shared" si="6"/>
        <v>0</v>
      </c>
      <c r="S27" s="112">
        <f t="shared" si="6"/>
        <v>0</v>
      </c>
      <c r="T27" s="112">
        <f t="shared" si="6"/>
        <v>0</v>
      </c>
      <c r="U27" s="112">
        <f t="shared" si="6"/>
        <v>0</v>
      </c>
      <c r="V27" s="112">
        <f t="shared" si="6"/>
        <v>0</v>
      </c>
      <c r="W27" s="112">
        <f t="shared" si="6"/>
        <v>0</v>
      </c>
      <c r="X27" s="112">
        <f t="shared" si="6"/>
        <v>0</v>
      </c>
      <c r="Y27" s="112">
        <f t="shared" si="6"/>
        <v>0</v>
      </c>
      <c r="Z27" s="112">
        <f t="shared" si="6"/>
        <v>0</v>
      </c>
      <c r="AA27" s="112">
        <f t="shared" si="6"/>
        <v>0</v>
      </c>
      <c r="AB27" s="112">
        <f t="shared" si="6"/>
        <v>0</v>
      </c>
      <c r="AC27" s="112">
        <f t="shared" si="6"/>
        <v>0</v>
      </c>
      <c r="AD27" s="112">
        <f t="shared" ref="AD27:AH27" si="7">AD28*AD29</f>
        <v>0</v>
      </c>
      <c r="AE27" s="112">
        <f t="shared" si="7"/>
        <v>0</v>
      </c>
      <c r="AF27" s="112">
        <f t="shared" si="7"/>
        <v>0</v>
      </c>
      <c r="AG27" s="112">
        <f t="shared" si="7"/>
        <v>0</v>
      </c>
      <c r="AH27" s="112">
        <f t="shared" si="7"/>
        <v>0</v>
      </c>
      <c r="AI27" s="394"/>
    </row>
    <row r="28" spans="2:35" s="151" customFormat="1" x14ac:dyDescent="0.2">
      <c r="B28" s="24">
        <f>'Summary TC'!B28</f>
        <v>0</v>
      </c>
      <c r="C28" s="24">
        <f>'Summary TC'!C28</f>
        <v>0</v>
      </c>
      <c r="D28" s="58" t="str">
        <f>'Summary TC'!D28</f>
        <v>PMPM</v>
      </c>
      <c r="E28" s="83">
        <f>SUMIF('WOW PMPM &amp; Agg'!$B$10:$B$36,SummaryTC_AP!$B27,'WOW PMPM &amp; Agg'!D$10:D$36)</f>
        <v>0</v>
      </c>
      <c r="F28" s="84">
        <f>SUMIF('WOW PMPM &amp; Agg'!$B$10:$B$36,SummaryTC_AP!$B27,'WOW PMPM &amp; Agg'!E$10:E$36)</f>
        <v>0</v>
      </c>
      <c r="G28" s="84">
        <f>SUMIF('WOW PMPM &amp; Agg'!$B$10:$B$36,SummaryTC_AP!$B27,'WOW PMPM &amp; Agg'!F$10:F$36)</f>
        <v>0</v>
      </c>
      <c r="H28" s="84">
        <f>SUMIF('WOW PMPM &amp; Agg'!$B$10:$B$36,SummaryTC_AP!$B27,'WOW PMPM &amp; Agg'!G$10:G$36)</f>
        <v>0</v>
      </c>
      <c r="I28" s="84">
        <f>SUMIF('WOW PMPM &amp; Agg'!$B$10:$B$36,SummaryTC_AP!$B27,'WOW PMPM &amp; Agg'!H$10:H$36)</f>
        <v>0</v>
      </c>
      <c r="J28" s="84">
        <f>SUMIF('WOW PMPM &amp; Agg'!$B$10:$B$36,SummaryTC_AP!$B27,'WOW PMPM &amp; Agg'!I$10:I$36)</f>
        <v>0</v>
      </c>
      <c r="K28" s="84">
        <f>SUMIF('WOW PMPM &amp; Agg'!$B$10:$B$36,SummaryTC_AP!$B27,'WOW PMPM &amp; Agg'!J$10:J$36)</f>
        <v>0</v>
      </c>
      <c r="L28" s="84">
        <f>SUMIF('WOW PMPM &amp; Agg'!$B$10:$B$36,SummaryTC_AP!$B27,'WOW PMPM &amp; Agg'!K$10:K$36)</f>
        <v>0</v>
      </c>
      <c r="M28" s="84">
        <f>SUMIF('WOW PMPM &amp; Agg'!$B$10:$B$36,SummaryTC_AP!$B27,'WOW PMPM &amp; Agg'!L$10:L$36)</f>
        <v>0</v>
      </c>
      <c r="N28" s="84">
        <f>SUMIF('WOW PMPM &amp; Agg'!$B$10:$B$36,SummaryTC_AP!$B27,'WOW PMPM &amp; Agg'!M$10:M$36)</f>
        <v>0</v>
      </c>
      <c r="O28" s="84">
        <f>SUMIF('WOW PMPM &amp; Agg'!$B$10:$B$36,SummaryTC_AP!$B27,'WOW PMPM &amp; Agg'!N$10:N$36)</f>
        <v>0</v>
      </c>
      <c r="P28" s="84">
        <f>SUMIF('WOW PMPM &amp; Agg'!$B$10:$B$36,SummaryTC_AP!$B27,'WOW PMPM &amp; Agg'!O$10:O$36)</f>
        <v>0</v>
      </c>
      <c r="Q28" s="84">
        <f>SUMIF('WOW PMPM &amp; Agg'!$B$10:$B$36,SummaryTC_AP!$B27,'WOW PMPM &amp; Agg'!P$10:P$36)</f>
        <v>0</v>
      </c>
      <c r="R28" s="84">
        <f>SUMIF('WOW PMPM &amp; Agg'!$B$10:$B$36,SummaryTC_AP!$B27,'WOW PMPM &amp; Agg'!Q$10:Q$36)</f>
        <v>0</v>
      </c>
      <c r="S28" s="84">
        <f>SUMIF('WOW PMPM &amp; Agg'!$B$10:$B$36,SummaryTC_AP!$B27,'WOW PMPM &amp; Agg'!R$10:R$36)</f>
        <v>0</v>
      </c>
      <c r="T28" s="84">
        <f>SUMIF('WOW PMPM &amp; Agg'!$B$10:$B$36,SummaryTC_AP!$B27,'WOW PMPM &amp; Agg'!S$10:S$36)</f>
        <v>0</v>
      </c>
      <c r="U28" s="84">
        <f>SUMIF('WOW PMPM &amp; Agg'!$B$10:$B$36,SummaryTC_AP!$B27,'WOW PMPM &amp; Agg'!T$10:T$36)</f>
        <v>0</v>
      </c>
      <c r="V28" s="84">
        <f>SUMIF('WOW PMPM &amp; Agg'!$B$10:$B$36,SummaryTC_AP!$B27,'WOW PMPM &amp; Agg'!U$10:U$36)</f>
        <v>0</v>
      </c>
      <c r="W28" s="84">
        <f>SUMIF('WOW PMPM &amp; Agg'!$B$10:$B$36,SummaryTC_AP!$B27,'WOW PMPM &amp; Agg'!V$10:V$36)</f>
        <v>0</v>
      </c>
      <c r="X28" s="84">
        <f>SUMIF('WOW PMPM &amp; Agg'!$B$10:$B$36,SummaryTC_AP!$B27,'WOW PMPM &amp; Agg'!W$10:W$36)</f>
        <v>0</v>
      </c>
      <c r="Y28" s="84">
        <f>SUMIF('WOW PMPM &amp; Agg'!$B$10:$B$36,SummaryTC_AP!$B27,'WOW PMPM &amp; Agg'!X$10:X$36)</f>
        <v>0</v>
      </c>
      <c r="Z28" s="84">
        <f>SUMIF('WOW PMPM &amp; Agg'!$B$10:$B$36,SummaryTC_AP!$B27,'WOW PMPM &amp; Agg'!Y$10:Y$36)</f>
        <v>0</v>
      </c>
      <c r="AA28" s="84">
        <f>SUMIF('WOW PMPM &amp; Agg'!$B$10:$B$36,SummaryTC_AP!$B27,'WOW PMPM &amp; Agg'!Z$10:Z$36)</f>
        <v>0</v>
      </c>
      <c r="AB28" s="84">
        <f>SUMIF('WOW PMPM &amp; Agg'!$B$10:$B$36,SummaryTC_AP!$B27,'WOW PMPM &amp; Agg'!AA$10:AA$36)</f>
        <v>0</v>
      </c>
      <c r="AC28" s="84">
        <f>SUMIF('WOW PMPM &amp; Agg'!$B$10:$B$36,SummaryTC_AP!$B27,'WOW PMPM &amp; Agg'!AB$10:AB$36)</f>
        <v>0</v>
      </c>
      <c r="AD28" s="84">
        <f>SUMIF('WOW PMPM &amp; Agg'!$B$10:$B$36,SummaryTC_AP!$B27,'WOW PMPM &amp; Agg'!AC$10:AC$36)</f>
        <v>0</v>
      </c>
      <c r="AE28" s="84">
        <f>SUMIF('WOW PMPM &amp; Agg'!$B$10:$B$36,SummaryTC_AP!$B27,'WOW PMPM &amp; Agg'!AD$10:AD$36)</f>
        <v>0</v>
      </c>
      <c r="AF28" s="84">
        <f>SUMIF('WOW PMPM &amp; Agg'!$B$10:$B$36,SummaryTC_AP!$B27,'WOW PMPM &amp; Agg'!AE$10:AE$36)</f>
        <v>0</v>
      </c>
      <c r="AG28" s="84">
        <f>SUMIF('WOW PMPM &amp; Agg'!$B$10:$B$36,SummaryTC_AP!$B27,'WOW PMPM &amp; Agg'!AF$10:AF$36)</f>
        <v>0</v>
      </c>
      <c r="AH28" s="84">
        <f>SUMIF('WOW PMPM &amp; Agg'!$B$10:$B$36,SummaryTC_AP!$B27,'WOW PMPM &amp; Agg'!AG$10:AG$36)</f>
        <v>0</v>
      </c>
      <c r="AI28" s="395"/>
    </row>
    <row r="29" spans="2:35" s="244" customFormat="1" x14ac:dyDescent="0.2">
      <c r="B29" s="24">
        <f>'Summary TC'!B29</f>
        <v>0</v>
      </c>
      <c r="C29" s="24">
        <f>'Summary TC'!C29</f>
        <v>0</v>
      </c>
      <c r="D29" s="58" t="str">
        <f>'Summary TC'!D29</f>
        <v>Mem-Mon</v>
      </c>
      <c r="E29" s="85">
        <f>SUMIF('MemMon Total'!$B$10:$B$33,SummaryTC_AP!$B27,'MemMon Total'!D$10:D$33)</f>
        <v>0</v>
      </c>
      <c r="F29" s="86">
        <f>SUMIF('MemMon Total'!$B$10:$B$33,SummaryTC_AP!$B27,'MemMon Total'!E$10:E$33)</f>
        <v>0</v>
      </c>
      <c r="G29" s="86">
        <f>SUMIF('MemMon Total'!$B$10:$B$33,SummaryTC_AP!$B27,'MemMon Total'!F$10:F$33)</f>
        <v>0</v>
      </c>
      <c r="H29" s="86">
        <f>SUMIF('MemMon Total'!$B$10:$B$33,SummaryTC_AP!$B27,'MemMon Total'!G$10:G$33)</f>
        <v>0</v>
      </c>
      <c r="I29" s="86">
        <f>SUMIF('MemMon Total'!$B$10:$B$33,SummaryTC_AP!$B27,'MemMon Total'!H$10:H$33)</f>
        <v>0</v>
      </c>
      <c r="J29" s="86">
        <f>SUMIF('MemMon Total'!$B$10:$B$33,SummaryTC_AP!$B27,'MemMon Total'!I$10:I$33)</f>
        <v>0</v>
      </c>
      <c r="K29" s="86">
        <f>SUMIF('MemMon Total'!$B$10:$B$33,SummaryTC_AP!$B27,'MemMon Total'!J$10:J$33)</f>
        <v>0</v>
      </c>
      <c r="L29" s="86">
        <f>SUMIF('MemMon Total'!$B$10:$B$33,SummaryTC_AP!$B27,'MemMon Total'!K$10:K$33)</f>
        <v>0</v>
      </c>
      <c r="M29" s="86">
        <f>SUMIF('MemMon Total'!$B$10:$B$33,SummaryTC_AP!$B27,'MemMon Total'!L$10:L$33)</f>
        <v>0</v>
      </c>
      <c r="N29" s="86">
        <f>SUMIF('MemMon Total'!$B$10:$B$33,SummaryTC_AP!$B27,'MemMon Total'!M$10:M$33)</f>
        <v>0</v>
      </c>
      <c r="O29" s="86">
        <f>SUMIF('MemMon Total'!$B$10:$B$33,SummaryTC_AP!$B27,'MemMon Total'!N$10:N$33)</f>
        <v>0</v>
      </c>
      <c r="P29" s="86">
        <f>SUMIF('MemMon Total'!$B$10:$B$33,SummaryTC_AP!$B27,'MemMon Total'!O$10:O$33)</f>
        <v>0</v>
      </c>
      <c r="Q29" s="86">
        <f>SUMIF('MemMon Total'!$B$10:$B$33,SummaryTC_AP!$B27,'MemMon Total'!P$10:P$33)</f>
        <v>0</v>
      </c>
      <c r="R29" s="86">
        <f>SUMIF('MemMon Total'!$B$10:$B$33,SummaryTC_AP!$B27,'MemMon Total'!Q$10:Q$33)</f>
        <v>0</v>
      </c>
      <c r="S29" s="86">
        <f>SUMIF('MemMon Total'!$B$10:$B$33,SummaryTC_AP!$B27,'MemMon Total'!R$10:R$33)</f>
        <v>0</v>
      </c>
      <c r="T29" s="86">
        <f>SUMIF('MemMon Total'!$B$10:$B$33,SummaryTC_AP!$B27,'MemMon Total'!S$10:S$33)</f>
        <v>0</v>
      </c>
      <c r="U29" s="86">
        <f>SUMIF('MemMon Total'!$B$10:$B$33,SummaryTC_AP!$B27,'MemMon Total'!T$10:T$33)</f>
        <v>0</v>
      </c>
      <c r="V29" s="86">
        <f>SUMIF('MemMon Total'!$B$10:$B$33,SummaryTC_AP!$B27,'MemMon Total'!U$10:U$33)</f>
        <v>0</v>
      </c>
      <c r="W29" s="86">
        <f>SUMIF('MemMon Total'!$B$10:$B$33,SummaryTC_AP!$B27,'MemMon Total'!V$10:V$33)</f>
        <v>0</v>
      </c>
      <c r="X29" s="86">
        <f>SUMIF('MemMon Total'!$B$10:$B$33,SummaryTC_AP!$B27,'MemMon Total'!W$10:W$33)</f>
        <v>0</v>
      </c>
      <c r="Y29" s="86">
        <f>SUMIF('MemMon Total'!$B$10:$B$33,SummaryTC_AP!$B27,'MemMon Total'!X$10:X$33)</f>
        <v>0</v>
      </c>
      <c r="Z29" s="86">
        <f>SUMIF('MemMon Total'!$B$10:$B$33,SummaryTC_AP!$B27,'MemMon Total'!Y$10:Y$33)</f>
        <v>0</v>
      </c>
      <c r="AA29" s="86">
        <f>SUMIF('MemMon Total'!$B$10:$B$33,SummaryTC_AP!$B27,'MemMon Total'!Z$10:Z$33)</f>
        <v>0</v>
      </c>
      <c r="AB29" s="86">
        <f>SUMIF('MemMon Total'!$B$10:$B$33,SummaryTC_AP!$B27,'MemMon Total'!AA$10:AA$33)</f>
        <v>0</v>
      </c>
      <c r="AC29" s="86">
        <f>SUMIF('MemMon Total'!$B$10:$B$33,SummaryTC_AP!$B27,'MemMon Total'!AB$10:AB$33)</f>
        <v>0</v>
      </c>
      <c r="AD29" s="86">
        <f>SUMIF('MemMon Total'!$B$10:$B$33,SummaryTC_AP!$B27,'MemMon Total'!AC$10:AC$33)</f>
        <v>0</v>
      </c>
      <c r="AE29" s="86">
        <f>SUMIF('MemMon Total'!$B$10:$B$33,SummaryTC_AP!$B27,'MemMon Total'!AD$10:AD$33)</f>
        <v>0</v>
      </c>
      <c r="AF29" s="86">
        <f>SUMIF('MemMon Total'!$B$10:$B$33,SummaryTC_AP!$B27,'MemMon Total'!AE$10:AE$33)</f>
        <v>0</v>
      </c>
      <c r="AG29" s="86">
        <f>SUMIF('MemMon Total'!$B$10:$B$33,SummaryTC_AP!$B27,'MemMon Total'!AF$10:AF$33)</f>
        <v>0</v>
      </c>
      <c r="AH29" s="86">
        <f>SUMIF('MemMon Total'!$B$10:$B$33,SummaryTC_AP!$B27,'MemMon Total'!AG$10:AG$33)</f>
        <v>0</v>
      </c>
      <c r="AI29" s="397"/>
    </row>
    <row r="30" spans="2:35" s="244" customFormat="1" x14ac:dyDescent="0.2">
      <c r="B30" s="24">
        <f>'Summary TC'!B30</f>
        <v>0</v>
      </c>
      <c r="C30" s="24">
        <f>'Summary TC'!C30</f>
        <v>0</v>
      </c>
      <c r="D30" s="58">
        <f>'Summary TC'!D30</f>
        <v>0</v>
      </c>
      <c r="E30" s="85"/>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397"/>
    </row>
    <row r="31" spans="2:35" s="244" customFormat="1" x14ac:dyDescent="0.2">
      <c r="B31" s="24" t="str">
        <f>'Summary TC'!B31</f>
        <v/>
      </c>
      <c r="C31" s="24">
        <f>'Summary TC'!C31</f>
        <v>0</v>
      </c>
      <c r="D31" s="58" t="str">
        <f>'Summary TC'!D31</f>
        <v>Total</v>
      </c>
      <c r="E31" s="111">
        <f>E32*E33</f>
        <v>0</v>
      </c>
      <c r="F31" s="112">
        <f>F32*F33</f>
        <v>0</v>
      </c>
      <c r="G31" s="112">
        <f>G32*G33</f>
        <v>0</v>
      </c>
      <c r="H31" s="112">
        <f>H32*H33</f>
        <v>0</v>
      </c>
      <c r="I31" s="112">
        <f>I32*I33</f>
        <v>0</v>
      </c>
      <c r="J31" s="112">
        <f t="shared" ref="J31:AC31" si="8">J32*J33</f>
        <v>0</v>
      </c>
      <c r="K31" s="112">
        <f t="shared" si="8"/>
        <v>0</v>
      </c>
      <c r="L31" s="112">
        <f t="shared" si="8"/>
        <v>0</v>
      </c>
      <c r="M31" s="112">
        <f t="shared" si="8"/>
        <v>0</v>
      </c>
      <c r="N31" s="112">
        <f t="shared" si="8"/>
        <v>0</v>
      </c>
      <c r="O31" s="112">
        <f t="shared" si="8"/>
        <v>0</v>
      </c>
      <c r="P31" s="112">
        <f t="shared" si="8"/>
        <v>0</v>
      </c>
      <c r="Q31" s="112">
        <f t="shared" si="8"/>
        <v>0</v>
      </c>
      <c r="R31" s="112">
        <f t="shared" si="8"/>
        <v>0</v>
      </c>
      <c r="S31" s="112">
        <f t="shared" si="8"/>
        <v>0</v>
      </c>
      <c r="T31" s="112">
        <f t="shared" si="8"/>
        <v>0</v>
      </c>
      <c r="U31" s="112">
        <f t="shared" si="8"/>
        <v>0</v>
      </c>
      <c r="V31" s="112">
        <f t="shared" si="8"/>
        <v>0</v>
      </c>
      <c r="W31" s="112">
        <f t="shared" si="8"/>
        <v>0</v>
      </c>
      <c r="X31" s="112">
        <f t="shared" si="8"/>
        <v>0</v>
      </c>
      <c r="Y31" s="112">
        <f t="shared" si="8"/>
        <v>0</v>
      </c>
      <c r="Z31" s="112">
        <f t="shared" si="8"/>
        <v>0</v>
      </c>
      <c r="AA31" s="112">
        <f t="shared" si="8"/>
        <v>0</v>
      </c>
      <c r="AB31" s="112">
        <f t="shared" si="8"/>
        <v>0</v>
      </c>
      <c r="AC31" s="112">
        <f t="shared" si="8"/>
        <v>0</v>
      </c>
      <c r="AD31" s="112">
        <f t="shared" ref="AD31:AH31" si="9">AD32*AD33</f>
        <v>0</v>
      </c>
      <c r="AE31" s="112">
        <f t="shared" si="9"/>
        <v>0</v>
      </c>
      <c r="AF31" s="112">
        <f t="shared" si="9"/>
        <v>0</v>
      </c>
      <c r="AG31" s="112">
        <f t="shared" si="9"/>
        <v>0</v>
      </c>
      <c r="AH31" s="112">
        <f t="shared" si="9"/>
        <v>0</v>
      </c>
      <c r="AI31" s="394"/>
    </row>
    <row r="32" spans="2:35" s="151" customFormat="1" x14ac:dyDescent="0.2">
      <c r="B32" s="24">
        <f>'Summary TC'!B32</f>
        <v>0</v>
      </c>
      <c r="C32" s="24">
        <f>'Summary TC'!C32</f>
        <v>0</v>
      </c>
      <c r="D32" s="58" t="str">
        <f>'Summary TC'!D32</f>
        <v>PMPM</v>
      </c>
      <c r="E32" s="83">
        <f>SUMIF('WOW PMPM &amp; Agg'!$B$10:$B$36,SummaryTC_AP!$B31,'WOW PMPM &amp; Agg'!D$10:D$36)</f>
        <v>0</v>
      </c>
      <c r="F32" s="84">
        <f>SUMIF('WOW PMPM &amp; Agg'!$B$10:$B$36,SummaryTC_AP!$B31,'WOW PMPM &amp; Agg'!E$10:E$36)</f>
        <v>0</v>
      </c>
      <c r="G32" s="84">
        <f>SUMIF('WOW PMPM &amp; Agg'!$B$10:$B$36,SummaryTC_AP!$B31,'WOW PMPM &amp; Agg'!F$10:F$36)</f>
        <v>0</v>
      </c>
      <c r="H32" s="84">
        <f>SUMIF('WOW PMPM &amp; Agg'!$B$10:$B$36,SummaryTC_AP!$B31,'WOW PMPM &amp; Agg'!G$10:G$36)</f>
        <v>0</v>
      </c>
      <c r="I32" s="84">
        <f>SUMIF('WOW PMPM &amp; Agg'!$B$10:$B$36,SummaryTC_AP!$B31,'WOW PMPM &amp; Agg'!H$10:H$36)</f>
        <v>0</v>
      </c>
      <c r="J32" s="84">
        <f>SUMIF('WOW PMPM &amp; Agg'!$B$10:$B$36,SummaryTC_AP!$B31,'WOW PMPM &amp; Agg'!I$10:I$36)</f>
        <v>0</v>
      </c>
      <c r="K32" s="84">
        <f>SUMIF('WOW PMPM &amp; Agg'!$B$10:$B$36,SummaryTC_AP!$B31,'WOW PMPM &amp; Agg'!J$10:J$36)</f>
        <v>0</v>
      </c>
      <c r="L32" s="84">
        <f>SUMIF('WOW PMPM &amp; Agg'!$B$10:$B$36,SummaryTC_AP!$B31,'WOW PMPM &amp; Agg'!K$10:K$36)</f>
        <v>0</v>
      </c>
      <c r="M32" s="84">
        <f>SUMIF('WOW PMPM &amp; Agg'!$B$10:$B$36,SummaryTC_AP!$B31,'WOW PMPM &amp; Agg'!L$10:L$36)</f>
        <v>0</v>
      </c>
      <c r="N32" s="84">
        <f>SUMIF('WOW PMPM &amp; Agg'!$B$10:$B$36,SummaryTC_AP!$B31,'WOW PMPM &amp; Agg'!M$10:M$36)</f>
        <v>0</v>
      </c>
      <c r="O32" s="84">
        <f>SUMIF('WOW PMPM &amp; Agg'!$B$10:$B$36,SummaryTC_AP!$B31,'WOW PMPM &amp; Agg'!N$10:N$36)</f>
        <v>0</v>
      </c>
      <c r="P32" s="84">
        <f>SUMIF('WOW PMPM &amp; Agg'!$B$10:$B$36,SummaryTC_AP!$B31,'WOW PMPM &amp; Agg'!O$10:O$36)</f>
        <v>0</v>
      </c>
      <c r="Q32" s="84">
        <f>SUMIF('WOW PMPM &amp; Agg'!$B$10:$B$36,SummaryTC_AP!$B31,'WOW PMPM &amp; Agg'!P$10:P$36)</f>
        <v>0</v>
      </c>
      <c r="R32" s="84">
        <f>SUMIF('WOW PMPM &amp; Agg'!$B$10:$B$36,SummaryTC_AP!$B31,'WOW PMPM &amp; Agg'!Q$10:Q$36)</f>
        <v>0</v>
      </c>
      <c r="S32" s="84">
        <f>SUMIF('WOW PMPM &amp; Agg'!$B$10:$B$36,SummaryTC_AP!$B31,'WOW PMPM &amp; Agg'!R$10:R$36)</f>
        <v>0</v>
      </c>
      <c r="T32" s="84">
        <f>SUMIF('WOW PMPM &amp; Agg'!$B$10:$B$36,SummaryTC_AP!$B31,'WOW PMPM &amp; Agg'!S$10:S$36)</f>
        <v>0</v>
      </c>
      <c r="U32" s="84">
        <f>SUMIF('WOW PMPM &amp; Agg'!$B$10:$B$36,SummaryTC_AP!$B31,'WOW PMPM &amp; Agg'!T$10:T$36)</f>
        <v>0</v>
      </c>
      <c r="V32" s="84">
        <f>SUMIF('WOW PMPM &amp; Agg'!$B$10:$B$36,SummaryTC_AP!$B31,'WOW PMPM &amp; Agg'!U$10:U$36)</f>
        <v>0</v>
      </c>
      <c r="W32" s="84">
        <f>SUMIF('WOW PMPM &amp; Agg'!$B$10:$B$36,SummaryTC_AP!$B31,'WOW PMPM &amp; Agg'!V$10:V$36)</f>
        <v>0</v>
      </c>
      <c r="X32" s="84">
        <f>SUMIF('WOW PMPM &amp; Agg'!$B$10:$B$36,SummaryTC_AP!$B31,'WOW PMPM &amp; Agg'!W$10:W$36)</f>
        <v>0</v>
      </c>
      <c r="Y32" s="84">
        <f>SUMIF('WOW PMPM &amp; Agg'!$B$10:$B$36,SummaryTC_AP!$B31,'WOW PMPM &amp; Agg'!X$10:X$36)</f>
        <v>0</v>
      </c>
      <c r="Z32" s="84">
        <f>SUMIF('WOW PMPM &amp; Agg'!$B$10:$B$36,SummaryTC_AP!$B31,'WOW PMPM &amp; Agg'!Y$10:Y$36)</f>
        <v>0</v>
      </c>
      <c r="AA32" s="84">
        <f>SUMIF('WOW PMPM &amp; Agg'!$B$10:$B$36,SummaryTC_AP!$B31,'WOW PMPM &amp; Agg'!Z$10:Z$36)</f>
        <v>0</v>
      </c>
      <c r="AB32" s="84">
        <f>SUMIF('WOW PMPM &amp; Agg'!$B$10:$B$36,SummaryTC_AP!$B31,'WOW PMPM &amp; Agg'!AA$10:AA$36)</f>
        <v>0</v>
      </c>
      <c r="AC32" s="84">
        <f>SUMIF('WOW PMPM &amp; Agg'!$B$10:$B$36,SummaryTC_AP!$B31,'WOW PMPM &amp; Agg'!AB$10:AB$36)</f>
        <v>0</v>
      </c>
      <c r="AD32" s="84">
        <f>SUMIF('WOW PMPM &amp; Agg'!$B$10:$B$36,SummaryTC_AP!$B31,'WOW PMPM &amp; Agg'!AC$10:AC$36)</f>
        <v>0</v>
      </c>
      <c r="AE32" s="84">
        <f>SUMIF('WOW PMPM &amp; Agg'!$B$10:$B$36,SummaryTC_AP!$B31,'WOW PMPM &amp; Agg'!AD$10:AD$36)</f>
        <v>0</v>
      </c>
      <c r="AF32" s="84">
        <f>SUMIF('WOW PMPM &amp; Agg'!$B$10:$B$36,SummaryTC_AP!$B31,'WOW PMPM &amp; Agg'!AE$10:AE$36)</f>
        <v>0</v>
      </c>
      <c r="AG32" s="84">
        <f>SUMIF('WOW PMPM &amp; Agg'!$B$10:$B$36,SummaryTC_AP!$B31,'WOW PMPM &amp; Agg'!AF$10:AF$36)</f>
        <v>0</v>
      </c>
      <c r="AH32" s="84">
        <f>SUMIF('WOW PMPM &amp; Agg'!$B$10:$B$36,SummaryTC_AP!$B31,'WOW PMPM &amp; Agg'!AG$10:AG$36)</f>
        <v>0</v>
      </c>
      <c r="AI32" s="395"/>
    </row>
    <row r="33" spans="2:60" s="244" customFormat="1" x14ac:dyDescent="0.2">
      <c r="B33" s="24">
        <f>'Summary TC'!B33</f>
        <v>0</v>
      </c>
      <c r="C33" s="24">
        <f>'Summary TC'!C33</f>
        <v>0</v>
      </c>
      <c r="D33" s="58" t="str">
        <f>'Summary TC'!D33</f>
        <v>Mem-Mon</v>
      </c>
      <c r="E33" s="85">
        <f>SUMIF('MemMon Total'!$B$10:$B$33,SummaryTC_AP!$B31,'MemMon Total'!D$10:D$33)</f>
        <v>0</v>
      </c>
      <c r="F33" s="86">
        <f>SUMIF('MemMon Total'!$B$10:$B$33,SummaryTC_AP!$B31,'MemMon Total'!E$10:E$33)</f>
        <v>0</v>
      </c>
      <c r="G33" s="86">
        <f>SUMIF('MemMon Total'!$B$10:$B$33,SummaryTC_AP!$B31,'MemMon Total'!F$10:F$33)</f>
        <v>0</v>
      </c>
      <c r="H33" s="86">
        <f>SUMIF('MemMon Total'!$B$10:$B$33,SummaryTC_AP!$B31,'MemMon Total'!G$10:G$33)</f>
        <v>0</v>
      </c>
      <c r="I33" s="86">
        <f>SUMIF('MemMon Total'!$B$10:$B$33,SummaryTC_AP!$B31,'MemMon Total'!H$10:H$33)</f>
        <v>0</v>
      </c>
      <c r="J33" s="86">
        <f>SUMIF('MemMon Total'!$B$10:$B$33,SummaryTC_AP!$B31,'MemMon Total'!I$10:I$33)</f>
        <v>0</v>
      </c>
      <c r="K33" s="86">
        <f>SUMIF('MemMon Total'!$B$10:$B$33,SummaryTC_AP!$B31,'MemMon Total'!J$10:J$33)</f>
        <v>0</v>
      </c>
      <c r="L33" s="86">
        <f>SUMIF('MemMon Total'!$B$10:$B$33,SummaryTC_AP!$B31,'MemMon Total'!K$10:K$33)</f>
        <v>0</v>
      </c>
      <c r="M33" s="86">
        <f>SUMIF('MemMon Total'!$B$10:$B$33,SummaryTC_AP!$B31,'MemMon Total'!L$10:L$33)</f>
        <v>0</v>
      </c>
      <c r="N33" s="86">
        <f>SUMIF('MemMon Total'!$B$10:$B$33,SummaryTC_AP!$B31,'MemMon Total'!M$10:M$33)</f>
        <v>0</v>
      </c>
      <c r="O33" s="86">
        <f>SUMIF('MemMon Total'!$B$10:$B$33,SummaryTC_AP!$B31,'MemMon Total'!N$10:N$33)</f>
        <v>0</v>
      </c>
      <c r="P33" s="86">
        <f>SUMIF('MemMon Total'!$B$10:$B$33,SummaryTC_AP!$B31,'MemMon Total'!O$10:O$33)</f>
        <v>0</v>
      </c>
      <c r="Q33" s="86">
        <f>SUMIF('MemMon Total'!$B$10:$B$33,SummaryTC_AP!$B31,'MemMon Total'!P$10:P$33)</f>
        <v>0</v>
      </c>
      <c r="R33" s="86">
        <f>SUMIF('MemMon Total'!$B$10:$B$33,SummaryTC_AP!$B31,'MemMon Total'!Q$10:Q$33)</f>
        <v>0</v>
      </c>
      <c r="S33" s="86">
        <f>SUMIF('MemMon Total'!$B$10:$B$33,SummaryTC_AP!$B31,'MemMon Total'!R$10:R$33)</f>
        <v>0</v>
      </c>
      <c r="T33" s="86">
        <f>SUMIF('MemMon Total'!$B$10:$B$33,SummaryTC_AP!$B31,'MemMon Total'!S$10:S$33)</f>
        <v>0</v>
      </c>
      <c r="U33" s="86">
        <f>SUMIF('MemMon Total'!$B$10:$B$33,SummaryTC_AP!$B31,'MemMon Total'!T$10:T$33)</f>
        <v>0</v>
      </c>
      <c r="V33" s="86">
        <f>SUMIF('MemMon Total'!$B$10:$B$33,SummaryTC_AP!$B31,'MemMon Total'!U$10:U$33)</f>
        <v>0</v>
      </c>
      <c r="W33" s="86">
        <f>SUMIF('MemMon Total'!$B$10:$B$33,SummaryTC_AP!$B31,'MemMon Total'!V$10:V$33)</f>
        <v>0</v>
      </c>
      <c r="X33" s="86">
        <f>SUMIF('MemMon Total'!$B$10:$B$33,SummaryTC_AP!$B31,'MemMon Total'!W$10:W$33)</f>
        <v>0</v>
      </c>
      <c r="Y33" s="86">
        <f>SUMIF('MemMon Total'!$B$10:$B$33,SummaryTC_AP!$B31,'MemMon Total'!X$10:X$33)</f>
        <v>0</v>
      </c>
      <c r="Z33" s="86">
        <f>SUMIF('MemMon Total'!$B$10:$B$33,SummaryTC_AP!$B31,'MemMon Total'!Y$10:Y$33)</f>
        <v>0</v>
      </c>
      <c r="AA33" s="86">
        <f>SUMIF('MemMon Total'!$B$10:$B$33,SummaryTC_AP!$B31,'MemMon Total'!Z$10:Z$33)</f>
        <v>0</v>
      </c>
      <c r="AB33" s="86">
        <f>SUMIF('MemMon Total'!$B$10:$B$33,SummaryTC_AP!$B31,'MemMon Total'!AA$10:AA$33)</f>
        <v>0</v>
      </c>
      <c r="AC33" s="86">
        <f>SUMIF('MemMon Total'!$B$10:$B$33,SummaryTC_AP!$B31,'MemMon Total'!AB$10:AB$33)</f>
        <v>0</v>
      </c>
      <c r="AD33" s="86">
        <f>SUMIF('MemMon Total'!$B$10:$B$33,SummaryTC_AP!$B31,'MemMon Total'!AC$10:AC$33)</f>
        <v>0</v>
      </c>
      <c r="AE33" s="86">
        <f>SUMIF('MemMon Total'!$B$10:$B$33,SummaryTC_AP!$B31,'MemMon Total'!AD$10:AD$33)</f>
        <v>0</v>
      </c>
      <c r="AF33" s="86">
        <f>SUMIF('MemMon Total'!$B$10:$B$33,SummaryTC_AP!$B31,'MemMon Total'!AE$10:AE$33)</f>
        <v>0</v>
      </c>
      <c r="AG33" s="86">
        <f>SUMIF('MemMon Total'!$B$10:$B$33,SummaryTC_AP!$B31,'MemMon Total'!AF$10:AF$33)</f>
        <v>0</v>
      </c>
      <c r="AH33" s="86">
        <f>SUMIF('MemMon Total'!$B$10:$B$33,SummaryTC_AP!$B31,'MemMon Total'!AG$10:AG$33)</f>
        <v>0</v>
      </c>
      <c r="AI33" s="398"/>
      <c r="AJ33" s="83"/>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row>
    <row r="34" spans="2:60" x14ac:dyDescent="0.2">
      <c r="B34" s="24">
        <f>'Summary TC'!B34</f>
        <v>0</v>
      </c>
      <c r="C34" s="24">
        <f>'Summary TC'!C34</f>
        <v>0</v>
      </c>
      <c r="D34" s="58">
        <f>'Summary TC'!D34</f>
        <v>0</v>
      </c>
      <c r="E34" s="87"/>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394"/>
    </row>
    <row r="35" spans="2:60" x14ac:dyDescent="0.2">
      <c r="B35" s="24">
        <f>'Summary TC'!B35</f>
        <v>0</v>
      </c>
      <c r="C35" s="24">
        <f>'Summary TC'!C35</f>
        <v>0</v>
      </c>
      <c r="D35" s="58">
        <f>'Summary TC'!D35</f>
        <v>0</v>
      </c>
      <c r="E35" s="87"/>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394"/>
    </row>
    <row r="36" spans="2:60" x14ac:dyDescent="0.2">
      <c r="B36" s="24" t="str">
        <f>'Summary TC'!B36</f>
        <v>Medicaid Per Capita - WOW only</v>
      </c>
      <c r="C36" s="24">
        <f>'Summary TC'!C36</f>
        <v>0</v>
      </c>
      <c r="D36" s="58">
        <f>'Summary TC'!D36</f>
        <v>0</v>
      </c>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399"/>
    </row>
    <row r="37" spans="2:60" x14ac:dyDescent="0.2">
      <c r="B37" s="24" t="str">
        <f>'Summary TC'!B37</f>
        <v/>
      </c>
      <c r="C37" s="24">
        <f>'Summary TC'!C37</f>
        <v>0</v>
      </c>
      <c r="D37" s="58" t="str">
        <f>'Summary TC'!D37</f>
        <v>Total</v>
      </c>
      <c r="E37" s="111">
        <f>E38*E39</f>
        <v>0</v>
      </c>
      <c r="F37" s="112">
        <f t="shared" ref="F37:AC37" si="10">F38*F39</f>
        <v>0</v>
      </c>
      <c r="G37" s="112">
        <f t="shared" si="10"/>
        <v>0</v>
      </c>
      <c r="H37" s="112">
        <f t="shared" si="10"/>
        <v>0</v>
      </c>
      <c r="I37" s="112">
        <f t="shared" si="10"/>
        <v>0</v>
      </c>
      <c r="J37" s="112">
        <f t="shared" si="10"/>
        <v>0</v>
      </c>
      <c r="K37" s="112">
        <f t="shared" si="10"/>
        <v>0</v>
      </c>
      <c r="L37" s="112">
        <f t="shared" si="10"/>
        <v>0</v>
      </c>
      <c r="M37" s="112">
        <f t="shared" si="10"/>
        <v>0</v>
      </c>
      <c r="N37" s="112">
        <f t="shared" si="10"/>
        <v>0</v>
      </c>
      <c r="O37" s="112">
        <f t="shared" si="10"/>
        <v>0</v>
      </c>
      <c r="P37" s="112">
        <f t="shared" si="10"/>
        <v>0</v>
      </c>
      <c r="Q37" s="112">
        <f t="shared" si="10"/>
        <v>0</v>
      </c>
      <c r="R37" s="112">
        <f t="shared" si="10"/>
        <v>0</v>
      </c>
      <c r="S37" s="112">
        <f t="shared" si="10"/>
        <v>0</v>
      </c>
      <c r="T37" s="112">
        <f t="shared" si="10"/>
        <v>0</v>
      </c>
      <c r="U37" s="112">
        <f t="shared" si="10"/>
        <v>0</v>
      </c>
      <c r="V37" s="112">
        <f t="shared" si="10"/>
        <v>0</v>
      </c>
      <c r="W37" s="112">
        <f t="shared" si="10"/>
        <v>0</v>
      </c>
      <c r="X37" s="112">
        <f t="shared" si="10"/>
        <v>0</v>
      </c>
      <c r="Y37" s="112">
        <f t="shared" si="10"/>
        <v>0</v>
      </c>
      <c r="Z37" s="112">
        <f t="shared" si="10"/>
        <v>0</v>
      </c>
      <c r="AA37" s="112">
        <f t="shared" si="10"/>
        <v>0</v>
      </c>
      <c r="AB37" s="112">
        <f t="shared" si="10"/>
        <v>0</v>
      </c>
      <c r="AC37" s="112">
        <f t="shared" si="10"/>
        <v>0</v>
      </c>
      <c r="AD37" s="112">
        <f t="shared" ref="AD37:AH37" si="11">AD38*AD39</f>
        <v>0</v>
      </c>
      <c r="AE37" s="112">
        <f t="shared" si="11"/>
        <v>0</v>
      </c>
      <c r="AF37" s="112">
        <f t="shared" si="11"/>
        <v>0</v>
      </c>
      <c r="AG37" s="112">
        <f t="shared" si="11"/>
        <v>0</v>
      </c>
      <c r="AH37" s="112">
        <f t="shared" si="11"/>
        <v>0</v>
      </c>
      <c r="AI37" s="394"/>
    </row>
    <row r="38" spans="2:60" s="151" customFormat="1" x14ac:dyDescent="0.2">
      <c r="B38" s="24">
        <f>'Summary TC'!B38</f>
        <v>0</v>
      </c>
      <c r="C38" s="24">
        <f>'Summary TC'!C38</f>
        <v>0</v>
      </c>
      <c r="D38" s="58" t="str">
        <f>'Summary TC'!D38</f>
        <v>PMPM</v>
      </c>
      <c r="E38" s="83">
        <f>SUMIF('WOW PMPM &amp; Agg'!$B$10:$B$36,SummaryTC_AP!$B37,'WOW PMPM &amp; Agg'!D$10:D$36)</f>
        <v>0</v>
      </c>
      <c r="F38" s="84">
        <f>SUMIF('WOW PMPM &amp; Agg'!$B$10:$B$36,SummaryTC_AP!$B37,'WOW PMPM &amp; Agg'!E$10:E$36)</f>
        <v>0</v>
      </c>
      <c r="G38" s="84">
        <f>SUMIF('WOW PMPM &amp; Agg'!$B$10:$B$36,SummaryTC_AP!$B37,'WOW PMPM &amp; Agg'!F$10:F$36)</f>
        <v>0</v>
      </c>
      <c r="H38" s="84">
        <f>SUMIF('WOW PMPM &amp; Agg'!$B$10:$B$36,SummaryTC_AP!$B37,'WOW PMPM &amp; Agg'!G$10:G$36)</f>
        <v>0</v>
      </c>
      <c r="I38" s="84">
        <f>SUMIF('WOW PMPM &amp; Agg'!$B$10:$B$36,SummaryTC_AP!$B37,'WOW PMPM &amp; Agg'!H$10:H$36)</f>
        <v>0</v>
      </c>
      <c r="J38" s="84">
        <f>SUMIF('WOW PMPM &amp; Agg'!$B$10:$B$36,SummaryTC_AP!$B37,'WOW PMPM &amp; Agg'!I$10:I$36)</f>
        <v>0</v>
      </c>
      <c r="K38" s="84">
        <f>SUMIF('WOW PMPM &amp; Agg'!$B$10:$B$36,SummaryTC_AP!$B37,'WOW PMPM &amp; Agg'!J$10:J$36)</f>
        <v>0</v>
      </c>
      <c r="L38" s="84">
        <f>SUMIF('WOW PMPM &amp; Agg'!$B$10:$B$36,SummaryTC_AP!$B37,'WOW PMPM &amp; Agg'!K$10:K$36)</f>
        <v>0</v>
      </c>
      <c r="M38" s="84">
        <f>SUMIF('WOW PMPM &amp; Agg'!$B$10:$B$36,SummaryTC_AP!$B37,'WOW PMPM &amp; Agg'!L$10:L$36)</f>
        <v>0</v>
      </c>
      <c r="N38" s="84">
        <f>SUMIF('WOW PMPM &amp; Agg'!$B$10:$B$36,SummaryTC_AP!$B37,'WOW PMPM &amp; Agg'!M$10:M$36)</f>
        <v>0</v>
      </c>
      <c r="O38" s="84">
        <f>SUMIF('WOW PMPM &amp; Agg'!$B$10:$B$36,SummaryTC_AP!$B37,'WOW PMPM &amp; Agg'!N$10:N$36)</f>
        <v>0</v>
      </c>
      <c r="P38" s="84">
        <f>SUMIF('WOW PMPM &amp; Agg'!$B$10:$B$36,SummaryTC_AP!$B37,'WOW PMPM &amp; Agg'!O$10:O$36)</f>
        <v>0</v>
      </c>
      <c r="Q38" s="84">
        <f>SUMIF('WOW PMPM &amp; Agg'!$B$10:$B$36,SummaryTC_AP!$B37,'WOW PMPM &amp; Agg'!P$10:P$36)</f>
        <v>0</v>
      </c>
      <c r="R38" s="84">
        <f>SUMIF('WOW PMPM &amp; Agg'!$B$10:$B$36,SummaryTC_AP!$B37,'WOW PMPM &amp; Agg'!Q$10:Q$36)</f>
        <v>0</v>
      </c>
      <c r="S38" s="84">
        <f>SUMIF('WOW PMPM &amp; Agg'!$B$10:$B$36,SummaryTC_AP!$B37,'WOW PMPM &amp; Agg'!R$10:R$36)</f>
        <v>0</v>
      </c>
      <c r="T38" s="84">
        <f>SUMIF('WOW PMPM &amp; Agg'!$B$10:$B$36,SummaryTC_AP!$B37,'WOW PMPM &amp; Agg'!S$10:S$36)</f>
        <v>0</v>
      </c>
      <c r="U38" s="84">
        <f>SUMIF('WOW PMPM &amp; Agg'!$B$10:$B$36,SummaryTC_AP!$B37,'WOW PMPM &amp; Agg'!T$10:T$36)</f>
        <v>0</v>
      </c>
      <c r="V38" s="84">
        <f>SUMIF('WOW PMPM &amp; Agg'!$B$10:$B$36,SummaryTC_AP!$B37,'WOW PMPM &amp; Agg'!U$10:U$36)</f>
        <v>0</v>
      </c>
      <c r="W38" s="84">
        <f>SUMIF('WOW PMPM &amp; Agg'!$B$10:$B$36,SummaryTC_AP!$B37,'WOW PMPM &amp; Agg'!V$10:V$36)</f>
        <v>0</v>
      </c>
      <c r="X38" s="84">
        <f>SUMIF('WOW PMPM &amp; Agg'!$B$10:$B$36,SummaryTC_AP!$B37,'WOW PMPM &amp; Agg'!W$10:W$36)</f>
        <v>0</v>
      </c>
      <c r="Y38" s="84">
        <f>SUMIF('WOW PMPM &amp; Agg'!$B$10:$B$36,SummaryTC_AP!$B37,'WOW PMPM &amp; Agg'!X$10:X$36)</f>
        <v>0</v>
      </c>
      <c r="Z38" s="84">
        <f>SUMIF('WOW PMPM &amp; Agg'!$B$10:$B$36,SummaryTC_AP!$B37,'WOW PMPM &amp; Agg'!Y$10:Y$36)</f>
        <v>0</v>
      </c>
      <c r="AA38" s="84">
        <f>SUMIF('WOW PMPM &amp; Agg'!$B$10:$B$36,SummaryTC_AP!$B37,'WOW PMPM &amp; Agg'!Z$10:Z$36)</f>
        <v>0</v>
      </c>
      <c r="AB38" s="84">
        <f>SUMIF('WOW PMPM &amp; Agg'!$B$10:$B$36,SummaryTC_AP!$B37,'WOW PMPM &amp; Agg'!AA$10:AA$36)</f>
        <v>0</v>
      </c>
      <c r="AC38" s="84">
        <f>SUMIF('WOW PMPM &amp; Agg'!$B$10:$B$36,SummaryTC_AP!$B37,'WOW PMPM &amp; Agg'!AB$10:AB$36)</f>
        <v>0</v>
      </c>
      <c r="AD38" s="84">
        <f>SUMIF('WOW PMPM &amp; Agg'!$B$10:$B$36,SummaryTC_AP!$B37,'WOW PMPM &amp; Agg'!AC$10:AC$36)</f>
        <v>0</v>
      </c>
      <c r="AE38" s="84">
        <f>SUMIF('WOW PMPM &amp; Agg'!$B$10:$B$36,SummaryTC_AP!$B37,'WOW PMPM &amp; Agg'!AD$10:AD$36)</f>
        <v>0</v>
      </c>
      <c r="AF38" s="84">
        <f>SUMIF('WOW PMPM &amp; Agg'!$B$10:$B$36,SummaryTC_AP!$B37,'WOW PMPM &amp; Agg'!AE$10:AE$36)</f>
        <v>0</v>
      </c>
      <c r="AG38" s="84">
        <f>SUMIF('WOW PMPM &amp; Agg'!$B$10:$B$36,SummaryTC_AP!$B37,'WOW PMPM &amp; Agg'!AF$10:AF$36)</f>
        <v>0</v>
      </c>
      <c r="AH38" s="84">
        <f>SUMIF('WOW PMPM &amp; Agg'!$B$10:$B$36,SummaryTC_AP!$B37,'WOW PMPM &amp; Agg'!AG$10:AG$36)</f>
        <v>0</v>
      </c>
      <c r="AI38" s="395"/>
    </row>
    <row r="39" spans="2:60" s="244" customFormat="1" x14ac:dyDescent="0.2">
      <c r="B39" s="24">
        <f>'Summary TC'!B39</f>
        <v>0</v>
      </c>
      <c r="C39" s="24">
        <f>'Summary TC'!C39</f>
        <v>0</v>
      </c>
      <c r="D39" s="58" t="str">
        <f>'Summary TC'!D39</f>
        <v>Mem-Mon</v>
      </c>
      <c r="E39" s="85">
        <f>SUMIF('MemMon Total'!$B$10:$B$33,SummaryTC_AP!$B37,'MemMon Total'!D$10:D$33)</f>
        <v>0</v>
      </c>
      <c r="F39" s="86">
        <f>SUMIF('MemMon Total'!$B$10:$B$33,SummaryTC_AP!$B37,'MemMon Total'!E$10:E$33)</f>
        <v>0</v>
      </c>
      <c r="G39" s="86">
        <f>SUMIF('MemMon Total'!$B$10:$B$33,SummaryTC_AP!$B37,'MemMon Total'!F$10:F$33)</f>
        <v>0</v>
      </c>
      <c r="H39" s="86">
        <f>SUMIF('MemMon Total'!$B$10:$B$33,SummaryTC_AP!$B37,'MemMon Total'!G$10:G$33)</f>
        <v>0</v>
      </c>
      <c r="I39" s="86">
        <f>SUMIF('MemMon Total'!$B$10:$B$33,SummaryTC_AP!$B37,'MemMon Total'!H$10:H$33)</f>
        <v>0</v>
      </c>
      <c r="J39" s="86">
        <f>SUMIF('MemMon Total'!$B$10:$B$33,SummaryTC_AP!$B37,'MemMon Total'!I$10:I$33)</f>
        <v>0</v>
      </c>
      <c r="K39" s="86">
        <f>SUMIF('MemMon Total'!$B$10:$B$33,SummaryTC_AP!$B37,'MemMon Total'!J$10:J$33)</f>
        <v>0</v>
      </c>
      <c r="L39" s="86">
        <f>SUMIF('MemMon Total'!$B$10:$B$33,SummaryTC_AP!$B37,'MemMon Total'!K$10:K$33)</f>
        <v>0</v>
      </c>
      <c r="M39" s="86">
        <f>SUMIF('MemMon Total'!$B$10:$B$33,SummaryTC_AP!$B37,'MemMon Total'!L$10:L$33)</f>
        <v>0</v>
      </c>
      <c r="N39" s="86">
        <f>SUMIF('MemMon Total'!$B$10:$B$33,SummaryTC_AP!$B37,'MemMon Total'!M$10:M$33)</f>
        <v>0</v>
      </c>
      <c r="O39" s="86">
        <f>SUMIF('MemMon Total'!$B$10:$B$33,SummaryTC_AP!$B37,'MemMon Total'!N$10:N$33)</f>
        <v>0</v>
      </c>
      <c r="P39" s="86">
        <f>SUMIF('MemMon Total'!$B$10:$B$33,SummaryTC_AP!$B37,'MemMon Total'!O$10:O$33)</f>
        <v>0</v>
      </c>
      <c r="Q39" s="86">
        <f>SUMIF('MemMon Total'!$B$10:$B$33,SummaryTC_AP!$B37,'MemMon Total'!P$10:P$33)</f>
        <v>0</v>
      </c>
      <c r="R39" s="86">
        <f>SUMIF('MemMon Total'!$B$10:$B$33,SummaryTC_AP!$B37,'MemMon Total'!Q$10:Q$33)</f>
        <v>0</v>
      </c>
      <c r="S39" s="86">
        <f>SUMIF('MemMon Total'!$B$10:$B$33,SummaryTC_AP!$B37,'MemMon Total'!R$10:R$33)</f>
        <v>0</v>
      </c>
      <c r="T39" s="86">
        <f>SUMIF('MemMon Total'!$B$10:$B$33,SummaryTC_AP!$B37,'MemMon Total'!S$10:S$33)</f>
        <v>0</v>
      </c>
      <c r="U39" s="86">
        <f>SUMIF('MemMon Total'!$B$10:$B$33,SummaryTC_AP!$B37,'MemMon Total'!T$10:T$33)</f>
        <v>0</v>
      </c>
      <c r="V39" s="86">
        <f>SUMIF('MemMon Total'!$B$10:$B$33,SummaryTC_AP!$B37,'MemMon Total'!U$10:U$33)</f>
        <v>0</v>
      </c>
      <c r="W39" s="86">
        <f>SUMIF('MemMon Total'!$B$10:$B$33,SummaryTC_AP!$B37,'MemMon Total'!V$10:V$33)</f>
        <v>0</v>
      </c>
      <c r="X39" s="86">
        <f>SUMIF('MemMon Total'!$B$10:$B$33,SummaryTC_AP!$B37,'MemMon Total'!W$10:W$33)</f>
        <v>0</v>
      </c>
      <c r="Y39" s="86">
        <f>SUMIF('MemMon Total'!$B$10:$B$33,SummaryTC_AP!$B37,'MemMon Total'!X$10:X$33)</f>
        <v>0</v>
      </c>
      <c r="Z39" s="86">
        <f>SUMIF('MemMon Total'!$B$10:$B$33,SummaryTC_AP!$B37,'MemMon Total'!Y$10:Y$33)</f>
        <v>0</v>
      </c>
      <c r="AA39" s="86">
        <f>SUMIF('MemMon Total'!$B$10:$B$33,SummaryTC_AP!$B37,'MemMon Total'!Z$10:Z$33)</f>
        <v>0</v>
      </c>
      <c r="AB39" s="86">
        <f>SUMIF('MemMon Total'!$B$10:$B$33,SummaryTC_AP!$B37,'MemMon Total'!AA$10:AA$33)</f>
        <v>0</v>
      </c>
      <c r="AC39" s="86">
        <f>SUMIF('MemMon Total'!$B$10:$B$33,SummaryTC_AP!$B37,'MemMon Total'!AB$10:AB$33)</f>
        <v>0</v>
      </c>
      <c r="AD39" s="86">
        <f>SUMIF('MemMon Total'!$B$10:$B$33,SummaryTC_AP!$B37,'MemMon Total'!AC$10:AC$33)</f>
        <v>0</v>
      </c>
      <c r="AE39" s="86">
        <f>SUMIF('MemMon Total'!$B$10:$B$33,SummaryTC_AP!$B37,'MemMon Total'!AD$10:AD$33)</f>
        <v>0</v>
      </c>
      <c r="AF39" s="86">
        <f>SUMIF('MemMon Total'!$B$10:$B$33,SummaryTC_AP!$B37,'MemMon Total'!AE$10:AE$33)</f>
        <v>0</v>
      </c>
      <c r="AG39" s="86">
        <f>SUMIF('MemMon Total'!$B$10:$B$33,SummaryTC_AP!$B37,'MemMon Total'!AF$10:AF$33)</f>
        <v>0</v>
      </c>
      <c r="AH39" s="86">
        <f>SUMIF('MemMon Total'!$B$10:$B$33,SummaryTC_AP!$B37,'MemMon Total'!AG$10:AG$33)</f>
        <v>0</v>
      </c>
      <c r="AI39" s="397"/>
    </row>
    <row r="40" spans="2:60" x14ac:dyDescent="0.2">
      <c r="B40" s="24">
        <f>'Summary TC'!B40</f>
        <v>0</v>
      </c>
      <c r="C40" s="24">
        <f>'Summary TC'!C40</f>
        <v>0</v>
      </c>
      <c r="D40" s="58">
        <f>'Summary TC'!D40</f>
        <v>0</v>
      </c>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399"/>
    </row>
    <row r="41" spans="2:60" x14ac:dyDescent="0.2">
      <c r="B41" s="24" t="str">
        <f>'Summary TC'!B41</f>
        <v/>
      </c>
      <c r="C41" s="24">
        <f>'Summary TC'!C41</f>
        <v>0</v>
      </c>
      <c r="D41" s="58" t="str">
        <f>'Summary TC'!D41</f>
        <v>Total</v>
      </c>
      <c r="E41" s="111">
        <f t="shared" ref="E41:AC41" si="12">E42*E43</f>
        <v>0</v>
      </c>
      <c r="F41" s="112">
        <f t="shared" si="12"/>
        <v>0</v>
      </c>
      <c r="G41" s="112">
        <f t="shared" si="12"/>
        <v>0</v>
      </c>
      <c r="H41" s="112">
        <f t="shared" si="12"/>
        <v>0</v>
      </c>
      <c r="I41" s="112">
        <f t="shared" si="12"/>
        <v>0</v>
      </c>
      <c r="J41" s="112">
        <f t="shared" si="12"/>
        <v>0</v>
      </c>
      <c r="K41" s="112">
        <f t="shared" si="12"/>
        <v>0</v>
      </c>
      <c r="L41" s="112">
        <f t="shared" si="12"/>
        <v>0</v>
      </c>
      <c r="M41" s="112">
        <f t="shared" si="12"/>
        <v>0</v>
      </c>
      <c r="N41" s="112">
        <f t="shared" si="12"/>
        <v>0</v>
      </c>
      <c r="O41" s="112">
        <f t="shared" si="12"/>
        <v>0</v>
      </c>
      <c r="P41" s="112">
        <f t="shared" si="12"/>
        <v>0</v>
      </c>
      <c r="Q41" s="112">
        <f t="shared" si="12"/>
        <v>0</v>
      </c>
      <c r="R41" s="112">
        <f t="shared" si="12"/>
        <v>0</v>
      </c>
      <c r="S41" s="112">
        <f t="shared" si="12"/>
        <v>0</v>
      </c>
      <c r="T41" s="112">
        <f t="shared" si="12"/>
        <v>0</v>
      </c>
      <c r="U41" s="112">
        <f t="shared" si="12"/>
        <v>0</v>
      </c>
      <c r="V41" s="112">
        <f t="shared" si="12"/>
        <v>0</v>
      </c>
      <c r="W41" s="112">
        <f t="shared" si="12"/>
        <v>0</v>
      </c>
      <c r="X41" s="112">
        <f t="shared" si="12"/>
        <v>0</v>
      </c>
      <c r="Y41" s="112">
        <f t="shared" si="12"/>
        <v>0</v>
      </c>
      <c r="Z41" s="112">
        <f t="shared" si="12"/>
        <v>0</v>
      </c>
      <c r="AA41" s="112">
        <f t="shared" si="12"/>
        <v>0</v>
      </c>
      <c r="AB41" s="112">
        <f t="shared" si="12"/>
        <v>0</v>
      </c>
      <c r="AC41" s="112">
        <f t="shared" si="12"/>
        <v>0</v>
      </c>
      <c r="AD41" s="112">
        <f t="shared" ref="AD41:AH41" si="13">AD42*AD43</f>
        <v>0</v>
      </c>
      <c r="AE41" s="112">
        <f t="shared" si="13"/>
        <v>0</v>
      </c>
      <c r="AF41" s="112">
        <f t="shared" si="13"/>
        <v>0</v>
      </c>
      <c r="AG41" s="112">
        <f t="shared" si="13"/>
        <v>0</v>
      </c>
      <c r="AH41" s="112">
        <f t="shared" si="13"/>
        <v>0</v>
      </c>
      <c r="AI41" s="399"/>
    </row>
    <row r="42" spans="2:60" s="151" customFormat="1" x14ac:dyDescent="0.2">
      <c r="B42" s="24">
        <f>'Summary TC'!B42</f>
        <v>0</v>
      </c>
      <c r="C42" s="24">
        <f>'Summary TC'!C42</f>
        <v>0</v>
      </c>
      <c r="D42" s="58" t="str">
        <f>'Summary TC'!D42</f>
        <v>PMPM</v>
      </c>
      <c r="E42" s="83">
        <f>SUMIF('WOW PMPM &amp; Agg'!$B$10:$B$36,SummaryTC_AP!$B41,'WOW PMPM &amp; Agg'!D$10:D$36)</f>
        <v>0</v>
      </c>
      <c r="F42" s="84">
        <f>SUMIF('WOW PMPM &amp; Agg'!$B$10:$B$36,SummaryTC_AP!$B41,'WOW PMPM &amp; Agg'!E$10:E$36)</f>
        <v>0</v>
      </c>
      <c r="G42" s="84">
        <f>SUMIF('WOW PMPM &amp; Agg'!$B$10:$B$36,SummaryTC_AP!$B41,'WOW PMPM &amp; Agg'!F$10:F$36)</f>
        <v>0</v>
      </c>
      <c r="H42" s="84">
        <f>SUMIF('WOW PMPM &amp; Agg'!$B$10:$B$36,SummaryTC_AP!$B41,'WOW PMPM &amp; Agg'!G$10:G$36)</f>
        <v>0</v>
      </c>
      <c r="I42" s="84">
        <f>SUMIF('WOW PMPM &amp; Agg'!$B$10:$B$36,SummaryTC_AP!$B41,'WOW PMPM &amp; Agg'!H$10:H$36)</f>
        <v>0</v>
      </c>
      <c r="J42" s="84">
        <f>SUMIF('WOW PMPM &amp; Agg'!$B$10:$B$36,SummaryTC_AP!$B41,'WOW PMPM &amp; Agg'!I$10:I$36)</f>
        <v>0</v>
      </c>
      <c r="K42" s="84">
        <f>SUMIF('WOW PMPM &amp; Agg'!$B$10:$B$36,SummaryTC_AP!$B41,'WOW PMPM &amp; Agg'!J$10:J$36)</f>
        <v>0</v>
      </c>
      <c r="L42" s="84">
        <f>SUMIF('WOW PMPM &amp; Agg'!$B$10:$B$36,SummaryTC_AP!$B41,'WOW PMPM &amp; Agg'!K$10:K$36)</f>
        <v>0</v>
      </c>
      <c r="M42" s="84">
        <f>SUMIF('WOW PMPM &amp; Agg'!$B$10:$B$36,SummaryTC_AP!$B41,'WOW PMPM &amp; Agg'!L$10:L$36)</f>
        <v>0</v>
      </c>
      <c r="N42" s="84">
        <f>SUMIF('WOW PMPM &amp; Agg'!$B$10:$B$36,SummaryTC_AP!$B41,'WOW PMPM &amp; Agg'!M$10:M$36)</f>
        <v>0</v>
      </c>
      <c r="O42" s="84">
        <f>SUMIF('WOW PMPM &amp; Agg'!$B$10:$B$36,SummaryTC_AP!$B41,'WOW PMPM &amp; Agg'!N$10:N$36)</f>
        <v>0</v>
      </c>
      <c r="P42" s="84">
        <f>SUMIF('WOW PMPM &amp; Agg'!$B$10:$B$36,SummaryTC_AP!$B41,'WOW PMPM &amp; Agg'!O$10:O$36)</f>
        <v>0</v>
      </c>
      <c r="Q42" s="84">
        <f>SUMIF('WOW PMPM &amp; Agg'!$B$10:$B$36,SummaryTC_AP!$B41,'WOW PMPM &amp; Agg'!P$10:P$36)</f>
        <v>0</v>
      </c>
      <c r="R42" s="84">
        <f>SUMIF('WOW PMPM &amp; Agg'!$B$10:$B$36,SummaryTC_AP!$B41,'WOW PMPM &amp; Agg'!Q$10:Q$36)</f>
        <v>0</v>
      </c>
      <c r="S42" s="84">
        <f>SUMIF('WOW PMPM &amp; Agg'!$B$10:$B$36,SummaryTC_AP!$B41,'WOW PMPM &amp; Agg'!R$10:R$36)</f>
        <v>0</v>
      </c>
      <c r="T42" s="84">
        <f>SUMIF('WOW PMPM &amp; Agg'!$B$10:$B$36,SummaryTC_AP!$B41,'WOW PMPM &amp; Agg'!S$10:S$36)</f>
        <v>0</v>
      </c>
      <c r="U42" s="84">
        <f>SUMIF('WOW PMPM &amp; Agg'!$B$10:$B$36,SummaryTC_AP!$B41,'WOW PMPM &amp; Agg'!T$10:T$36)</f>
        <v>0</v>
      </c>
      <c r="V42" s="84">
        <f>SUMIF('WOW PMPM &amp; Agg'!$B$10:$B$36,SummaryTC_AP!$B41,'WOW PMPM &amp; Agg'!U$10:U$36)</f>
        <v>0</v>
      </c>
      <c r="W42" s="84">
        <f>SUMIF('WOW PMPM &amp; Agg'!$B$10:$B$36,SummaryTC_AP!$B41,'WOW PMPM &amp; Agg'!V$10:V$36)</f>
        <v>0</v>
      </c>
      <c r="X42" s="84">
        <f>SUMIF('WOW PMPM &amp; Agg'!$B$10:$B$36,SummaryTC_AP!$B41,'WOW PMPM &amp; Agg'!W$10:W$36)</f>
        <v>0</v>
      </c>
      <c r="Y42" s="84">
        <f>SUMIF('WOW PMPM &amp; Agg'!$B$10:$B$36,SummaryTC_AP!$B41,'WOW PMPM &amp; Agg'!X$10:X$36)</f>
        <v>0</v>
      </c>
      <c r="Z42" s="84">
        <f>SUMIF('WOW PMPM &amp; Agg'!$B$10:$B$36,SummaryTC_AP!$B41,'WOW PMPM &amp; Agg'!Y$10:Y$36)</f>
        <v>0</v>
      </c>
      <c r="AA42" s="84">
        <f>SUMIF('WOW PMPM &amp; Agg'!$B$10:$B$36,SummaryTC_AP!$B41,'WOW PMPM &amp; Agg'!Z$10:Z$36)</f>
        <v>0</v>
      </c>
      <c r="AB42" s="84">
        <f>SUMIF('WOW PMPM &amp; Agg'!$B$10:$B$36,SummaryTC_AP!$B41,'WOW PMPM &amp; Agg'!AA$10:AA$36)</f>
        <v>0</v>
      </c>
      <c r="AC42" s="84">
        <f>SUMIF('WOW PMPM &amp; Agg'!$B$10:$B$36,SummaryTC_AP!$B41,'WOW PMPM &amp; Agg'!AB$10:AB$36)</f>
        <v>0</v>
      </c>
      <c r="AD42" s="84">
        <f>SUMIF('WOW PMPM &amp; Agg'!$B$10:$B$36,SummaryTC_AP!$B41,'WOW PMPM &amp; Agg'!AC$10:AC$36)</f>
        <v>0</v>
      </c>
      <c r="AE42" s="84">
        <f>SUMIF('WOW PMPM &amp; Agg'!$B$10:$B$36,SummaryTC_AP!$B41,'WOW PMPM &amp; Agg'!AD$10:AD$36)</f>
        <v>0</v>
      </c>
      <c r="AF42" s="84">
        <f>SUMIF('WOW PMPM &amp; Agg'!$B$10:$B$36,SummaryTC_AP!$B41,'WOW PMPM &amp; Agg'!AE$10:AE$36)</f>
        <v>0</v>
      </c>
      <c r="AG42" s="84">
        <f>SUMIF('WOW PMPM &amp; Agg'!$B$10:$B$36,SummaryTC_AP!$B41,'WOW PMPM &amp; Agg'!AF$10:AF$36)</f>
        <v>0</v>
      </c>
      <c r="AH42" s="84">
        <f>SUMIF('WOW PMPM &amp; Agg'!$B$10:$B$36,SummaryTC_AP!$B41,'WOW PMPM &amp; Agg'!AG$10:AG$36)</f>
        <v>0</v>
      </c>
      <c r="AI42" s="272"/>
    </row>
    <row r="43" spans="2:60" x14ac:dyDescent="0.2">
      <c r="B43" s="24">
        <f>'Summary TC'!B43</f>
        <v>0</v>
      </c>
      <c r="C43" s="24">
        <f>'Summary TC'!C43</f>
        <v>0</v>
      </c>
      <c r="D43" s="58" t="str">
        <f>'Summary TC'!D43</f>
        <v>Mem-Mon</v>
      </c>
      <c r="E43" s="85">
        <f>SUMIF('MemMon Total'!$B$10:$B$33,SummaryTC_AP!$B41,'MemMon Total'!D$10:D$33)</f>
        <v>0</v>
      </c>
      <c r="F43" s="86">
        <f>SUMIF('MemMon Total'!$B$10:$B$33,SummaryTC_AP!$B41,'MemMon Total'!E$10:E$33)</f>
        <v>0</v>
      </c>
      <c r="G43" s="86">
        <f>SUMIF('MemMon Total'!$B$10:$B$33,SummaryTC_AP!$B41,'MemMon Total'!F$10:F$33)</f>
        <v>0</v>
      </c>
      <c r="H43" s="86">
        <f>SUMIF('MemMon Total'!$B$10:$B$33,SummaryTC_AP!$B41,'MemMon Total'!G$10:G$33)</f>
        <v>0</v>
      </c>
      <c r="I43" s="86">
        <f>SUMIF('MemMon Total'!$B$10:$B$33,SummaryTC_AP!$B41,'MemMon Total'!H$10:H$33)</f>
        <v>0</v>
      </c>
      <c r="J43" s="86">
        <f>SUMIF('MemMon Total'!$B$10:$B$33,SummaryTC_AP!$B41,'MemMon Total'!I$10:I$33)</f>
        <v>0</v>
      </c>
      <c r="K43" s="86">
        <f>SUMIF('MemMon Total'!$B$10:$B$33,SummaryTC_AP!$B41,'MemMon Total'!J$10:J$33)</f>
        <v>0</v>
      </c>
      <c r="L43" s="86">
        <f>SUMIF('MemMon Total'!$B$10:$B$33,SummaryTC_AP!$B41,'MemMon Total'!K$10:K$33)</f>
        <v>0</v>
      </c>
      <c r="M43" s="86">
        <f>SUMIF('MemMon Total'!$B$10:$B$33,SummaryTC_AP!$B41,'MemMon Total'!L$10:L$33)</f>
        <v>0</v>
      </c>
      <c r="N43" s="86">
        <f>SUMIF('MemMon Total'!$B$10:$B$33,SummaryTC_AP!$B41,'MemMon Total'!M$10:M$33)</f>
        <v>0</v>
      </c>
      <c r="O43" s="86">
        <f>SUMIF('MemMon Total'!$B$10:$B$33,SummaryTC_AP!$B41,'MemMon Total'!N$10:N$33)</f>
        <v>0</v>
      </c>
      <c r="P43" s="86">
        <f>SUMIF('MemMon Total'!$B$10:$B$33,SummaryTC_AP!$B41,'MemMon Total'!O$10:O$33)</f>
        <v>0</v>
      </c>
      <c r="Q43" s="86">
        <f>SUMIF('MemMon Total'!$B$10:$B$33,SummaryTC_AP!$B41,'MemMon Total'!P$10:P$33)</f>
        <v>0</v>
      </c>
      <c r="R43" s="86">
        <f>SUMIF('MemMon Total'!$B$10:$B$33,SummaryTC_AP!$B41,'MemMon Total'!Q$10:Q$33)</f>
        <v>0</v>
      </c>
      <c r="S43" s="86">
        <f>SUMIF('MemMon Total'!$B$10:$B$33,SummaryTC_AP!$B41,'MemMon Total'!R$10:R$33)</f>
        <v>0</v>
      </c>
      <c r="T43" s="86">
        <f>SUMIF('MemMon Total'!$B$10:$B$33,SummaryTC_AP!$B41,'MemMon Total'!S$10:S$33)</f>
        <v>0</v>
      </c>
      <c r="U43" s="86">
        <f>SUMIF('MemMon Total'!$B$10:$B$33,SummaryTC_AP!$B41,'MemMon Total'!T$10:T$33)</f>
        <v>0</v>
      </c>
      <c r="V43" s="86">
        <f>SUMIF('MemMon Total'!$B$10:$B$33,SummaryTC_AP!$B41,'MemMon Total'!U$10:U$33)</f>
        <v>0</v>
      </c>
      <c r="W43" s="86">
        <f>SUMIF('MemMon Total'!$B$10:$B$33,SummaryTC_AP!$B41,'MemMon Total'!V$10:V$33)</f>
        <v>0</v>
      </c>
      <c r="X43" s="86">
        <f>SUMIF('MemMon Total'!$B$10:$B$33,SummaryTC_AP!$B41,'MemMon Total'!W$10:W$33)</f>
        <v>0</v>
      </c>
      <c r="Y43" s="86">
        <f>SUMIF('MemMon Total'!$B$10:$B$33,SummaryTC_AP!$B41,'MemMon Total'!X$10:X$33)</f>
        <v>0</v>
      </c>
      <c r="Z43" s="86">
        <f>SUMIF('MemMon Total'!$B$10:$B$33,SummaryTC_AP!$B41,'MemMon Total'!Y$10:Y$33)</f>
        <v>0</v>
      </c>
      <c r="AA43" s="86">
        <f>SUMIF('MemMon Total'!$B$10:$B$33,SummaryTC_AP!$B41,'MemMon Total'!Z$10:Z$33)</f>
        <v>0</v>
      </c>
      <c r="AB43" s="86">
        <f>SUMIF('MemMon Total'!$B$10:$B$33,SummaryTC_AP!$B41,'MemMon Total'!AA$10:AA$33)</f>
        <v>0</v>
      </c>
      <c r="AC43" s="86">
        <f>SUMIF('MemMon Total'!$B$10:$B$33,SummaryTC_AP!$B41,'MemMon Total'!AB$10:AB$33)</f>
        <v>0</v>
      </c>
      <c r="AD43" s="86">
        <f>SUMIF('MemMon Total'!$B$10:$B$33,SummaryTC_AP!$B41,'MemMon Total'!AC$10:AC$33)</f>
        <v>0</v>
      </c>
      <c r="AE43" s="86">
        <f>SUMIF('MemMon Total'!$B$10:$B$33,SummaryTC_AP!$B41,'MemMon Total'!AD$10:AD$33)</f>
        <v>0</v>
      </c>
      <c r="AF43" s="86">
        <f>SUMIF('MemMon Total'!$B$10:$B$33,SummaryTC_AP!$B41,'MemMon Total'!AE$10:AE$33)</f>
        <v>0</v>
      </c>
      <c r="AG43" s="86">
        <f>SUMIF('MemMon Total'!$B$10:$B$33,SummaryTC_AP!$B41,'MemMon Total'!AF$10:AF$33)</f>
        <v>0</v>
      </c>
      <c r="AH43" s="86">
        <f>SUMIF('MemMon Total'!$B$10:$B$33,SummaryTC_AP!$B41,'MemMon Total'!AG$10:AG$33)</f>
        <v>0</v>
      </c>
      <c r="AI43" s="399"/>
    </row>
    <row r="44" spans="2:60" x14ac:dyDescent="0.2">
      <c r="B44" s="24">
        <f>'Summary TC'!B44</f>
        <v>0</v>
      </c>
      <c r="C44" s="24">
        <f>'Summary TC'!C44</f>
        <v>0</v>
      </c>
      <c r="D44" s="58">
        <f>'Summary TC'!D44</f>
        <v>0</v>
      </c>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399"/>
    </row>
    <row r="45" spans="2:60" x14ac:dyDescent="0.2">
      <c r="B45" s="24" t="str">
        <f>'Summary TC'!B45</f>
        <v/>
      </c>
      <c r="C45" s="24">
        <f>'Summary TC'!C45</f>
        <v>0</v>
      </c>
      <c r="D45" s="58" t="str">
        <f>'Summary TC'!D45</f>
        <v>Total</v>
      </c>
      <c r="E45" s="111">
        <f>E46*E47</f>
        <v>0</v>
      </c>
      <c r="F45" s="112">
        <f t="shared" ref="F45:AC45" si="14">F46*F47</f>
        <v>0</v>
      </c>
      <c r="G45" s="112">
        <f t="shared" si="14"/>
        <v>0</v>
      </c>
      <c r="H45" s="112">
        <f t="shared" si="14"/>
        <v>0</v>
      </c>
      <c r="I45" s="112">
        <f t="shared" si="14"/>
        <v>0</v>
      </c>
      <c r="J45" s="112">
        <f t="shared" si="14"/>
        <v>0</v>
      </c>
      <c r="K45" s="112">
        <f t="shared" si="14"/>
        <v>0</v>
      </c>
      <c r="L45" s="112">
        <f t="shared" si="14"/>
        <v>0</v>
      </c>
      <c r="M45" s="112">
        <f t="shared" si="14"/>
        <v>0</v>
      </c>
      <c r="N45" s="112">
        <f t="shared" si="14"/>
        <v>0</v>
      </c>
      <c r="O45" s="112">
        <f t="shared" si="14"/>
        <v>0</v>
      </c>
      <c r="P45" s="112">
        <f t="shared" si="14"/>
        <v>0</v>
      </c>
      <c r="Q45" s="112">
        <f t="shared" si="14"/>
        <v>0</v>
      </c>
      <c r="R45" s="112">
        <f t="shared" si="14"/>
        <v>0</v>
      </c>
      <c r="S45" s="112">
        <f t="shared" si="14"/>
        <v>0</v>
      </c>
      <c r="T45" s="112">
        <f t="shared" si="14"/>
        <v>0</v>
      </c>
      <c r="U45" s="112">
        <f t="shared" si="14"/>
        <v>0</v>
      </c>
      <c r="V45" s="112">
        <f t="shared" si="14"/>
        <v>0</v>
      </c>
      <c r="W45" s="112">
        <f t="shared" si="14"/>
        <v>0</v>
      </c>
      <c r="X45" s="112">
        <f t="shared" si="14"/>
        <v>0</v>
      </c>
      <c r="Y45" s="112">
        <f t="shared" si="14"/>
        <v>0</v>
      </c>
      <c r="Z45" s="112">
        <f t="shared" si="14"/>
        <v>0</v>
      </c>
      <c r="AA45" s="112">
        <f t="shared" si="14"/>
        <v>0</v>
      </c>
      <c r="AB45" s="112">
        <f t="shared" si="14"/>
        <v>0</v>
      </c>
      <c r="AC45" s="112">
        <f t="shared" si="14"/>
        <v>0</v>
      </c>
      <c r="AD45" s="112">
        <f t="shared" ref="AD45:AH45" si="15">AD46*AD47</f>
        <v>0</v>
      </c>
      <c r="AE45" s="112">
        <f t="shared" si="15"/>
        <v>0</v>
      </c>
      <c r="AF45" s="112">
        <f t="shared" si="15"/>
        <v>0</v>
      </c>
      <c r="AG45" s="112">
        <f t="shared" si="15"/>
        <v>0</v>
      </c>
      <c r="AH45" s="112">
        <f t="shared" si="15"/>
        <v>0</v>
      </c>
      <c r="AI45" s="399"/>
    </row>
    <row r="46" spans="2:60" s="151" customFormat="1" x14ac:dyDescent="0.2">
      <c r="B46" s="24">
        <f>'Summary TC'!B46</f>
        <v>0</v>
      </c>
      <c r="C46" s="24">
        <f>'Summary TC'!C46</f>
        <v>0</v>
      </c>
      <c r="D46" s="58" t="str">
        <f>'Summary TC'!D46</f>
        <v>PMPM</v>
      </c>
      <c r="E46" s="83">
        <f>SUMIF('WOW PMPM &amp; Agg'!$B$10:$B$36,SummaryTC_AP!$B45,'WOW PMPM &amp; Agg'!D$10:D$36)</f>
        <v>0</v>
      </c>
      <c r="F46" s="84">
        <f>SUMIF('WOW PMPM &amp; Agg'!$B$10:$B$36,SummaryTC_AP!$B45,'WOW PMPM &amp; Agg'!E$10:E$36)</f>
        <v>0</v>
      </c>
      <c r="G46" s="84">
        <f>SUMIF('WOW PMPM &amp; Agg'!$B$10:$B$36,SummaryTC_AP!$B45,'WOW PMPM &amp; Agg'!F$10:F$36)</f>
        <v>0</v>
      </c>
      <c r="H46" s="84">
        <f>SUMIF('WOW PMPM &amp; Agg'!$B$10:$B$36,SummaryTC_AP!$B45,'WOW PMPM &amp; Agg'!G$10:G$36)</f>
        <v>0</v>
      </c>
      <c r="I46" s="84">
        <f>SUMIF('WOW PMPM &amp; Agg'!$B$10:$B$36,SummaryTC_AP!$B45,'WOW PMPM &amp; Agg'!H$10:H$36)</f>
        <v>0</v>
      </c>
      <c r="J46" s="84">
        <f>SUMIF('WOW PMPM &amp; Agg'!$B$10:$B$36,SummaryTC_AP!$B45,'WOW PMPM &amp; Agg'!I$10:I$36)</f>
        <v>0</v>
      </c>
      <c r="K46" s="84">
        <f>SUMIF('WOW PMPM &amp; Agg'!$B$10:$B$36,SummaryTC_AP!$B45,'WOW PMPM &amp; Agg'!J$10:J$36)</f>
        <v>0</v>
      </c>
      <c r="L46" s="84">
        <f>SUMIF('WOW PMPM &amp; Agg'!$B$10:$B$36,SummaryTC_AP!$B45,'WOW PMPM &amp; Agg'!K$10:K$36)</f>
        <v>0</v>
      </c>
      <c r="M46" s="84">
        <f>SUMIF('WOW PMPM &amp; Agg'!$B$10:$B$36,SummaryTC_AP!$B45,'WOW PMPM &amp; Agg'!L$10:L$36)</f>
        <v>0</v>
      </c>
      <c r="N46" s="84">
        <f>SUMIF('WOW PMPM &amp; Agg'!$B$10:$B$36,SummaryTC_AP!$B45,'WOW PMPM &amp; Agg'!M$10:M$36)</f>
        <v>0</v>
      </c>
      <c r="O46" s="84">
        <f>SUMIF('WOW PMPM &amp; Agg'!$B$10:$B$36,SummaryTC_AP!$B45,'WOW PMPM &amp; Agg'!N$10:N$36)</f>
        <v>0</v>
      </c>
      <c r="P46" s="84">
        <f>SUMIF('WOW PMPM &amp; Agg'!$B$10:$B$36,SummaryTC_AP!$B45,'WOW PMPM &amp; Agg'!O$10:O$36)</f>
        <v>0</v>
      </c>
      <c r="Q46" s="84">
        <f>SUMIF('WOW PMPM &amp; Agg'!$B$10:$B$36,SummaryTC_AP!$B45,'WOW PMPM &amp; Agg'!P$10:P$36)</f>
        <v>0</v>
      </c>
      <c r="R46" s="84">
        <f>SUMIF('WOW PMPM &amp; Agg'!$B$10:$B$36,SummaryTC_AP!$B45,'WOW PMPM &amp; Agg'!Q$10:Q$36)</f>
        <v>0</v>
      </c>
      <c r="S46" s="84">
        <f>SUMIF('WOW PMPM &amp; Agg'!$B$10:$B$36,SummaryTC_AP!$B45,'WOW PMPM &amp; Agg'!R$10:R$36)</f>
        <v>0</v>
      </c>
      <c r="T46" s="84">
        <f>SUMIF('WOW PMPM &amp; Agg'!$B$10:$B$36,SummaryTC_AP!$B45,'WOW PMPM &amp; Agg'!S$10:S$36)</f>
        <v>0</v>
      </c>
      <c r="U46" s="84">
        <f>SUMIF('WOW PMPM &amp; Agg'!$B$10:$B$36,SummaryTC_AP!$B45,'WOW PMPM &amp; Agg'!T$10:T$36)</f>
        <v>0</v>
      </c>
      <c r="V46" s="84">
        <f>SUMIF('WOW PMPM &amp; Agg'!$B$10:$B$36,SummaryTC_AP!$B45,'WOW PMPM &amp; Agg'!U$10:U$36)</f>
        <v>0</v>
      </c>
      <c r="W46" s="84">
        <f>SUMIF('WOW PMPM &amp; Agg'!$B$10:$B$36,SummaryTC_AP!$B45,'WOW PMPM &amp; Agg'!V$10:V$36)</f>
        <v>0</v>
      </c>
      <c r="X46" s="84">
        <f>SUMIF('WOW PMPM &amp; Agg'!$B$10:$B$36,SummaryTC_AP!$B45,'WOW PMPM &amp; Agg'!W$10:W$36)</f>
        <v>0</v>
      </c>
      <c r="Y46" s="84">
        <f>SUMIF('WOW PMPM &amp; Agg'!$B$10:$B$36,SummaryTC_AP!$B45,'WOW PMPM &amp; Agg'!X$10:X$36)</f>
        <v>0</v>
      </c>
      <c r="Z46" s="84">
        <f>SUMIF('WOW PMPM &amp; Agg'!$B$10:$B$36,SummaryTC_AP!$B45,'WOW PMPM &amp; Agg'!Y$10:Y$36)</f>
        <v>0</v>
      </c>
      <c r="AA46" s="84">
        <f>SUMIF('WOW PMPM &amp; Agg'!$B$10:$B$36,SummaryTC_AP!$B45,'WOW PMPM &amp; Agg'!Z$10:Z$36)</f>
        <v>0</v>
      </c>
      <c r="AB46" s="84">
        <f>SUMIF('WOW PMPM &amp; Agg'!$B$10:$B$36,SummaryTC_AP!$B45,'WOW PMPM &amp; Agg'!AA$10:AA$36)</f>
        <v>0</v>
      </c>
      <c r="AC46" s="84">
        <f>SUMIF('WOW PMPM &amp; Agg'!$B$10:$B$36,SummaryTC_AP!$B45,'WOW PMPM &amp; Agg'!AB$10:AB$36)</f>
        <v>0</v>
      </c>
      <c r="AD46" s="84">
        <f>SUMIF('WOW PMPM &amp; Agg'!$B$10:$B$36,SummaryTC_AP!$B45,'WOW PMPM &amp; Agg'!AC$10:AC$36)</f>
        <v>0</v>
      </c>
      <c r="AE46" s="84">
        <f>SUMIF('WOW PMPM &amp; Agg'!$B$10:$B$36,SummaryTC_AP!$B45,'WOW PMPM &amp; Agg'!AD$10:AD$36)</f>
        <v>0</v>
      </c>
      <c r="AF46" s="84">
        <f>SUMIF('WOW PMPM &amp; Agg'!$B$10:$B$36,SummaryTC_AP!$B45,'WOW PMPM &amp; Agg'!AE$10:AE$36)</f>
        <v>0</v>
      </c>
      <c r="AG46" s="84">
        <f>SUMIF('WOW PMPM &amp; Agg'!$B$10:$B$36,SummaryTC_AP!$B45,'WOW PMPM &amp; Agg'!AF$10:AF$36)</f>
        <v>0</v>
      </c>
      <c r="AH46" s="84">
        <f>SUMIF('WOW PMPM &amp; Agg'!$B$10:$B$36,SummaryTC_AP!$B45,'WOW PMPM &amp; Agg'!AG$10:AG$36)</f>
        <v>0</v>
      </c>
      <c r="AI46" s="272"/>
    </row>
    <row r="47" spans="2:60" x14ac:dyDescent="0.2">
      <c r="B47" s="24">
        <f>'Summary TC'!B47</f>
        <v>0</v>
      </c>
      <c r="C47" s="24">
        <f>'Summary TC'!C47</f>
        <v>0</v>
      </c>
      <c r="D47" s="58" t="str">
        <f>'Summary TC'!D47</f>
        <v>Mem-Mon</v>
      </c>
      <c r="E47" s="85">
        <f>SUMIF('MemMon Total'!$B$10:$B$33,SummaryTC_AP!$B45,'MemMon Total'!D$10:D$33)</f>
        <v>0</v>
      </c>
      <c r="F47" s="86">
        <f>SUMIF('MemMon Total'!$B$10:$B$33,SummaryTC_AP!$B45,'MemMon Total'!E$10:E$33)</f>
        <v>0</v>
      </c>
      <c r="G47" s="86">
        <f>SUMIF('MemMon Total'!$B$10:$B$33,SummaryTC_AP!$B45,'MemMon Total'!F$10:F$33)</f>
        <v>0</v>
      </c>
      <c r="H47" s="86">
        <f>SUMIF('MemMon Total'!$B$10:$B$33,SummaryTC_AP!$B45,'MemMon Total'!G$10:G$33)</f>
        <v>0</v>
      </c>
      <c r="I47" s="86">
        <f>SUMIF('MemMon Total'!$B$10:$B$33,SummaryTC_AP!$B45,'MemMon Total'!H$10:H$33)</f>
        <v>0</v>
      </c>
      <c r="J47" s="86">
        <f>SUMIF('MemMon Total'!$B$10:$B$33,SummaryTC_AP!$B45,'MemMon Total'!I$10:I$33)</f>
        <v>0</v>
      </c>
      <c r="K47" s="86">
        <f>SUMIF('MemMon Total'!$B$10:$B$33,SummaryTC_AP!$B45,'MemMon Total'!J$10:J$33)</f>
        <v>0</v>
      </c>
      <c r="L47" s="86">
        <f>SUMIF('MemMon Total'!$B$10:$B$33,SummaryTC_AP!$B45,'MemMon Total'!K$10:K$33)</f>
        <v>0</v>
      </c>
      <c r="M47" s="86">
        <f>SUMIF('MemMon Total'!$B$10:$B$33,SummaryTC_AP!$B45,'MemMon Total'!L$10:L$33)</f>
        <v>0</v>
      </c>
      <c r="N47" s="86">
        <f>SUMIF('MemMon Total'!$B$10:$B$33,SummaryTC_AP!$B45,'MemMon Total'!M$10:M$33)</f>
        <v>0</v>
      </c>
      <c r="O47" s="86">
        <f>SUMIF('MemMon Total'!$B$10:$B$33,SummaryTC_AP!$B45,'MemMon Total'!N$10:N$33)</f>
        <v>0</v>
      </c>
      <c r="P47" s="86">
        <f>SUMIF('MemMon Total'!$B$10:$B$33,SummaryTC_AP!$B45,'MemMon Total'!O$10:O$33)</f>
        <v>0</v>
      </c>
      <c r="Q47" s="86">
        <f>SUMIF('MemMon Total'!$B$10:$B$33,SummaryTC_AP!$B45,'MemMon Total'!P$10:P$33)</f>
        <v>0</v>
      </c>
      <c r="R47" s="86">
        <f>SUMIF('MemMon Total'!$B$10:$B$33,SummaryTC_AP!$B45,'MemMon Total'!Q$10:Q$33)</f>
        <v>0</v>
      </c>
      <c r="S47" s="86">
        <f>SUMIF('MemMon Total'!$B$10:$B$33,SummaryTC_AP!$B45,'MemMon Total'!R$10:R$33)</f>
        <v>0</v>
      </c>
      <c r="T47" s="86">
        <f>SUMIF('MemMon Total'!$B$10:$B$33,SummaryTC_AP!$B45,'MemMon Total'!S$10:S$33)</f>
        <v>0</v>
      </c>
      <c r="U47" s="86">
        <f>SUMIF('MemMon Total'!$B$10:$B$33,SummaryTC_AP!$B45,'MemMon Total'!T$10:T$33)</f>
        <v>0</v>
      </c>
      <c r="V47" s="86">
        <f>SUMIF('MemMon Total'!$B$10:$B$33,SummaryTC_AP!$B45,'MemMon Total'!U$10:U$33)</f>
        <v>0</v>
      </c>
      <c r="W47" s="86">
        <f>SUMIF('MemMon Total'!$B$10:$B$33,SummaryTC_AP!$B45,'MemMon Total'!V$10:V$33)</f>
        <v>0</v>
      </c>
      <c r="X47" s="86">
        <f>SUMIF('MemMon Total'!$B$10:$B$33,SummaryTC_AP!$B45,'MemMon Total'!W$10:W$33)</f>
        <v>0</v>
      </c>
      <c r="Y47" s="86">
        <f>SUMIF('MemMon Total'!$B$10:$B$33,SummaryTC_AP!$B45,'MemMon Total'!X$10:X$33)</f>
        <v>0</v>
      </c>
      <c r="Z47" s="86">
        <f>SUMIF('MemMon Total'!$B$10:$B$33,SummaryTC_AP!$B45,'MemMon Total'!Y$10:Y$33)</f>
        <v>0</v>
      </c>
      <c r="AA47" s="86">
        <f>SUMIF('MemMon Total'!$B$10:$B$33,SummaryTC_AP!$B45,'MemMon Total'!Z$10:Z$33)</f>
        <v>0</v>
      </c>
      <c r="AB47" s="86">
        <f>SUMIF('MemMon Total'!$B$10:$B$33,SummaryTC_AP!$B45,'MemMon Total'!AA$10:AA$33)</f>
        <v>0</v>
      </c>
      <c r="AC47" s="86">
        <f>SUMIF('MemMon Total'!$B$10:$B$33,SummaryTC_AP!$B45,'MemMon Total'!AB$10:AB$33)</f>
        <v>0</v>
      </c>
      <c r="AD47" s="86">
        <f>SUMIF('MemMon Total'!$B$10:$B$33,SummaryTC_AP!$B45,'MemMon Total'!AC$10:AC$33)</f>
        <v>0</v>
      </c>
      <c r="AE47" s="86">
        <f>SUMIF('MemMon Total'!$B$10:$B$33,SummaryTC_AP!$B45,'MemMon Total'!AD$10:AD$33)</f>
        <v>0</v>
      </c>
      <c r="AF47" s="86">
        <f>SUMIF('MemMon Total'!$B$10:$B$33,SummaryTC_AP!$B45,'MemMon Total'!AE$10:AE$33)</f>
        <v>0</v>
      </c>
      <c r="AG47" s="86">
        <f>SUMIF('MemMon Total'!$B$10:$B$33,SummaryTC_AP!$B45,'MemMon Total'!AF$10:AF$33)</f>
        <v>0</v>
      </c>
      <c r="AH47" s="86">
        <f>SUMIF('MemMon Total'!$B$10:$B$33,SummaryTC_AP!$B45,'MemMon Total'!AG$10:AG$33)</f>
        <v>0</v>
      </c>
      <c r="AI47" s="399"/>
    </row>
    <row r="48" spans="2:60" x14ac:dyDescent="0.2">
      <c r="B48" s="24">
        <f>'Summary TC'!B48</f>
        <v>0</v>
      </c>
      <c r="C48" s="24">
        <f>'Summary TC'!C48</f>
        <v>0</v>
      </c>
      <c r="D48" s="58">
        <f>'Summary TC'!D48</f>
        <v>0</v>
      </c>
      <c r="E48" s="169"/>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399"/>
    </row>
    <row r="49" spans="2:35" x14ac:dyDescent="0.2">
      <c r="B49" s="24" t="str">
        <f>'Summary TC'!B49</f>
        <v/>
      </c>
      <c r="C49" s="24">
        <f>'Summary TC'!C49</f>
        <v>0</v>
      </c>
      <c r="D49" s="58" t="str">
        <f>'Summary TC'!D49</f>
        <v>Total</v>
      </c>
      <c r="E49" s="111">
        <f>E50*E51</f>
        <v>0</v>
      </c>
      <c r="F49" s="112">
        <f t="shared" ref="F49:AC49" si="16">F50*F51</f>
        <v>0</v>
      </c>
      <c r="G49" s="112">
        <f t="shared" si="16"/>
        <v>0</v>
      </c>
      <c r="H49" s="112">
        <f t="shared" si="16"/>
        <v>0</v>
      </c>
      <c r="I49" s="112">
        <f t="shared" si="16"/>
        <v>0</v>
      </c>
      <c r="J49" s="112">
        <f t="shared" si="16"/>
        <v>0</v>
      </c>
      <c r="K49" s="112">
        <f t="shared" si="16"/>
        <v>0</v>
      </c>
      <c r="L49" s="112">
        <f t="shared" si="16"/>
        <v>0</v>
      </c>
      <c r="M49" s="112">
        <f t="shared" si="16"/>
        <v>0</v>
      </c>
      <c r="N49" s="112">
        <f t="shared" si="16"/>
        <v>0</v>
      </c>
      <c r="O49" s="112">
        <f t="shared" si="16"/>
        <v>0</v>
      </c>
      <c r="P49" s="112">
        <f t="shared" si="16"/>
        <v>0</v>
      </c>
      <c r="Q49" s="112">
        <f t="shared" si="16"/>
        <v>0</v>
      </c>
      <c r="R49" s="112">
        <f t="shared" si="16"/>
        <v>0</v>
      </c>
      <c r="S49" s="112">
        <f t="shared" si="16"/>
        <v>0</v>
      </c>
      <c r="T49" s="112">
        <f t="shared" si="16"/>
        <v>0</v>
      </c>
      <c r="U49" s="112">
        <f t="shared" si="16"/>
        <v>0</v>
      </c>
      <c r="V49" s="112">
        <f t="shared" si="16"/>
        <v>0</v>
      </c>
      <c r="W49" s="112">
        <f t="shared" si="16"/>
        <v>0</v>
      </c>
      <c r="X49" s="112">
        <f t="shared" si="16"/>
        <v>0</v>
      </c>
      <c r="Y49" s="112">
        <f t="shared" si="16"/>
        <v>0</v>
      </c>
      <c r="Z49" s="112">
        <f t="shared" si="16"/>
        <v>0</v>
      </c>
      <c r="AA49" s="112">
        <f t="shared" si="16"/>
        <v>0</v>
      </c>
      <c r="AB49" s="112">
        <f t="shared" si="16"/>
        <v>0</v>
      </c>
      <c r="AC49" s="112">
        <f t="shared" si="16"/>
        <v>0</v>
      </c>
      <c r="AD49" s="112">
        <f t="shared" ref="AD49:AH49" si="17">AD50*AD51</f>
        <v>0</v>
      </c>
      <c r="AE49" s="112">
        <f t="shared" si="17"/>
        <v>0</v>
      </c>
      <c r="AF49" s="112">
        <f t="shared" si="17"/>
        <v>0</v>
      </c>
      <c r="AG49" s="112">
        <f t="shared" si="17"/>
        <v>0</v>
      </c>
      <c r="AH49" s="112">
        <f t="shared" si="17"/>
        <v>0</v>
      </c>
      <c r="AI49" s="399"/>
    </row>
    <row r="50" spans="2:35" s="151" customFormat="1" x14ac:dyDescent="0.2">
      <c r="B50" s="24">
        <f>'Summary TC'!B50</f>
        <v>0</v>
      </c>
      <c r="C50" s="24">
        <f>'Summary TC'!C50</f>
        <v>0</v>
      </c>
      <c r="D50" s="58" t="str">
        <f>'Summary TC'!D50</f>
        <v>PMPM</v>
      </c>
      <c r="E50" s="83">
        <f>SUMIF('WOW PMPM &amp; Agg'!$B$10:$B$36,SummaryTC_AP!$B49,'WOW PMPM &amp; Agg'!D$10:D$36)</f>
        <v>0</v>
      </c>
      <c r="F50" s="84">
        <f>SUMIF('WOW PMPM &amp; Agg'!$B$10:$B$36,SummaryTC_AP!$B49,'WOW PMPM &amp; Agg'!E$10:E$36)</f>
        <v>0</v>
      </c>
      <c r="G50" s="84">
        <f>SUMIF('WOW PMPM &amp; Agg'!$B$10:$B$36,SummaryTC_AP!$B49,'WOW PMPM &amp; Agg'!F$10:F$36)</f>
        <v>0</v>
      </c>
      <c r="H50" s="84">
        <f>SUMIF('WOW PMPM &amp; Agg'!$B$10:$B$36,SummaryTC_AP!$B49,'WOW PMPM &amp; Agg'!G$10:G$36)</f>
        <v>0</v>
      </c>
      <c r="I50" s="84">
        <f>SUMIF('WOW PMPM &amp; Agg'!$B$10:$B$36,SummaryTC_AP!$B49,'WOW PMPM &amp; Agg'!H$10:H$36)</f>
        <v>0</v>
      </c>
      <c r="J50" s="84">
        <f>SUMIF('WOW PMPM &amp; Agg'!$B$10:$B$36,SummaryTC_AP!$B49,'WOW PMPM &amp; Agg'!I$10:I$36)</f>
        <v>0</v>
      </c>
      <c r="K50" s="84">
        <f>SUMIF('WOW PMPM &amp; Agg'!$B$10:$B$36,SummaryTC_AP!$B49,'WOW PMPM &amp; Agg'!J$10:J$36)</f>
        <v>0</v>
      </c>
      <c r="L50" s="84">
        <f>SUMIF('WOW PMPM &amp; Agg'!$B$10:$B$36,SummaryTC_AP!$B49,'WOW PMPM &amp; Agg'!K$10:K$36)</f>
        <v>0</v>
      </c>
      <c r="M50" s="84">
        <f>SUMIF('WOW PMPM &amp; Agg'!$B$10:$B$36,SummaryTC_AP!$B49,'WOW PMPM &amp; Agg'!L$10:L$36)</f>
        <v>0</v>
      </c>
      <c r="N50" s="84">
        <f>SUMIF('WOW PMPM &amp; Agg'!$B$10:$B$36,SummaryTC_AP!$B49,'WOW PMPM &amp; Agg'!M$10:M$36)</f>
        <v>0</v>
      </c>
      <c r="O50" s="84">
        <f>SUMIF('WOW PMPM &amp; Agg'!$B$10:$B$36,SummaryTC_AP!$B49,'WOW PMPM &amp; Agg'!N$10:N$36)</f>
        <v>0</v>
      </c>
      <c r="P50" s="84">
        <f>SUMIF('WOW PMPM &amp; Agg'!$B$10:$B$36,SummaryTC_AP!$B49,'WOW PMPM &amp; Agg'!O$10:O$36)</f>
        <v>0</v>
      </c>
      <c r="Q50" s="84">
        <f>SUMIF('WOW PMPM &amp; Agg'!$B$10:$B$36,SummaryTC_AP!$B49,'WOW PMPM &amp; Agg'!P$10:P$36)</f>
        <v>0</v>
      </c>
      <c r="R50" s="84">
        <f>SUMIF('WOW PMPM &amp; Agg'!$B$10:$B$36,SummaryTC_AP!$B49,'WOW PMPM &amp; Agg'!Q$10:Q$36)</f>
        <v>0</v>
      </c>
      <c r="S50" s="84">
        <f>SUMIF('WOW PMPM &amp; Agg'!$B$10:$B$36,SummaryTC_AP!$B49,'WOW PMPM &amp; Agg'!R$10:R$36)</f>
        <v>0</v>
      </c>
      <c r="T50" s="84">
        <f>SUMIF('WOW PMPM &amp; Agg'!$B$10:$B$36,SummaryTC_AP!$B49,'WOW PMPM &amp; Agg'!S$10:S$36)</f>
        <v>0</v>
      </c>
      <c r="U50" s="84">
        <f>SUMIF('WOW PMPM &amp; Agg'!$B$10:$B$36,SummaryTC_AP!$B49,'WOW PMPM &amp; Agg'!T$10:T$36)</f>
        <v>0</v>
      </c>
      <c r="V50" s="84">
        <f>SUMIF('WOW PMPM &amp; Agg'!$B$10:$B$36,SummaryTC_AP!$B49,'WOW PMPM &amp; Agg'!U$10:U$36)</f>
        <v>0</v>
      </c>
      <c r="W50" s="84">
        <f>SUMIF('WOW PMPM &amp; Agg'!$B$10:$B$36,SummaryTC_AP!$B49,'WOW PMPM &amp; Agg'!V$10:V$36)</f>
        <v>0</v>
      </c>
      <c r="X50" s="84">
        <f>SUMIF('WOW PMPM &amp; Agg'!$B$10:$B$36,SummaryTC_AP!$B49,'WOW PMPM &amp; Agg'!W$10:W$36)</f>
        <v>0</v>
      </c>
      <c r="Y50" s="84">
        <f>SUMIF('WOW PMPM &amp; Agg'!$B$10:$B$36,SummaryTC_AP!$B49,'WOW PMPM &amp; Agg'!X$10:X$36)</f>
        <v>0</v>
      </c>
      <c r="Z50" s="84">
        <f>SUMIF('WOW PMPM &amp; Agg'!$B$10:$B$36,SummaryTC_AP!$B49,'WOW PMPM &amp; Agg'!Y$10:Y$36)</f>
        <v>0</v>
      </c>
      <c r="AA50" s="84">
        <f>SUMIF('WOW PMPM &amp; Agg'!$B$10:$B$36,SummaryTC_AP!$B49,'WOW PMPM &amp; Agg'!Z$10:Z$36)</f>
        <v>0</v>
      </c>
      <c r="AB50" s="84">
        <f>SUMIF('WOW PMPM &amp; Agg'!$B$10:$B$36,SummaryTC_AP!$B49,'WOW PMPM &amp; Agg'!AA$10:AA$36)</f>
        <v>0</v>
      </c>
      <c r="AC50" s="84">
        <f>SUMIF('WOW PMPM &amp; Agg'!$B$10:$B$36,SummaryTC_AP!$B49,'WOW PMPM &amp; Agg'!AB$10:AB$36)</f>
        <v>0</v>
      </c>
      <c r="AD50" s="84">
        <f>SUMIF('WOW PMPM &amp; Agg'!$B$10:$B$36,SummaryTC_AP!$B49,'WOW PMPM &amp; Agg'!AC$10:AC$36)</f>
        <v>0</v>
      </c>
      <c r="AE50" s="84">
        <f>SUMIF('WOW PMPM &amp; Agg'!$B$10:$B$36,SummaryTC_AP!$B49,'WOW PMPM &amp; Agg'!AD$10:AD$36)</f>
        <v>0</v>
      </c>
      <c r="AF50" s="84">
        <f>SUMIF('WOW PMPM &amp; Agg'!$B$10:$B$36,SummaryTC_AP!$B49,'WOW PMPM &amp; Agg'!AE$10:AE$36)</f>
        <v>0</v>
      </c>
      <c r="AG50" s="84">
        <f>SUMIF('WOW PMPM &amp; Agg'!$B$10:$B$36,SummaryTC_AP!$B49,'WOW PMPM &amp; Agg'!AF$10:AF$36)</f>
        <v>0</v>
      </c>
      <c r="AH50" s="84">
        <f>SUMIF('WOW PMPM &amp; Agg'!$B$10:$B$36,SummaryTC_AP!$B49,'WOW PMPM &amp; Agg'!AG$10:AG$36)</f>
        <v>0</v>
      </c>
      <c r="AI50" s="272"/>
    </row>
    <row r="51" spans="2:35" x14ac:dyDescent="0.2">
      <c r="B51" s="24">
        <f>'Summary TC'!B51</f>
        <v>0</v>
      </c>
      <c r="C51" s="24">
        <f>'Summary TC'!C51</f>
        <v>0</v>
      </c>
      <c r="D51" s="58" t="str">
        <f>'Summary TC'!D51</f>
        <v>Mem-Mon</v>
      </c>
      <c r="E51" s="85">
        <f>SUMIF('MemMon Total'!$B$10:$B$33,SummaryTC_AP!$B49,'MemMon Total'!D$10:D$33)</f>
        <v>0</v>
      </c>
      <c r="F51" s="86">
        <f>SUMIF('MemMon Total'!$B$10:$B$33,SummaryTC_AP!$B49,'MemMon Total'!E$10:E$33)</f>
        <v>0</v>
      </c>
      <c r="G51" s="86">
        <f>SUMIF('MemMon Total'!$B$10:$B$33,SummaryTC_AP!$B49,'MemMon Total'!F$10:F$33)</f>
        <v>0</v>
      </c>
      <c r="H51" s="86">
        <f>SUMIF('MemMon Total'!$B$10:$B$33,SummaryTC_AP!$B49,'MemMon Total'!G$10:G$33)</f>
        <v>0</v>
      </c>
      <c r="I51" s="86">
        <f>SUMIF('MemMon Total'!$B$10:$B$33,SummaryTC_AP!$B49,'MemMon Total'!H$10:H$33)</f>
        <v>0</v>
      </c>
      <c r="J51" s="86">
        <f>SUMIF('MemMon Total'!$B$10:$B$33,SummaryTC_AP!$B49,'MemMon Total'!I$10:I$33)</f>
        <v>0</v>
      </c>
      <c r="K51" s="86">
        <f>SUMIF('MemMon Total'!$B$10:$B$33,SummaryTC_AP!$B49,'MemMon Total'!J$10:J$33)</f>
        <v>0</v>
      </c>
      <c r="L51" s="86">
        <f>SUMIF('MemMon Total'!$B$10:$B$33,SummaryTC_AP!$B49,'MemMon Total'!K$10:K$33)</f>
        <v>0</v>
      </c>
      <c r="M51" s="86">
        <f>SUMIF('MemMon Total'!$B$10:$B$33,SummaryTC_AP!$B49,'MemMon Total'!L$10:L$33)</f>
        <v>0</v>
      </c>
      <c r="N51" s="86">
        <f>SUMIF('MemMon Total'!$B$10:$B$33,SummaryTC_AP!$B49,'MemMon Total'!M$10:M$33)</f>
        <v>0</v>
      </c>
      <c r="O51" s="86">
        <f>SUMIF('MemMon Total'!$B$10:$B$33,SummaryTC_AP!$B49,'MemMon Total'!N$10:N$33)</f>
        <v>0</v>
      </c>
      <c r="P51" s="86">
        <f>SUMIF('MemMon Total'!$B$10:$B$33,SummaryTC_AP!$B49,'MemMon Total'!O$10:O$33)</f>
        <v>0</v>
      </c>
      <c r="Q51" s="86">
        <f>SUMIF('MemMon Total'!$B$10:$B$33,SummaryTC_AP!$B49,'MemMon Total'!P$10:P$33)</f>
        <v>0</v>
      </c>
      <c r="R51" s="86">
        <f>SUMIF('MemMon Total'!$B$10:$B$33,SummaryTC_AP!$B49,'MemMon Total'!Q$10:Q$33)</f>
        <v>0</v>
      </c>
      <c r="S51" s="86">
        <f>SUMIF('MemMon Total'!$B$10:$B$33,SummaryTC_AP!$B49,'MemMon Total'!R$10:R$33)</f>
        <v>0</v>
      </c>
      <c r="T51" s="86">
        <f>SUMIF('MemMon Total'!$B$10:$B$33,SummaryTC_AP!$B49,'MemMon Total'!S$10:S$33)</f>
        <v>0</v>
      </c>
      <c r="U51" s="86">
        <f>SUMIF('MemMon Total'!$B$10:$B$33,SummaryTC_AP!$B49,'MemMon Total'!T$10:T$33)</f>
        <v>0</v>
      </c>
      <c r="V51" s="86">
        <f>SUMIF('MemMon Total'!$B$10:$B$33,SummaryTC_AP!$B49,'MemMon Total'!U$10:U$33)</f>
        <v>0</v>
      </c>
      <c r="W51" s="86">
        <f>SUMIF('MemMon Total'!$B$10:$B$33,SummaryTC_AP!$B49,'MemMon Total'!V$10:V$33)</f>
        <v>0</v>
      </c>
      <c r="X51" s="86">
        <f>SUMIF('MemMon Total'!$B$10:$B$33,SummaryTC_AP!$B49,'MemMon Total'!W$10:W$33)</f>
        <v>0</v>
      </c>
      <c r="Y51" s="86">
        <f>SUMIF('MemMon Total'!$B$10:$B$33,SummaryTC_AP!$B49,'MemMon Total'!X$10:X$33)</f>
        <v>0</v>
      </c>
      <c r="Z51" s="86">
        <f>SUMIF('MemMon Total'!$B$10:$B$33,SummaryTC_AP!$B49,'MemMon Total'!Y$10:Y$33)</f>
        <v>0</v>
      </c>
      <c r="AA51" s="86">
        <f>SUMIF('MemMon Total'!$B$10:$B$33,SummaryTC_AP!$B49,'MemMon Total'!Z$10:Z$33)</f>
        <v>0</v>
      </c>
      <c r="AB51" s="86">
        <f>SUMIF('MemMon Total'!$B$10:$B$33,SummaryTC_AP!$B49,'MemMon Total'!AA$10:AA$33)</f>
        <v>0</v>
      </c>
      <c r="AC51" s="86">
        <f>SUMIF('MemMon Total'!$B$10:$B$33,SummaryTC_AP!$B49,'MemMon Total'!AB$10:AB$33)</f>
        <v>0</v>
      </c>
      <c r="AD51" s="86">
        <f>SUMIF('MemMon Total'!$B$10:$B$33,SummaryTC_AP!$B49,'MemMon Total'!AC$10:AC$33)</f>
        <v>0</v>
      </c>
      <c r="AE51" s="86">
        <f>SUMIF('MemMon Total'!$B$10:$B$33,SummaryTC_AP!$B49,'MemMon Total'!AD$10:AD$33)</f>
        <v>0</v>
      </c>
      <c r="AF51" s="86">
        <f>SUMIF('MemMon Total'!$B$10:$B$33,SummaryTC_AP!$B49,'MemMon Total'!AE$10:AE$33)</f>
        <v>0</v>
      </c>
      <c r="AG51" s="86">
        <f>SUMIF('MemMon Total'!$B$10:$B$33,SummaryTC_AP!$B49,'MemMon Total'!AF$10:AF$33)</f>
        <v>0</v>
      </c>
      <c r="AH51" s="86">
        <f>SUMIF('MemMon Total'!$B$10:$B$33,SummaryTC_AP!$B49,'MemMon Total'!AG$10:AG$33)</f>
        <v>0</v>
      </c>
      <c r="AI51" s="399"/>
    </row>
    <row r="52" spans="2:35" x14ac:dyDescent="0.2">
      <c r="B52" s="24">
        <f>'Summary TC'!B52</f>
        <v>0</v>
      </c>
      <c r="C52" s="24">
        <f>'Summary TC'!C52</f>
        <v>0</v>
      </c>
      <c r="D52" s="58">
        <f>'Summary TC'!D52</f>
        <v>0</v>
      </c>
      <c r="E52" s="169"/>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399"/>
    </row>
    <row r="53" spans="2:35" x14ac:dyDescent="0.2">
      <c r="B53" s="24" t="str">
        <f>'Summary TC'!B53</f>
        <v/>
      </c>
      <c r="C53" s="24">
        <f>'Summary TC'!C53</f>
        <v>0</v>
      </c>
      <c r="D53" s="58" t="str">
        <f>'Summary TC'!D53</f>
        <v>Total</v>
      </c>
      <c r="E53" s="111">
        <f>E54*E55</f>
        <v>0</v>
      </c>
      <c r="F53" s="112">
        <f t="shared" ref="F53:AC53" si="18">F54*F55</f>
        <v>0</v>
      </c>
      <c r="G53" s="112">
        <f t="shared" si="18"/>
        <v>0</v>
      </c>
      <c r="H53" s="112">
        <f t="shared" si="18"/>
        <v>0</v>
      </c>
      <c r="I53" s="112">
        <f t="shared" si="18"/>
        <v>0</v>
      </c>
      <c r="J53" s="112">
        <f t="shared" si="18"/>
        <v>0</v>
      </c>
      <c r="K53" s="112">
        <f t="shared" si="18"/>
        <v>0</v>
      </c>
      <c r="L53" s="112">
        <f t="shared" si="18"/>
        <v>0</v>
      </c>
      <c r="M53" s="112">
        <f t="shared" si="18"/>
        <v>0</v>
      </c>
      <c r="N53" s="112">
        <f t="shared" si="18"/>
        <v>0</v>
      </c>
      <c r="O53" s="112">
        <f t="shared" si="18"/>
        <v>0</v>
      </c>
      <c r="P53" s="112">
        <f t="shared" si="18"/>
        <v>0</v>
      </c>
      <c r="Q53" s="112">
        <f t="shared" si="18"/>
        <v>0</v>
      </c>
      <c r="R53" s="112">
        <f t="shared" si="18"/>
        <v>0</v>
      </c>
      <c r="S53" s="112">
        <f t="shared" si="18"/>
        <v>0</v>
      </c>
      <c r="T53" s="112">
        <f t="shared" si="18"/>
        <v>0</v>
      </c>
      <c r="U53" s="112">
        <f t="shared" si="18"/>
        <v>0</v>
      </c>
      <c r="V53" s="112">
        <f t="shared" si="18"/>
        <v>0</v>
      </c>
      <c r="W53" s="112">
        <f t="shared" si="18"/>
        <v>0</v>
      </c>
      <c r="X53" s="112">
        <f t="shared" si="18"/>
        <v>0</v>
      </c>
      <c r="Y53" s="112">
        <f t="shared" si="18"/>
        <v>0</v>
      </c>
      <c r="Z53" s="112">
        <f t="shared" si="18"/>
        <v>0</v>
      </c>
      <c r="AA53" s="112">
        <f t="shared" si="18"/>
        <v>0</v>
      </c>
      <c r="AB53" s="112">
        <f t="shared" si="18"/>
        <v>0</v>
      </c>
      <c r="AC53" s="112">
        <f t="shared" si="18"/>
        <v>0</v>
      </c>
      <c r="AD53" s="112">
        <f t="shared" ref="AD53:AH53" si="19">AD54*AD55</f>
        <v>0</v>
      </c>
      <c r="AE53" s="112">
        <f t="shared" si="19"/>
        <v>0</v>
      </c>
      <c r="AF53" s="112">
        <f t="shared" si="19"/>
        <v>0</v>
      </c>
      <c r="AG53" s="112">
        <f t="shared" si="19"/>
        <v>0</v>
      </c>
      <c r="AH53" s="112">
        <f t="shared" si="19"/>
        <v>0</v>
      </c>
      <c r="AI53" s="399"/>
    </row>
    <row r="54" spans="2:35" s="151" customFormat="1" x14ac:dyDescent="0.2">
      <c r="B54" s="24">
        <f>'Summary TC'!B54</f>
        <v>0</v>
      </c>
      <c r="C54" s="24">
        <f>'Summary TC'!C54</f>
        <v>0</v>
      </c>
      <c r="D54" s="58" t="str">
        <f>'Summary TC'!D54</f>
        <v>PMPM</v>
      </c>
      <c r="E54" s="83">
        <f>SUMIF('WOW PMPM &amp; Agg'!$B$10:$B$36,SummaryTC_AP!$B53,'WOW PMPM &amp; Agg'!D$10:D$36)</f>
        <v>0</v>
      </c>
      <c r="F54" s="84">
        <f>SUMIF('WOW PMPM &amp; Agg'!$B$10:$B$36,SummaryTC_AP!$B53,'WOW PMPM &amp; Agg'!E$10:E$36)</f>
        <v>0</v>
      </c>
      <c r="G54" s="84">
        <f>SUMIF('WOW PMPM &amp; Agg'!$B$10:$B$36,SummaryTC_AP!$B53,'WOW PMPM &amp; Agg'!F$10:F$36)</f>
        <v>0</v>
      </c>
      <c r="H54" s="84">
        <f>SUMIF('WOW PMPM &amp; Agg'!$B$10:$B$36,SummaryTC_AP!$B53,'WOW PMPM &amp; Agg'!G$10:G$36)</f>
        <v>0</v>
      </c>
      <c r="I54" s="84">
        <f>SUMIF('WOW PMPM &amp; Agg'!$B$10:$B$36,SummaryTC_AP!$B53,'WOW PMPM &amp; Agg'!H$10:H$36)</f>
        <v>0</v>
      </c>
      <c r="J54" s="84">
        <f>SUMIF('WOW PMPM &amp; Agg'!$B$10:$B$36,SummaryTC_AP!$B53,'WOW PMPM &amp; Agg'!I$10:I$36)</f>
        <v>0</v>
      </c>
      <c r="K54" s="84">
        <f>SUMIF('WOW PMPM &amp; Agg'!$B$10:$B$36,SummaryTC_AP!$B53,'WOW PMPM &amp; Agg'!J$10:J$36)</f>
        <v>0</v>
      </c>
      <c r="L54" s="84">
        <f>SUMIF('WOW PMPM &amp; Agg'!$B$10:$B$36,SummaryTC_AP!$B53,'WOW PMPM &amp; Agg'!K$10:K$36)</f>
        <v>0</v>
      </c>
      <c r="M54" s="84">
        <f>SUMIF('WOW PMPM &amp; Agg'!$B$10:$B$36,SummaryTC_AP!$B53,'WOW PMPM &amp; Agg'!L$10:L$36)</f>
        <v>0</v>
      </c>
      <c r="N54" s="84">
        <f>SUMIF('WOW PMPM &amp; Agg'!$B$10:$B$36,SummaryTC_AP!$B53,'WOW PMPM &amp; Agg'!M$10:M$36)</f>
        <v>0</v>
      </c>
      <c r="O54" s="84">
        <f>SUMIF('WOW PMPM &amp; Agg'!$B$10:$B$36,SummaryTC_AP!$B53,'WOW PMPM &amp; Agg'!N$10:N$36)</f>
        <v>0</v>
      </c>
      <c r="P54" s="84">
        <f>SUMIF('WOW PMPM &amp; Agg'!$B$10:$B$36,SummaryTC_AP!$B53,'WOW PMPM &amp; Agg'!O$10:O$36)</f>
        <v>0</v>
      </c>
      <c r="Q54" s="84">
        <f>SUMIF('WOW PMPM &amp; Agg'!$B$10:$B$36,SummaryTC_AP!$B53,'WOW PMPM &amp; Agg'!P$10:P$36)</f>
        <v>0</v>
      </c>
      <c r="R54" s="84">
        <f>SUMIF('WOW PMPM &amp; Agg'!$B$10:$B$36,SummaryTC_AP!$B53,'WOW PMPM &amp; Agg'!Q$10:Q$36)</f>
        <v>0</v>
      </c>
      <c r="S54" s="84">
        <f>SUMIF('WOW PMPM &amp; Agg'!$B$10:$B$36,SummaryTC_AP!$B53,'WOW PMPM &amp; Agg'!R$10:R$36)</f>
        <v>0</v>
      </c>
      <c r="T54" s="84">
        <f>SUMIF('WOW PMPM &amp; Agg'!$B$10:$B$36,SummaryTC_AP!$B53,'WOW PMPM &amp; Agg'!S$10:S$36)</f>
        <v>0</v>
      </c>
      <c r="U54" s="84">
        <f>SUMIF('WOW PMPM &amp; Agg'!$B$10:$B$36,SummaryTC_AP!$B53,'WOW PMPM &amp; Agg'!T$10:T$36)</f>
        <v>0</v>
      </c>
      <c r="V54" s="84">
        <f>SUMIF('WOW PMPM &amp; Agg'!$B$10:$B$36,SummaryTC_AP!$B53,'WOW PMPM &amp; Agg'!U$10:U$36)</f>
        <v>0</v>
      </c>
      <c r="W54" s="84">
        <f>SUMIF('WOW PMPM &amp; Agg'!$B$10:$B$36,SummaryTC_AP!$B53,'WOW PMPM &amp; Agg'!V$10:V$36)</f>
        <v>0</v>
      </c>
      <c r="X54" s="84">
        <f>SUMIF('WOW PMPM &amp; Agg'!$B$10:$B$36,SummaryTC_AP!$B53,'WOW PMPM &amp; Agg'!W$10:W$36)</f>
        <v>0</v>
      </c>
      <c r="Y54" s="84">
        <f>SUMIF('WOW PMPM &amp; Agg'!$B$10:$B$36,SummaryTC_AP!$B53,'WOW PMPM &amp; Agg'!X$10:X$36)</f>
        <v>0</v>
      </c>
      <c r="Z54" s="84">
        <f>SUMIF('WOW PMPM &amp; Agg'!$B$10:$B$36,SummaryTC_AP!$B53,'WOW PMPM &amp; Agg'!Y$10:Y$36)</f>
        <v>0</v>
      </c>
      <c r="AA54" s="84">
        <f>SUMIF('WOW PMPM &amp; Agg'!$B$10:$B$36,SummaryTC_AP!$B53,'WOW PMPM &amp; Agg'!Z$10:Z$36)</f>
        <v>0</v>
      </c>
      <c r="AB54" s="84">
        <f>SUMIF('WOW PMPM &amp; Agg'!$B$10:$B$36,SummaryTC_AP!$B53,'WOW PMPM &amp; Agg'!AA$10:AA$36)</f>
        <v>0</v>
      </c>
      <c r="AC54" s="84">
        <f>SUMIF('WOW PMPM &amp; Agg'!$B$10:$B$36,SummaryTC_AP!$B53,'WOW PMPM &amp; Agg'!AB$10:AB$36)</f>
        <v>0</v>
      </c>
      <c r="AD54" s="84">
        <f>SUMIF('WOW PMPM &amp; Agg'!$B$10:$B$36,SummaryTC_AP!$B53,'WOW PMPM &amp; Agg'!AC$10:AC$36)</f>
        <v>0</v>
      </c>
      <c r="AE54" s="84">
        <f>SUMIF('WOW PMPM &amp; Agg'!$B$10:$B$36,SummaryTC_AP!$B53,'WOW PMPM &amp; Agg'!AD$10:AD$36)</f>
        <v>0</v>
      </c>
      <c r="AF54" s="84">
        <f>SUMIF('WOW PMPM &amp; Agg'!$B$10:$B$36,SummaryTC_AP!$B53,'WOW PMPM &amp; Agg'!AE$10:AE$36)</f>
        <v>0</v>
      </c>
      <c r="AG54" s="84">
        <f>SUMIF('WOW PMPM &amp; Agg'!$B$10:$B$36,SummaryTC_AP!$B53,'WOW PMPM &amp; Agg'!AF$10:AF$36)</f>
        <v>0</v>
      </c>
      <c r="AH54" s="84">
        <f>SUMIF('WOW PMPM &amp; Agg'!$B$10:$B$36,SummaryTC_AP!$B53,'WOW PMPM &amp; Agg'!AG$10:AG$36)</f>
        <v>0</v>
      </c>
      <c r="AI54" s="272"/>
    </row>
    <row r="55" spans="2:35" x14ac:dyDescent="0.2">
      <c r="B55" s="24">
        <f>'Summary TC'!B55</f>
        <v>0</v>
      </c>
      <c r="C55" s="24">
        <f>'Summary TC'!C55</f>
        <v>0</v>
      </c>
      <c r="D55" s="58" t="str">
        <f>'Summary TC'!D55</f>
        <v>Mem-Mon</v>
      </c>
      <c r="E55" s="85">
        <f>SUMIF('MemMon Total'!$B$10:$B$33,SummaryTC_AP!$B53,'MemMon Total'!D$10:D$33)</f>
        <v>0</v>
      </c>
      <c r="F55" s="86">
        <f>SUMIF('MemMon Total'!$B$10:$B$33,SummaryTC_AP!$B53,'MemMon Total'!E$10:E$33)</f>
        <v>0</v>
      </c>
      <c r="G55" s="86">
        <f>SUMIF('MemMon Total'!$B$10:$B$33,SummaryTC_AP!$B53,'MemMon Total'!F$10:F$33)</f>
        <v>0</v>
      </c>
      <c r="H55" s="86">
        <f>SUMIF('MemMon Total'!$B$10:$B$33,SummaryTC_AP!$B53,'MemMon Total'!G$10:G$33)</f>
        <v>0</v>
      </c>
      <c r="I55" s="86">
        <f>SUMIF('MemMon Total'!$B$10:$B$33,SummaryTC_AP!$B53,'MemMon Total'!H$10:H$33)</f>
        <v>0</v>
      </c>
      <c r="J55" s="86">
        <f>SUMIF('MemMon Total'!$B$10:$B$33,SummaryTC_AP!$B53,'MemMon Total'!I$10:I$33)</f>
        <v>0</v>
      </c>
      <c r="K55" s="86">
        <f>SUMIF('MemMon Total'!$B$10:$B$33,SummaryTC_AP!$B53,'MemMon Total'!J$10:J$33)</f>
        <v>0</v>
      </c>
      <c r="L55" s="86">
        <f>SUMIF('MemMon Total'!$B$10:$B$33,SummaryTC_AP!$B53,'MemMon Total'!K$10:K$33)</f>
        <v>0</v>
      </c>
      <c r="M55" s="86">
        <f>SUMIF('MemMon Total'!$B$10:$B$33,SummaryTC_AP!$B53,'MemMon Total'!L$10:L$33)</f>
        <v>0</v>
      </c>
      <c r="N55" s="86">
        <f>SUMIF('MemMon Total'!$B$10:$B$33,SummaryTC_AP!$B53,'MemMon Total'!M$10:M$33)</f>
        <v>0</v>
      </c>
      <c r="O55" s="86">
        <f>SUMIF('MemMon Total'!$B$10:$B$33,SummaryTC_AP!$B53,'MemMon Total'!N$10:N$33)</f>
        <v>0</v>
      </c>
      <c r="P55" s="86">
        <f>SUMIF('MemMon Total'!$B$10:$B$33,SummaryTC_AP!$B53,'MemMon Total'!O$10:O$33)</f>
        <v>0</v>
      </c>
      <c r="Q55" s="86">
        <f>SUMIF('MemMon Total'!$B$10:$B$33,SummaryTC_AP!$B53,'MemMon Total'!P$10:P$33)</f>
        <v>0</v>
      </c>
      <c r="R55" s="86">
        <f>SUMIF('MemMon Total'!$B$10:$B$33,SummaryTC_AP!$B53,'MemMon Total'!Q$10:Q$33)</f>
        <v>0</v>
      </c>
      <c r="S55" s="86">
        <f>SUMIF('MemMon Total'!$B$10:$B$33,SummaryTC_AP!$B53,'MemMon Total'!R$10:R$33)</f>
        <v>0</v>
      </c>
      <c r="T55" s="86">
        <f>SUMIF('MemMon Total'!$B$10:$B$33,SummaryTC_AP!$B53,'MemMon Total'!S$10:S$33)</f>
        <v>0</v>
      </c>
      <c r="U55" s="86">
        <f>SUMIF('MemMon Total'!$B$10:$B$33,SummaryTC_AP!$B53,'MemMon Total'!T$10:T$33)</f>
        <v>0</v>
      </c>
      <c r="V55" s="86">
        <f>SUMIF('MemMon Total'!$B$10:$B$33,SummaryTC_AP!$B53,'MemMon Total'!U$10:U$33)</f>
        <v>0</v>
      </c>
      <c r="W55" s="86">
        <f>SUMIF('MemMon Total'!$B$10:$B$33,SummaryTC_AP!$B53,'MemMon Total'!V$10:V$33)</f>
        <v>0</v>
      </c>
      <c r="X55" s="86">
        <f>SUMIF('MemMon Total'!$B$10:$B$33,SummaryTC_AP!$B53,'MemMon Total'!W$10:W$33)</f>
        <v>0</v>
      </c>
      <c r="Y55" s="86">
        <f>SUMIF('MemMon Total'!$B$10:$B$33,SummaryTC_AP!$B53,'MemMon Total'!X$10:X$33)</f>
        <v>0</v>
      </c>
      <c r="Z55" s="86">
        <f>SUMIF('MemMon Total'!$B$10:$B$33,SummaryTC_AP!$B53,'MemMon Total'!Y$10:Y$33)</f>
        <v>0</v>
      </c>
      <c r="AA55" s="86">
        <f>SUMIF('MemMon Total'!$B$10:$B$33,SummaryTC_AP!$B53,'MemMon Total'!Z$10:Z$33)</f>
        <v>0</v>
      </c>
      <c r="AB55" s="86">
        <f>SUMIF('MemMon Total'!$B$10:$B$33,SummaryTC_AP!$B53,'MemMon Total'!AA$10:AA$33)</f>
        <v>0</v>
      </c>
      <c r="AC55" s="86">
        <f>SUMIF('MemMon Total'!$B$10:$B$33,SummaryTC_AP!$B53,'MemMon Total'!AB$10:AB$33)</f>
        <v>0</v>
      </c>
      <c r="AD55" s="86">
        <f>SUMIF('MemMon Total'!$B$10:$B$33,SummaryTC_AP!$B53,'MemMon Total'!AC$10:AC$33)</f>
        <v>0</v>
      </c>
      <c r="AE55" s="86">
        <f>SUMIF('MemMon Total'!$B$10:$B$33,SummaryTC_AP!$B53,'MemMon Total'!AD$10:AD$33)</f>
        <v>0</v>
      </c>
      <c r="AF55" s="86">
        <f>SUMIF('MemMon Total'!$B$10:$B$33,SummaryTC_AP!$B53,'MemMon Total'!AE$10:AE$33)</f>
        <v>0</v>
      </c>
      <c r="AG55" s="86">
        <f>SUMIF('MemMon Total'!$B$10:$B$33,SummaryTC_AP!$B53,'MemMon Total'!AF$10:AF$33)</f>
        <v>0</v>
      </c>
      <c r="AH55" s="86">
        <f>SUMIF('MemMon Total'!$B$10:$B$33,SummaryTC_AP!$B53,'MemMon Total'!AG$10:AG$33)</f>
        <v>0</v>
      </c>
      <c r="AI55" s="399"/>
    </row>
    <row r="56" spans="2:35" x14ac:dyDescent="0.2">
      <c r="B56" s="24">
        <f>'Summary TC'!B56</f>
        <v>0</v>
      </c>
      <c r="C56" s="24">
        <f>'Summary TC'!C56</f>
        <v>0</v>
      </c>
      <c r="D56" s="58">
        <f>'Summary TC'!D56</f>
        <v>0</v>
      </c>
      <c r="E56" s="169"/>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399"/>
    </row>
    <row r="57" spans="2:35" x14ac:dyDescent="0.2">
      <c r="B57" s="24" t="str">
        <f>'Summary TC'!B57</f>
        <v>Medicaid Aggregate</v>
      </c>
      <c r="C57" s="24">
        <f>'Summary TC'!C57</f>
        <v>0</v>
      </c>
      <c r="D57" s="58">
        <f>'Summary TC'!D57</f>
        <v>0</v>
      </c>
      <c r="E57" s="111"/>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394"/>
    </row>
    <row r="58" spans="2:35" x14ac:dyDescent="0.2">
      <c r="B58" s="24" t="str">
        <f>'Summary TC'!B58</f>
        <v/>
      </c>
      <c r="C58" s="24">
        <f>'Summary TC'!C58</f>
        <v>0</v>
      </c>
      <c r="D58" s="58" t="str">
        <f>'Summary TC'!D58</f>
        <v/>
      </c>
      <c r="E58" s="111">
        <f>SUMIF('WOW PMPM &amp; Agg'!$B$10:$B$36,SummaryTC_AP!$B58,'WOW PMPM &amp; Agg'!D$10:D$36)</f>
        <v>0</v>
      </c>
      <c r="F58" s="112">
        <f>SUMIF('WOW PMPM &amp; Agg'!$B$10:$B$36,SummaryTC_AP!$B58,'WOW PMPM &amp; Agg'!E$10:E$36)</f>
        <v>0</v>
      </c>
      <c r="G58" s="112">
        <f>SUMIF('WOW PMPM &amp; Agg'!$B$10:$B$36,SummaryTC_AP!$B58,'WOW PMPM &amp; Agg'!F$10:F$36)</f>
        <v>0</v>
      </c>
      <c r="H58" s="112">
        <f>SUMIF('WOW PMPM &amp; Agg'!$B$10:$B$36,SummaryTC_AP!$B58,'WOW PMPM &amp; Agg'!G$10:G$36)</f>
        <v>0</v>
      </c>
      <c r="I58" s="112">
        <f>SUMIF('WOW PMPM &amp; Agg'!$B$10:$B$36,SummaryTC_AP!$B58,'WOW PMPM &amp; Agg'!H$10:H$36)</f>
        <v>0</v>
      </c>
      <c r="J58" s="112">
        <f>SUMIF('WOW PMPM &amp; Agg'!$B$10:$B$36,SummaryTC_AP!$B58,'WOW PMPM &amp; Agg'!I$10:I$36)</f>
        <v>0</v>
      </c>
      <c r="K58" s="112">
        <f>SUMIF('WOW PMPM &amp; Agg'!$B$10:$B$36,SummaryTC_AP!$B58,'WOW PMPM &amp; Agg'!J$10:J$36)</f>
        <v>0</v>
      </c>
      <c r="L58" s="112">
        <f>SUMIF('WOW PMPM &amp; Agg'!$B$10:$B$36,SummaryTC_AP!$B58,'WOW PMPM &amp; Agg'!K$10:K$36)</f>
        <v>0</v>
      </c>
      <c r="M58" s="112">
        <f>SUMIF('WOW PMPM &amp; Agg'!$B$10:$B$36,SummaryTC_AP!$B58,'WOW PMPM &amp; Agg'!L$10:L$36)</f>
        <v>0</v>
      </c>
      <c r="N58" s="112">
        <f>SUMIF('WOW PMPM &amp; Agg'!$B$10:$B$36,SummaryTC_AP!$B58,'WOW PMPM &amp; Agg'!M$10:M$36)</f>
        <v>0</v>
      </c>
      <c r="O58" s="112">
        <f>SUMIF('WOW PMPM &amp; Agg'!$B$10:$B$36,SummaryTC_AP!$B58,'WOW PMPM &amp; Agg'!N$10:N$36)</f>
        <v>0</v>
      </c>
      <c r="P58" s="112">
        <f>SUMIF('WOW PMPM &amp; Agg'!$B$10:$B$36,SummaryTC_AP!$B58,'WOW PMPM &amp; Agg'!O$10:O$36)</f>
        <v>0</v>
      </c>
      <c r="Q58" s="112">
        <f>SUMIF('WOW PMPM &amp; Agg'!$B$10:$B$36,SummaryTC_AP!$B58,'WOW PMPM &amp; Agg'!P$10:P$36)</f>
        <v>0</v>
      </c>
      <c r="R58" s="112">
        <f>SUMIF('WOW PMPM &amp; Agg'!$B$10:$B$36,SummaryTC_AP!$B58,'WOW PMPM &amp; Agg'!Q$10:Q$36)</f>
        <v>0</v>
      </c>
      <c r="S58" s="112">
        <f>SUMIF('WOW PMPM &amp; Agg'!$B$10:$B$36,SummaryTC_AP!$B58,'WOW PMPM &amp; Agg'!R$10:R$36)</f>
        <v>0</v>
      </c>
      <c r="T58" s="112">
        <f>SUMIF('WOW PMPM &amp; Agg'!$B$10:$B$36,SummaryTC_AP!$B58,'WOW PMPM &amp; Agg'!S$10:S$36)</f>
        <v>0</v>
      </c>
      <c r="U58" s="112">
        <f>SUMIF('WOW PMPM &amp; Agg'!$B$10:$B$36,SummaryTC_AP!$B58,'WOW PMPM &amp; Agg'!T$10:T$36)</f>
        <v>0</v>
      </c>
      <c r="V58" s="112">
        <f>SUMIF('WOW PMPM &amp; Agg'!$B$10:$B$36,SummaryTC_AP!$B58,'WOW PMPM &amp; Agg'!U$10:U$36)</f>
        <v>0</v>
      </c>
      <c r="W58" s="112">
        <f>SUMIF('WOW PMPM &amp; Agg'!$B$10:$B$36,SummaryTC_AP!$B58,'WOW PMPM &amp; Agg'!V$10:V$36)</f>
        <v>0</v>
      </c>
      <c r="X58" s="112">
        <f>SUMIF('WOW PMPM &amp; Agg'!$B$10:$B$36,SummaryTC_AP!$B58,'WOW PMPM &amp; Agg'!W$10:W$36)</f>
        <v>0</v>
      </c>
      <c r="Y58" s="112">
        <f>SUMIF('WOW PMPM &amp; Agg'!$B$10:$B$36,SummaryTC_AP!$B58,'WOW PMPM &amp; Agg'!X$10:X$36)</f>
        <v>0</v>
      </c>
      <c r="Z58" s="112">
        <f>SUMIF('WOW PMPM &amp; Agg'!$B$10:$B$36,SummaryTC_AP!$B58,'WOW PMPM &amp; Agg'!Y$10:Y$36)</f>
        <v>0</v>
      </c>
      <c r="AA58" s="112">
        <f>SUMIF('WOW PMPM &amp; Agg'!$B$10:$B$36,SummaryTC_AP!$B58,'WOW PMPM &amp; Agg'!Z$10:Z$36)</f>
        <v>0</v>
      </c>
      <c r="AB58" s="112">
        <f>SUMIF('WOW PMPM &amp; Agg'!$B$10:$B$36,SummaryTC_AP!$B58,'WOW PMPM &amp; Agg'!AA$10:AA$36)</f>
        <v>0</v>
      </c>
      <c r="AC58" s="112">
        <f>SUMIF('WOW PMPM &amp; Agg'!$B$10:$B$36,SummaryTC_AP!$B58,'WOW PMPM &amp; Agg'!AB$10:AB$36)</f>
        <v>0</v>
      </c>
      <c r="AD58" s="112">
        <f>SUMIF('WOW PMPM &amp; Agg'!$B$10:$B$36,SummaryTC_AP!$B58,'WOW PMPM &amp; Agg'!AC$10:AC$36)</f>
        <v>0</v>
      </c>
      <c r="AE58" s="112">
        <f>SUMIF('WOW PMPM &amp; Agg'!$B$10:$B$36,SummaryTC_AP!$B58,'WOW PMPM &amp; Agg'!AD$10:AD$36)</f>
        <v>0</v>
      </c>
      <c r="AF58" s="112">
        <f>SUMIF('WOW PMPM &amp; Agg'!$B$10:$B$36,SummaryTC_AP!$B58,'WOW PMPM &amp; Agg'!AE$10:AE$36)</f>
        <v>0</v>
      </c>
      <c r="AG58" s="112">
        <f>SUMIF('WOW PMPM &amp; Agg'!$B$10:$B$36,SummaryTC_AP!$B58,'WOW PMPM &amp; Agg'!AF$10:AF$36)</f>
        <v>0</v>
      </c>
      <c r="AH58" s="112">
        <f>SUMIF('WOW PMPM &amp; Agg'!$B$10:$B$36,SummaryTC_AP!$B58,'WOW PMPM &amp; Agg'!AG$10:AG$36)</f>
        <v>0</v>
      </c>
      <c r="AI58" s="394"/>
    </row>
    <row r="59" spans="2:35" x14ac:dyDescent="0.2">
      <c r="B59" s="24" t="str">
        <f>'Summary TC'!B59</f>
        <v/>
      </c>
      <c r="C59" s="24">
        <f>'Summary TC'!C59</f>
        <v>0</v>
      </c>
      <c r="D59" s="58" t="str">
        <f>'Summary TC'!D59</f>
        <v/>
      </c>
      <c r="E59" s="111">
        <f>SUMIF('WOW PMPM &amp; Agg'!$B$10:$B$36,SummaryTC_AP!$B59,'WOW PMPM &amp; Agg'!D$10:D$36)</f>
        <v>0</v>
      </c>
      <c r="F59" s="112">
        <f>SUMIF('WOW PMPM &amp; Agg'!$B$10:$B$36,SummaryTC_AP!$B59,'WOW PMPM &amp; Agg'!E$10:E$36)</f>
        <v>0</v>
      </c>
      <c r="G59" s="112">
        <f>SUMIF('WOW PMPM &amp; Agg'!$B$10:$B$36,SummaryTC_AP!$B59,'WOW PMPM &amp; Agg'!F$10:F$36)</f>
        <v>0</v>
      </c>
      <c r="H59" s="112">
        <f>SUMIF('WOW PMPM &amp; Agg'!$B$10:$B$36,SummaryTC_AP!$B59,'WOW PMPM &amp; Agg'!G$10:G$36)</f>
        <v>0</v>
      </c>
      <c r="I59" s="112">
        <f>SUMIF('WOW PMPM &amp; Agg'!$B$10:$B$36,SummaryTC_AP!$B59,'WOW PMPM &amp; Agg'!H$10:H$36)</f>
        <v>0</v>
      </c>
      <c r="J59" s="112">
        <f>SUMIF('WOW PMPM &amp; Agg'!$B$10:$B$36,SummaryTC_AP!$B59,'WOW PMPM &amp; Agg'!I$10:I$36)</f>
        <v>0</v>
      </c>
      <c r="K59" s="112">
        <f>SUMIF('WOW PMPM &amp; Agg'!$B$10:$B$36,SummaryTC_AP!$B59,'WOW PMPM &amp; Agg'!J$10:J$36)</f>
        <v>0</v>
      </c>
      <c r="L59" s="112">
        <f>SUMIF('WOW PMPM &amp; Agg'!$B$10:$B$36,SummaryTC_AP!$B59,'WOW PMPM &amp; Agg'!K$10:K$36)</f>
        <v>0</v>
      </c>
      <c r="M59" s="112">
        <f>SUMIF('WOW PMPM &amp; Agg'!$B$10:$B$36,SummaryTC_AP!$B59,'WOW PMPM &amp; Agg'!L$10:L$36)</f>
        <v>0</v>
      </c>
      <c r="N59" s="112">
        <f>SUMIF('WOW PMPM &amp; Agg'!$B$10:$B$36,SummaryTC_AP!$B59,'WOW PMPM &amp; Agg'!M$10:M$36)</f>
        <v>0</v>
      </c>
      <c r="O59" s="112">
        <f>SUMIF('WOW PMPM &amp; Agg'!$B$10:$B$36,SummaryTC_AP!$B59,'WOW PMPM &amp; Agg'!N$10:N$36)</f>
        <v>0</v>
      </c>
      <c r="P59" s="112">
        <f>SUMIF('WOW PMPM &amp; Agg'!$B$10:$B$36,SummaryTC_AP!$B59,'WOW PMPM &amp; Agg'!O$10:O$36)</f>
        <v>0</v>
      </c>
      <c r="Q59" s="112">
        <f>SUMIF('WOW PMPM &amp; Agg'!$B$10:$B$36,SummaryTC_AP!$B59,'WOW PMPM &amp; Agg'!P$10:P$36)</f>
        <v>0</v>
      </c>
      <c r="R59" s="112">
        <f>SUMIF('WOW PMPM &amp; Agg'!$B$10:$B$36,SummaryTC_AP!$B59,'WOW PMPM &amp; Agg'!Q$10:Q$36)</f>
        <v>0</v>
      </c>
      <c r="S59" s="112">
        <f>SUMIF('WOW PMPM &amp; Agg'!$B$10:$B$36,SummaryTC_AP!$B59,'WOW PMPM &amp; Agg'!R$10:R$36)</f>
        <v>0</v>
      </c>
      <c r="T59" s="112">
        <f>SUMIF('WOW PMPM &amp; Agg'!$B$10:$B$36,SummaryTC_AP!$B59,'WOW PMPM &amp; Agg'!S$10:S$36)</f>
        <v>0</v>
      </c>
      <c r="U59" s="112">
        <f>SUMIF('WOW PMPM &amp; Agg'!$B$10:$B$36,SummaryTC_AP!$B59,'WOW PMPM &amp; Agg'!T$10:T$36)</f>
        <v>0</v>
      </c>
      <c r="V59" s="112">
        <f>SUMIF('WOW PMPM &amp; Agg'!$B$10:$B$36,SummaryTC_AP!$B59,'WOW PMPM &amp; Agg'!U$10:U$36)</f>
        <v>0</v>
      </c>
      <c r="W59" s="112">
        <f>SUMIF('WOW PMPM &amp; Agg'!$B$10:$B$36,SummaryTC_AP!$B59,'WOW PMPM &amp; Agg'!V$10:V$36)</f>
        <v>0</v>
      </c>
      <c r="X59" s="112">
        <f>SUMIF('WOW PMPM &amp; Agg'!$B$10:$B$36,SummaryTC_AP!$B59,'WOW PMPM &amp; Agg'!W$10:W$36)</f>
        <v>0</v>
      </c>
      <c r="Y59" s="112">
        <f>SUMIF('WOW PMPM &amp; Agg'!$B$10:$B$36,SummaryTC_AP!$B59,'WOW PMPM &amp; Agg'!X$10:X$36)</f>
        <v>0</v>
      </c>
      <c r="Z59" s="112">
        <f>SUMIF('WOW PMPM &amp; Agg'!$B$10:$B$36,SummaryTC_AP!$B59,'WOW PMPM &amp; Agg'!Y$10:Y$36)</f>
        <v>0</v>
      </c>
      <c r="AA59" s="112">
        <f>SUMIF('WOW PMPM &amp; Agg'!$B$10:$B$36,SummaryTC_AP!$B59,'WOW PMPM &amp; Agg'!Z$10:Z$36)</f>
        <v>0</v>
      </c>
      <c r="AB59" s="112">
        <f>SUMIF('WOW PMPM &amp; Agg'!$B$10:$B$36,SummaryTC_AP!$B59,'WOW PMPM &amp; Agg'!AA$10:AA$36)</f>
        <v>0</v>
      </c>
      <c r="AC59" s="112">
        <f>SUMIF('WOW PMPM &amp; Agg'!$B$10:$B$36,SummaryTC_AP!$B59,'WOW PMPM &amp; Agg'!AB$10:AB$36)</f>
        <v>0</v>
      </c>
      <c r="AD59" s="112">
        <f>SUMIF('WOW PMPM &amp; Agg'!$B$10:$B$36,SummaryTC_AP!$B59,'WOW PMPM &amp; Agg'!AC$10:AC$36)</f>
        <v>0</v>
      </c>
      <c r="AE59" s="112">
        <f>SUMIF('WOW PMPM &amp; Agg'!$B$10:$B$36,SummaryTC_AP!$B59,'WOW PMPM &amp; Agg'!AD$10:AD$36)</f>
        <v>0</v>
      </c>
      <c r="AF59" s="112">
        <f>SUMIF('WOW PMPM &amp; Agg'!$B$10:$B$36,SummaryTC_AP!$B59,'WOW PMPM &amp; Agg'!AE$10:AE$36)</f>
        <v>0</v>
      </c>
      <c r="AG59" s="112">
        <f>SUMIF('WOW PMPM &amp; Agg'!$B$10:$B$36,SummaryTC_AP!$B59,'WOW PMPM &amp; Agg'!AF$10:AF$36)</f>
        <v>0</v>
      </c>
      <c r="AH59" s="112">
        <f>SUMIF('WOW PMPM &amp; Agg'!$B$10:$B$36,SummaryTC_AP!$B59,'WOW PMPM &amp; Agg'!AG$10:AG$36)</f>
        <v>0</v>
      </c>
      <c r="AI59" s="394"/>
    </row>
    <row r="60" spans="2:35" x14ac:dyDescent="0.2">
      <c r="B60" s="24" t="str">
        <f>'Summary TC'!B60</f>
        <v/>
      </c>
      <c r="C60" s="24">
        <f>'Summary TC'!C60</f>
        <v>0</v>
      </c>
      <c r="D60" s="58" t="str">
        <f>'Summary TC'!D60</f>
        <v/>
      </c>
      <c r="E60" s="111">
        <f>SUMIF('WOW PMPM &amp; Agg'!$B$10:$B$36,SummaryTC_AP!$B60,'WOW PMPM &amp; Agg'!D$10:D$36)</f>
        <v>0</v>
      </c>
      <c r="F60" s="112">
        <f>SUMIF('WOW PMPM &amp; Agg'!$B$10:$B$36,SummaryTC_AP!$B60,'WOW PMPM &amp; Agg'!E$10:E$36)</f>
        <v>0</v>
      </c>
      <c r="G60" s="112">
        <f>SUMIF('WOW PMPM &amp; Agg'!$B$10:$B$36,SummaryTC_AP!$B60,'WOW PMPM &amp; Agg'!F$10:F$36)</f>
        <v>0</v>
      </c>
      <c r="H60" s="112">
        <f>SUMIF('WOW PMPM &amp; Agg'!$B$10:$B$36,SummaryTC_AP!$B60,'WOW PMPM &amp; Agg'!G$10:G$36)</f>
        <v>0</v>
      </c>
      <c r="I60" s="112">
        <f>SUMIF('WOW PMPM &amp; Agg'!$B$10:$B$36,SummaryTC_AP!$B60,'WOW PMPM &amp; Agg'!H$10:H$36)</f>
        <v>0</v>
      </c>
      <c r="J60" s="112">
        <f>SUMIF('WOW PMPM &amp; Agg'!$B$10:$B$36,SummaryTC_AP!$B60,'WOW PMPM &amp; Agg'!I$10:I$36)</f>
        <v>0</v>
      </c>
      <c r="K60" s="112">
        <f>SUMIF('WOW PMPM &amp; Agg'!$B$10:$B$36,SummaryTC_AP!$B60,'WOW PMPM &amp; Agg'!J$10:J$36)</f>
        <v>0</v>
      </c>
      <c r="L60" s="112">
        <f>SUMIF('WOW PMPM &amp; Agg'!$B$10:$B$36,SummaryTC_AP!$B60,'WOW PMPM &amp; Agg'!K$10:K$36)</f>
        <v>0</v>
      </c>
      <c r="M60" s="112">
        <f>SUMIF('WOW PMPM &amp; Agg'!$B$10:$B$36,SummaryTC_AP!$B60,'WOW PMPM &amp; Agg'!L$10:L$36)</f>
        <v>0</v>
      </c>
      <c r="N60" s="112">
        <f>SUMIF('WOW PMPM &amp; Agg'!$B$10:$B$36,SummaryTC_AP!$B60,'WOW PMPM &amp; Agg'!M$10:M$36)</f>
        <v>0</v>
      </c>
      <c r="O60" s="112">
        <f>SUMIF('WOW PMPM &amp; Agg'!$B$10:$B$36,SummaryTC_AP!$B60,'WOW PMPM &amp; Agg'!N$10:N$36)</f>
        <v>0</v>
      </c>
      <c r="P60" s="112">
        <f>SUMIF('WOW PMPM &amp; Agg'!$B$10:$B$36,SummaryTC_AP!$B60,'WOW PMPM &amp; Agg'!O$10:O$36)</f>
        <v>0</v>
      </c>
      <c r="Q60" s="112">
        <f>SUMIF('WOW PMPM &amp; Agg'!$B$10:$B$36,SummaryTC_AP!$B60,'WOW PMPM &amp; Agg'!P$10:P$36)</f>
        <v>0</v>
      </c>
      <c r="R60" s="112">
        <f>SUMIF('WOW PMPM &amp; Agg'!$B$10:$B$36,SummaryTC_AP!$B60,'WOW PMPM &amp; Agg'!Q$10:Q$36)</f>
        <v>0</v>
      </c>
      <c r="S60" s="112">
        <f>SUMIF('WOW PMPM &amp; Agg'!$B$10:$B$36,SummaryTC_AP!$B60,'WOW PMPM &amp; Agg'!R$10:R$36)</f>
        <v>0</v>
      </c>
      <c r="T60" s="112">
        <f>SUMIF('WOW PMPM &amp; Agg'!$B$10:$B$36,SummaryTC_AP!$B60,'WOW PMPM &amp; Agg'!S$10:S$36)</f>
        <v>0</v>
      </c>
      <c r="U60" s="112">
        <f>SUMIF('WOW PMPM &amp; Agg'!$B$10:$B$36,SummaryTC_AP!$B60,'WOW PMPM &amp; Agg'!T$10:T$36)</f>
        <v>0</v>
      </c>
      <c r="V60" s="112">
        <f>SUMIF('WOW PMPM &amp; Agg'!$B$10:$B$36,SummaryTC_AP!$B60,'WOW PMPM &amp; Agg'!U$10:U$36)</f>
        <v>0</v>
      </c>
      <c r="W60" s="112">
        <f>SUMIF('WOW PMPM &amp; Agg'!$B$10:$B$36,SummaryTC_AP!$B60,'WOW PMPM &amp; Agg'!V$10:V$36)</f>
        <v>0</v>
      </c>
      <c r="X60" s="112">
        <f>SUMIF('WOW PMPM &amp; Agg'!$B$10:$B$36,SummaryTC_AP!$B60,'WOW PMPM &amp; Agg'!W$10:W$36)</f>
        <v>0</v>
      </c>
      <c r="Y60" s="112">
        <f>SUMIF('WOW PMPM &amp; Agg'!$B$10:$B$36,SummaryTC_AP!$B60,'WOW PMPM &amp; Agg'!X$10:X$36)</f>
        <v>0</v>
      </c>
      <c r="Z60" s="112">
        <f>SUMIF('WOW PMPM &amp; Agg'!$B$10:$B$36,SummaryTC_AP!$B60,'WOW PMPM &amp; Agg'!Y$10:Y$36)</f>
        <v>0</v>
      </c>
      <c r="AA60" s="112">
        <f>SUMIF('WOW PMPM &amp; Agg'!$B$10:$B$36,SummaryTC_AP!$B60,'WOW PMPM &amp; Agg'!Z$10:Z$36)</f>
        <v>0</v>
      </c>
      <c r="AB60" s="112">
        <f>SUMIF('WOW PMPM &amp; Agg'!$B$10:$B$36,SummaryTC_AP!$B60,'WOW PMPM &amp; Agg'!AA$10:AA$36)</f>
        <v>0</v>
      </c>
      <c r="AC60" s="112">
        <f>SUMIF('WOW PMPM &amp; Agg'!$B$10:$B$36,SummaryTC_AP!$B60,'WOW PMPM &amp; Agg'!AB$10:AB$36)</f>
        <v>0</v>
      </c>
      <c r="AD60" s="112">
        <f>SUMIF('WOW PMPM &amp; Agg'!$B$10:$B$36,SummaryTC_AP!$B60,'WOW PMPM &amp; Agg'!AC$10:AC$36)</f>
        <v>0</v>
      </c>
      <c r="AE60" s="112">
        <f>SUMIF('WOW PMPM &amp; Agg'!$B$10:$B$36,SummaryTC_AP!$B60,'WOW PMPM &amp; Agg'!AD$10:AD$36)</f>
        <v>0</v>
      </c>
      <c r="AF60" s="112">
        <f>SUMIF('WOW PMPM &amp; Agg'!$B$10:$B$36,SummaryTC_AP!$B60,'WOW PMPM &amp; Agg'!AE$10:AE$36)</f>
        <v>0</v>
      </c>
      <c r="AG60" s="112">
        <f>SUMIF('WOW PMPM &amp; Agg'!$B$10:$B$36,SummaryTC_AP!$B60,'WOW PMPM &amp; Agg'!AF$10:AF$36)</f>
        <v>0</v>
      </c>
      <c r="AH60" s="112">
        <f>SUMIF('WOW PMPM &amp; Agg'!$B$10:$B$36,SummaryTC_AP!$B60,'WOW PMPM &amp; Agg'!AG$10:AG$36)</f>
        <v>0</v>
      </c>
      <c r="AI60" s="394"/>
    </row>
    <row r="61" spans="2:35" x14ac:dyDescent="0.2">
      <c r="B61" s="24" t="str">
        <f>'Summary TC'!B61</f>
        <v/>
      </c>
      <c r="C61" s="24">
        <f>'Summary TC'!C61</f>
        <v>0</v>
      </c>
      <c r="D61" s="58" t="str">
        <f>'Summary TC'!D61</f>
        <v/>
      </c>
      <c r="E61" s="111">
        <f>SUMIF('WOW PMPM &amp; Agg'!$B$10:$B$36,SummaryTC_AP!$B61,'WOW PMPM &amp; Agg'!D$10:D$36)</f>
        <v>0</v>
      </c>
      <c r="F61" s="112">
        <f>SUMIF('WOW PMPM &amp; Agg'!$B$10:$B$36,SummaryTC_AP!$B61,'WOW PMPM &amp; Agg'!E$10:E$36)</f>
        <v>0</v>
      </c>
      <c r="G61" s="112">
        <f>SUMIF('WOW PMPM &amp; Agg'!$B$10:$B$36,SummaryTC_AP!$B61,'WOW PMPM &amp; Agg'!F$10:F$36)</f>
        <v>0</v>
      </c>
      <c r="H61" s="112">
        <f>SUMIF('WOW PMPM &amp; Agg'!$B$10:$B$36,SummaryTC_AP!$B61,'WOW PMPM &amp; Agg'!G$10:G$36)</f>
        <v>0</v>
      </c>
      <c r="I61" s="112">
        <f>SUMIF('WOW PMPM &amp; Agg'!$B$10:$B$36,SummaryTC_AP!$B61,'WOW PMPM &amp; Agg'!H$10:H$36)</f>
        <v>0</v>
      </c>
      <c r="J61" s="112">
        <f>SUMIF('WOW PMPM &amp; Agg'!$B$10:$B$36,SummaryTC_AP!$B61,'WOW PMPM &amp; Agg'!I$10:I$36)</f>
        <v>0</v>
      </c>
      <c r="K61" s="112">
        <f>SUMIF('WOW PMPM &amp; Agg'!$B$10:$B$36,SummaryTC_AP!$B61,'WOW PMPM &amp; Agg'!J$10:J$36)</f>
        <v>0</v>
      </c>
      <c r="L61" s="112">
        <f>SUMIF('WOW PMPM &amp; Agg'!$B$10:$B$36,SummaryTC_AP!$B61,'WOW PMPM &amp; Agg'!K$10:K$36)</f>
        <v>0</v>
      </c>
      <c r="M61" s="112">
        <f>SUMIF('WOW PMPM &amp; Agg'!$B$10:$B$36,SummaryTC_AP!$B61,'WOW PMPM &amp; Agg'!L$10:L$36)</f>
        <v>0</v>
      </c>
      <c r="N61" s="112">
        <f>SUMIF('WOW PMPM &amp; Agg'!$B$10:$B$36,SummaryTC_AP!$B61,'WOW PMPM &amp; Agg'!M$10:M$36)</f>
        <v>0</v>
      </c>
      <c r="O61" s="112">
        <f>SUMIF('WOW PMPM &amp; Agg'!$B$10:$B$36,SummaryTC_AP!$B61,'WOW PMPM &amp; Agg'!N$10:N$36)</f>
        <v>0</v>
      </c>
      <c r="P61" s="112">
        <f>SUMIF('WOW PMPM &amp; Agg'!$B$10:$B$36,SummaryTC_AP!$B61,'WOW PMPM &amp; Agg'!O$10:O$36)</f>
        <v>0</v>
      </c>
      <c r="Q61" s="112">
        <f>SUMIF('WOW PMPM &amp; Agg'!$B$10:$B$36,SummaryTC_AP!$B61,'WOW PMPM &amp; Agg'!P$10:P$36)</f>
        <v>0</v>
      </c>
      <c r="R61" s="112">
        <f>SUMIF('WOW PMPM &amp; Agg'!$B$10:$B$36,SummaryTC_AP!$B61,'WOW PMPM &amp; Agg'!Q$10:Q$36)</f>
        <v>0</v>
      </c>
      <c r="S61" s="112">
        <f>SUMIF('WOW PMPM &amp; Agg'!$B$10:$B$36,SummaryTC_AP!$B61,'WOW PMPM &amp; Agg'!R$10:R$36)</f>
        <v>0</v>
      </c>
      <c r="T61" s="112">
        <f>SUMIF('WOW PMPM &amp; Agg'!$B$10:$B$36,SummaryTC_AP!$B61,'WOW PMPM &amp; Agg'!S$10:S$36)</f>
        <v>0</v>
      </c>
      <c r="U61" s="112">
        <f>SUMIF('WOW PMPM &amp; Agg'!$B$10:$B$36,SummaryTC_AP!$B61,'WOW PMPM &amp; Agg'!T$10:T$36)</f>
        <v>0</v>
      </c>
      <c r="V61" s="112">
        <f>SUMIF('WOW PMPM &amp; Agg'!$B$10:$B$36,SummaryTC_AP!$B61,'WOW PMPM &amp; Agg'!U$10:U$36)</f>
        <v>0</v>
      </c>
      <c r="W61" s="112">
        <f>SUMIF('WOW PMPM &amp; Agg'!$B$10:$B$36,SummaryTC_AP!$B61,'WOW PMPM &amp; Agg'!V$10:V$36)</f>
        <v>0</v>
      </c>
      <c r="X61" s="112">
        <f>SUMIF('WOW PMPM &amp; Agg'!$B$10:$B$36,SummaryTC_AP!$B61,'WOW PMPM &amp; Agg'!W$10:W$36)</f>
        <v>0</v>
      </c>
      <c r="Y61" s="112">
        <f>SUMIF('WOW PMPM &amp; Agg'!$B$10:$B$36,SummaryTC_AP!$B61,'WOW PMPM &amp; Agg'!X$10:X$36)</f>
        <v>0</v>
      </c>
      <c r="Z61" s="112">
        <f>SUMIF('WOW PMPM &amp; Agg'!$B$10:$B$36,SummaryTC_AP!$B61,'WOW PMPM &amp; Agg'!Y$10:Y$36)</f>
        <v>0</v>
      </c>
      <c r="AA61" s="112">
        <f>SUMIF('WOW PMPM &amp; Agg'!$B$10:$B$36,SummaryTC_AP!$B61,'WOW PMPM &amp; Agg'!Z$10:Z$36)</f>
        <v>0</v>
      </c>
      <c r="AB61" s="112">
        <f>SUMIF('WOW PMPM &amp; Agg'!$B$10:$B$36,SummaryTC_AP!$B61,'WOW PMPM &amp; Agg'!AA$10:AA$36)</f>
        <v>0</v>
      </c>
      <c r="AC61" s="112">
        <f>SUMIF('WOW PMPM &amp; Agg'!$B$10:$B$36,SummaryTC_AP!$B61,'WOW PMPM &amp; Agg'!AB$10:AB$36)</f>
        <v>0</v>
      </c>
      <c r="AD61" s="112">
        <f>SUMIF('WOW PMPM &amp; Agg'!$B$10:$B$36,SummaryTC_AP!$B61,'WOW PMPM &amp; Agg'!AC$10:AC$36)</f>
        <v>0</v>
      </c>
      <c r="AE61" s="112">
        <f>SUMIF('WOW PMPM &amp; Agg'!$B$10:$B$36,SummaryTC_AP!$B61,'WOW PMPM &amp; Agg'!AD$10:AD$36)</f>
        <v>0</v>
      </c>
      <c r="AF61" s="112">
        <f>SUMIF('WOW PMPM &amp; Agg'!$B$10:$B$36,SummaryTC_AP!$B61,'WOW PMPM &amp; Agg'!AE$10:AE$36)</f>
        <v>0</v>
      </c>
      <c r="AG61" s="112">
        <f>SUMIF('WOW PMPM &amp; Agg'!$B$10:$B$36,SummaryTC_AP!$B61,'WOW PMPM &amp; Agg'!AF$10:AF$36)</f>
        <v>0</v>
      </c>
      <c r="AH61" s="112">
        <f>SUMIF('WOW PMPM &amp; Agg'!$B$10:$B$36,SummaryTC_AP!$B61,'WOW PMPM &amp; Agg'!AG$10:AG$36)</f>
        <v>0</v>
      </c>
      <c r="AI61" s="394"/>
    </row>
    <row r="62" spans="2:35" x14ac:dyDescent="0.2">
      <c r="B62" s="24" t="str">
        <f>'Summary TC'!B62</f>
        <v/>
      </c>
      <c r="C62" s="24">
        <f>'Summary TC'!C62</f>
        <v>0</v>
      </c>
      <c r="D62" s="58" t="str">
        <f>'Summary TC'!D62</f>
        <v/>
      </c>
      <c r="E62" s="111">
        <f>SUMIF('WOW PMPM &amp; Agg'!$B$10:$B$36,SummaryTC_AP!$B62,'WOW PMPM &amp; Agg'!D$10:D$36)</f>
        <v>0</v>
      </c>
      <c r="F62" s="112">
        <f>SUMIF('WOW PMPM &amp; Agg'!$B$10:$B$36,SummaryTC_AP!$B62,'WOW PMPM &amp; Agg'!E$10:E$36)</f>
        <v>0</v>
      </c>
      <c r="G62" s="112">
        <f>SUMIF('WOW PMPM &amp; Agg'!$B$10:$B$36,SummaryTC_AP!$B62,'WOW PMPM &amp; Agg'!F$10:F$36)</f>
        <v>0</v>
      </c>
      <c r="H62" s="112">
        <f>SUMIF('WOW PMPM &amp; Agg'!$B$10:$B$36,SummaryTC_AP!$B62,'WOW PMPM &amp; Agg'!G$10:G$36)</f>
        <v>0</v>
      </c>
      <c r="I62" s="112">
        <f>SUMIF('WOW PMPM &amp; Agg'!$B$10:$B$36,SummaryTC_AP!$B62,'WOW PMPM &amp; Agg'!H$10:H$36)</f>
        <v>0</v>
      </c>
      <c r="J62" s="112">
        <f>SUMIF('WOW PMPM &amp; Agg'!$B$10:$B$36,SummaryTC_AP!$B62,'WOW PMPM &amp; Agg'!I$10:I$36)</f>
        <v>0</v>
      </c>
      <c r="K62" s="112">
        <f>SUMIF('WOW PMPM &amp; Agg'!$B$10:$B$36,SummaryTC_AP!$B62,'WOW PMPM &amp; Agg'!J$10:J$36)</f>
        <v>0</v>
      </c>
      <c r="L62" s="112">
        <f>SUMIF('WOW PMPM &amp; Agg'!$B$10:$B$36,SummaryTC_AP!$B62,'WOW PMPM &amp; Agg'!K$10:K$36)</f>
        <v>0</v>
      </c>
      <c r="M62" s="112">
        <f>SUMIF('WOW PMPM &amp; Agg'!$B$10:$B$36,SummaryTC_AP!$B62,'WOW PMPM &amp; Agg'!L$10:L$36)</f>
        <v>0</v>
      </c>
      <c r="N62" s="112">
        <f>SUMIF('WOW PMPM &amp; Agg'!$B$10:$B$36,SummaryTC_AP!$B62,'WOW PMPM &amp; Agg'!M$10:M$36)</f>
        <v>0</v>
      </c>
      <c r="O62" s="112">
        <f>SUMIF('WOW PMPM &amp; Agg'!$B$10:$B$36,SummaryTC_AP!$B62,'WOW PMPM &amp; Agg'!N$10:N$36)</f>
        <v>0</v>
      </c>
      <c r="P62" s="112">
        <f>SUMIF('WOW PMPM &amp; Agg'!$B$10:$B$36,SummaryTC_AP!$B62,'WOW PMPM &amp; Agg'!O$10:O$36)</f>
        <v>0</v>
      </c>
      <c r="Q62" s="112">
        <f>SUMIF('WOW PMPM &amp; Agg'!$B$10:$B$36,SummaryTC_AP!$B62,'WOW PMPM &amp; Agg'!P$10:P$36)</f>
        <v>0</v>
      </c>
      <c r="R62" s="112">
        <f>SUMIF('WOW PMPM &amp; Agg'!$B$10:$B$36,SummaryTC_AP!$B62,'WOW PMPM &amp; Agg'!Q$10:Q$36)</f>
        <v>0</v>
      </c>
      <c r="S62" s="112">
        <f>SUMIF('WOW PMPM &amp; Agg'!$B$10:$B$36,SummaryTC_AP!$B62,'WOW PMPM &amp; Agg'!R$10:R$36)</f>
        <v>0</v>
      </c>
      <c r="T62" s="112">
        <f>SUMIF('WOW PMPM &amp; Agg'!$B$10:$B$36,SummaryTC_AP!$B62,'WOW PMPM &amp; Agg'!S$10:S$36)</f>
        <v>0</v>
      </c>
      <c r="U62" s="112">
        <f>SUMIF('WOW PMPM &amp; Agg'!$B$10:$B$36,SummaryTC_AP!$B62,'WOW PMPM &amp; Agg'!T$10:T$36)</f>
        <v>0</v>
      </c>
      <c r="V62" s="112">
        <f>SUMIF('WOW PMPM &amp; Agg'!$B$10:$B$36,SummaryTC_AP!$B62,'WOW PMPM &amp; Agg'!U$10:U$36)</f>
        <v>0</v>
      </c>
      <c r="W62" s="112">
        <f>SUMIF('WOW PMPM &amp; Agg'!$B$10:$B$36,SummaryTC_AP!$B62,'WOW PMPM &amp; Agg'!V$10:V$36)</f>
        <v>0</v>
      </c>
      <c r="X62" s="112">
        <f>SUMIF('WOW PMPM &amp; Agg'!$B$10:$B$36,SummaryTC_AP!$B62,'WOW PMPM &amp; Agg'!W$10:W$36)</f>
        <v>0</v>
      </c>
      <c r="Y62" s="112">
        <f>SUMIF('WOW PMPM &amp; Agg'!$B$10:$B$36,SummaryTC_AP!$B62,'WOW PMPM &amp; Agg'!X$10:X$36)</f>
        <v>0</v>
      </c>
      <c r="Z62" s="112">
        <f>SUMIF('WOW PMPM &amp; Agg'!$B$10:$B$36,SummaryTC_AP!$B62,'WOW PMPM &amp; Agg'!Y$10:Y$36)</f>
        <v>0</v>
      </c>
      <c r="AA62" s="112">
        <f>SUMIF('WOW PMPM &amp; Agg'!$B$10:$B$36,SummaryTC_AP!$B62,'WOW PMPM &amp; Agg'!Z$10:Z$36)</f>
        <v>0</v>
      </c>
      <c r="AB62" s="112">
        <f>SUMIF('WOW PMPM &amp; Agg'!$B$10:$B$36,SummaryTC_AP!$B62,'WOW PMPM &amp; Agg'!AA$10:AA$36)</f>
        <v>0</v>
      </c>
      <c r="AC62" s="112">
        <f>SUMIF('WOW PMPM &amp; Agg'!$B$10:$B$36,SummaryTC_AP!$B62,'WOW PMPM &amp; Agg'!AB$10:AB$36)</f>
        <v>0</v>
      </c>
      <c r="AD62" s="112">
        <f>SUMIF('WOW PMPM &amp; Agg'!$B$10:$B$36,SummaryTC_AP!$B62,'WOW PMPM &amp; Agg'!AC$10:AC$36)</f>
        <v>0</v>
      </c>
      <c r="AE62" s="112">
        <f>SUMIF('WOW PMPM &amp; Agg'!$B$10:$B$36,SummaryTC_AP!$B62,'WOW PMPM &amp; Agg'!AD$10:AD$36)</f>
        <v>0</v>
      </c>
      <c r="AF62" s="112">
        <f>SUMIF('WOW PMPM &amp; Agg'!$B$10:$B$36,SummaryTC_AP!$B62,'WOW PMPM &amp; Agg'!AE$10:AE$36)</f>
        <v>0</v>
      </c>
      <c r="AG62" s="112">
        <f>SUMIF('WOW PMPM &amp; Agg'!$B$10:$B$36,SummaryTC_AP!$B62,'WOW PMPM &amp; Agg'!AF$10:AF$36)</f>
        <v>0</v>
      </c>
      <c r="AH62" s="112">
        <f>SUMIF('WOW PMPM &amp; Agg'!$B$10:$B$36,SummaryTC_AP!$B62,'WOW PMPM &amp; Agg'!AG$10:AG$36)</f>
        <v>0</v>
      </c>
      <c r="AI62" s="394"/>
    </row>
    <row r="63" spans="2:35" x14ac:dyDescent="0.2">
      <c r="B63" s="24">
        <f>'Summary TC'!B63</f>
        <v>0</v>
      </c>
      <c r="C63" s="24">
        <f>'Summary TC'!C63</f>
        <v>0</v>
      </c>
      <c r="D63" s="58">
        <f>'Summary TC'!D63</f>
        <v>0</v>
      </c>
      <c r="E63" s="111">
        <f>SUMIF('WOW PMPM &amp; Agg'!$B$10:$B$36,SummaryTC_AP!$B63,'WOW PMPM &amp; Agg'!D$10:D$36)</f>
        <v>0</v>
      </c>
      <c r="F63" s="112">
        <f>SUMIF('WOW PMPM &amp; Agg'!$B$10:$B$36,SummaryTC_AP!$B63,'WOW PMPM &amp; Agg'!E$10:E$36)</f>
        <v>0</v>
      </c>
      <c r="G63" s="112">
        <f>SUMIF('WOW PMPM &amp; Agg'!$B$10:$B$36,SummaryTC_AP!$B63,'WOW PMPM &amp; Agg'!F$10:F$36)</f>
        <v>0</v>
      </c>
      <c r="H63" s="112">
        <f>SUMIF('WOW PMPM &amp; Agg'!$B$10:$B$36,SummaryTC_AP!$B63,'WOW PMPM &amp; Agg'!G$10:G$36)</f>
        <v>0</v>
      </c>
      <c r="I63" s="112">
        <f>SUMIF('WOW PMPM &amp; Agg'!$B$10:$B$36,SummaryTC_AP!$B63,'WOW PMPM &amp; Agg'!H$10:H$36)</f>
        <v>0</v>
      </c>
      <c r="J63" s="112">
        <f>SUMIF('WOW PMPM &amp; Agg'!$B$10:$B$36,SummaryTC_AP!$B63,'WOW PMPM &amp; Agg'!I$10:I$36)</f>
        <v>0</v>
      </c>
      <c r="K63" s="112">
        <f>SUMIF('WOW PMPM &amp; Agg'!$B$10:$B$36,SummaryTC_AP!$B63,'WOW PMPM &amp; Agg'!J$10:J$36)</f>
        <v>0</v>
      </c>
      <c r="L63" s="112">
        <f>SUMIF('WOW PMPM &amp; Agg'!$B$10:$B$36,SummaryTC_AP!$B63,'WOW PMPM &amp; Agg'!K$10:K$36)</f>
        <v>0</v>
      </c>
      <c r="M63" s="112">
        <f>SUMIF('WOW PMPM &amp; Agg'!$B$10:$B$36,SummaryTC_AP!$B63,'WOW PMPM &amp; Agg'!L$10:L$36)</f>
        <v>0</v>
      </c>
      <c r="N63" s="112">
        <f>SUMIF('WOW PMPM &amp; Agg'!$B$10:$B$36,SummaryTC_AP!$B63,'WOW PMPM &amp; Agg'!M$10:M$36)</f>
        <v>0</v>
      </c>
      <c r="O63" s="112">
        <f>SUMIF('WOW PMPM &amp; Agg'!$B$10:$B$36,SummaryTC_AP!$B63,'WOW PMPM &amp; Agg'!N$10:N$36)</f>
        <v>0</v>
      </c>
      <c r="P63" s="112">
        <f>SUMIF('WOW PMPM &amp; Agg'!$B$10:$B$36,SummaryTC_AP!$B63,'WOW PMPM &amp; Agg'!O$10:O$36)</f>
        <v>0</v>
      </c>
      <c r="Q63" s="112">
        <f>SUMIF('WOW PMPM &amp; Agg'!$B$10:$B$36,SummaryTC_AP!$B63,'WOW PMPM &amp; Agg'!P$10:P$36)</f>
        <v>0</v>
      </c>
      <c r="R63" s="112">
        <f>SUMIF('WOW PMPM &amp; Agg'!$B$10:$B$36,SummaryTC_AP!$B63,'WOW PMPM &amp; Agg'!Q$10:Q$36)</f>
        <v>0</v>
      </c>
      <c r="S63" s="112">
        <f>SUMIF('WOW PMPM &amp; Agg'!$B$10:$B$36,SummaryTC_AP!$B63,'WOW PMPM &amp; Agg'!R$10:R$36)</f>
        <v>0</v>
      </c>
      <c r="T63" s="112">
        <f>SUMIF('WOW PMPM &amp; Agg'!$B$10:$B$36,SummaryTC_AP!$B63,'WOW PMPM &amp; Agg'!S$10:S$36)</f>
        <v>0</v>
      </c>
      <c r="U63" s="112">
        <f>SUMIF('WOW PMPM &amp; Agg'!$B$10:$B$36,SummaryTC_AP!$B63,'WOW PMPM &amp; Agg'!T$10:T$36)</f>
        <v>0</v>
      </c>
      <c r="V63" s="112">
        <f>SUMIF('WOW PMPM &amp; Agg'!$B$10:$B$36,SummaryTC_AP!$B63,'WOW PMPM &amp; Agg'!U$10:U$36)</f>
        <v>0</v>
      </c>
      <c r="W63" s="112">
        <f>SUMIF('WOW PMPM &amp; Agg'!$B$10:$B$36,SummaryTC_AP!$B63,'WOW PMPM &amp; Agg'!V$10:V$36)</f>
        <v>0</v>
      </c>
      <c r="X63" s="112">
        <f>SUMIF('WOW PMPM &amp; Agg'!$B$10:$B$36,SummaryTC_AP!$B63,'WOW PMPM &amp; Agg'!W$10:W$36)</f>
        <v>0</v>
      </c>
      <c r="Y63" s="112">
        <f>SUMIF('WOW PMPM &amp; Agg'!$B$10:$B$36,SummaryTC_AP!$B63,'WOW PMPM &amp; Agg'!X$10:X$36)</f>
        <v>0</v>
      </c>
      <c r="Z63" s="112">
        <f>SUMIF('WOW PMPM &amp; Agg'!$B$10:$B$36,SummaryTC_AP!$B63,'WOW PMPM &amp; Agg'!Y$10:Y$36)</f>
        <v>0</v>
      </c>
      <c r="AA63" s="112">
        <f>SUMIF('WOW PMPM &amp; Agg'!$B$10:$B$36,SummaryTC_AP!$B63,'WOW PMPM &amp; Agg'!Z$10:Z$36)</f>
        <v>0</v>
      </c>
      <c r="AB63" s="112">
        <f>SUMIF('WOW PMPM &amp; Agg'!$B$10:$B$36,SummaryTC_AP!$B63,'WOW PMPM &amp; Agg'!AA$10:AA$36)</f>
        <v>0</v>
      </c>
      <c r="AC63" s="112">
        <f>SUMIF('WOW PMPM &amp; Agg'!$B$10:$B$36,SummaryTC_AP!$B63,'WOW PMPM &amp; Agg'!AB$10:AB$36)</f>
        <v>0</v>
      </c>
      <c r="AD63" s="112">
        <f>SUMIF('WOW PMPM &amp; Agg'!$B$10:$B$36,SummaryTC_AP!$B63,'WOW PMPM &amp; Agg'!AC$10:AC$36)</f>
        <v>0</v>
      </c>
      <c r="AE63" s="112">
        <f>SUMIF('WOW PMPM &amp; Agg'!$B$10:$B$36,SummaryTC_AP!$B63,'WOW PMPM &amp; Agg'!AD$10:AD$36)</f>
        <v>0</v>
      </c>
      <c r="AF63" s="112">
        <f>SUMIF('WOW PMPM &amp; Agg'!$B$10:$B$36,SummaryTC_AP!$B63,'WOW PMPM &amp; Agg'!AE$10:AE$36)</f>
        <v>0</v>
      </c>
      <c r="AG63" s="112">
        <f>SUMIF('WOW PMPM &amp; Agg'!$B$10:$B$36,SummaryTC_AP!$B63,'WOW PMPM &amp; Agg'!AF$10:AF$36)</f>
        <v>0</v>
      </c>
      <c r="AH63" s="112">
        <f>SUMIF('WOW PMPM &amp; Agg'!$B$10:$B$36,SummaryTC_AP!$B63,'WOW PMPM &amp; Agg'!AG$10:AG$36)</f>
        <v>0</v>
      </c>
      <c r="AI63" s="394"/>
    </row>
    <row r="64" spans="2:35" x14ac:dyDescent="0.2">
      <c r="B64" s="24" t="str">
        <f>'Summary TC'!B64</f>
        <v>Medicaid Aggregate - WOW only</v>
      </c>
      <c r="C64" s="24">
        <f>'Summary TC'!C64</f>
        <v>0</v>
      </c>
      <c r="D64" s="58" t="str">
        <f>'Summary TC'!D64</f>
        <v/>
      </c>
      <c r="E64" s="111">
        <f>SUMIF('WOW PMPM &amp; Agg'!$B$10:$B$36,SummaryTC_AP!$B64,'WOW PMPM &amp; Agg'!D$10:D$36)</f>
        <v>0</v>
      </c>
      <c r="F64" s="112">
        <f>SUMIF('WOW PMPM &amp; Agg'!$B$10:$B$36,SummaryTC_AP!$B64,'WOW PMPM &amp; Agg'!E$10:E$36)</f>
        <v>0</v>
      </c>
      <c r="G64" s="112">
        <f>SUMIF('WOW PMPM &amp; Agg'!$B$10:$B$36,SummaryTC_AP!$B64,'WOW PMPM &amp; Agg'!F$10:F$36)</f>
        <v>0</v>
      </c>
      <c r="H64" s="112">
        <f>SUMIF('WOW PMPM &amp; Agg'!$B$10:$B$36,SummaryTC_AP!$B64,'WOW PMPM &amp; Agg'!G$10:G$36)</f>
        <v>0</v>
      </c>
      <c r="I64" s="112">
        <f>SUMIF('WOW PMPM &amp; Agg'!$B$10:$B$36,SummaryTC_AP!$B64,'WOW PMPM &amp; Agg'!H$10:H$36)</f>
        <v>0</v>
      </c>
      <c r="J64" s="112">
        <f>SUMIF('WOW PMPM &amp; Agg'!$B$10:$B$36,SummaryTC_AP!$B64,'WOW PMPM &amp; Agg'!I$10:I$36)</f>
        <v>0</v>
      </c>
      <c r="K64" s="112">
        <f>SUMIF('WOW PMPM &amp; Agg'!$B$10:$B$36,SummaryTC_AP!$B64,'WOW PMPM &amp; Agg'!J$10:J$36)</f>
        <v>0</v>
      </c>
      <c r="L64" s="112">
        <f>SUMIF('WOW PMPM &amp; Agg'!$B$10:$B$36,SummaryTC_AP!$B64,'WOW PMPM &amp; Agg'!K$10:K$36)</f>
        <v>0</v>
      </c>
      <c r="M64" s="112">
        <f>SUMIF('WOW PMPM &amp; Agg'!$B$10:$B$36,SummaryTC_AP!$B64,'WOW PMPM &amp; Agg'!L$10:L$36)</f>
        <v>0</v>
      </c>
      <c r="N64" s="112">
        <f>SUMIF('WOW PMPM &amp; Agg'!$B$10:$B$36,SummaryTC_AP!$B64,'WOW PMPM &amp; Agg'!M$10:M$36)</f>
        <v>0</v>
      </c>
      <c r="O64" s="112">
        <f>SUMIF('WOW PMPM &amp; Agg'!$B$10:$B$36,SummaryTC_AP!$B64,'WOW PMPM &amp; Agg'!N$10:N$36)</f>
        <v>0</v>
      </c>
      <c r="P64" s="112">
        <f>SUMIF('WOW PMPM &amp; Agg'!$B$10:$B$36,SummaryTC_AP!$B64,'WOW PMPM &amp; Agg'!O$10:O$36)</f>
        <v>0</v>
      </c>
      <c r="Q64" s="112">
        <f>SUMIF('WOW PMPM &amp; Agg'!$B$10:$B$36,SummaryTC_AP!$B64,'WOW PMPM &amp; Agg'!P$10:P$36)</f>
        <v>0</v>
      </c>
      <c r="R64" s="112">
        <f>SUMIF('WOW PMPM &amp; Agg'!$B$10:$B$36,SummaryTC_AP!$B64,'WOW PMPM &amp; Agg'!Q$10:Q$36)</f>
        <v>0</v>
      </c>
      <c r="S64" s="112">
        <f>SUMIF('WOW PMPM &amp; Agg'!$B$10:$B$36,SummaryTC_AP!$B64,'WOW PMPM &amp; Agg'!R$10:R$36)</f>
        <v>0</v>
      </c>
      <c r="T64" s="112">
        <f>SUMIF('WOW PMPM &amp; Agg'!$B$10:$B$36,SummaryTC_AP!$B64,'WOW PMPM &amp; Agg'!S$10:S$36)</f>
        <v>0</v>
      </c>
      <c r="U64" s="112">
        <f>SUMIF('WOW PMPM &amp; Agg'!$B$10:$B$36,SummaryTC_AP!$B64,'WOW PMPM &amp; Agg'!T$10:T$36)</f>
        <v>0</v>
      </c>
      <c r="V64" s="112">
        <f>SUMIF('WOW PMPM &amp; Agg'!$B$10:$B$36,SummaryTC_AP!$B64,'WOW PMPM &amp; Agg'!U$10:U$36)</f>
        <v>0</v>
      </c>
      <c r="W64" s="112">
        <f>SUMIF('WOW PMPM &amp; Agg'!$B$10:$B$36,SummaryTC_AP!$B64,'WOW PMPM &amp; Agg'!V$10:V$36)</f>
        <v>0</v>
      </c>
      <c r="X64" s="112">
        <f>SUMIF('WOW PMPM &amp; Agg'!$B$10:$B$36,SummaryTC_AP!$B64,'WOW PMPM &amp; Agg'!W$10:W$36)</f>
        <v>0</v>
      </c>
      <c r="Y64" s="112">
        <f>SUMIF('WOW PMPM &amp; Agg'!$B$10:$B$36,SummaryTC_AP!$B64,'WOW PMPM &amp; Agg'!X$10:X$36)</f>
        <v>0</v>
      </c>
      <c r="Z64" s="112">
        <f>SUMIF('WOW PMPM &amp; Agg'!$B$10:$B$36,SummaryTC_AP!$B64,'WOW PMPM &amp; Agg'!Y$10:Y$36)</f>
        <v>0</v>
      </c>
      <c r="AA64" s="112">
        <f>SUMIF('WOW PMPM &amp; Agg'!$B$10:$B$36,SummaryTC_AP!$B64,'WOW PMPM &amp; Agg'!Z$10:Z$36)</f>
        <v>0</v>
      </c>
      <c r="AB64" s="112">
        <f>SUMIF('WOW PMPM &amp; Agg'!$B$10:$B$36,SummaryTC_AP!$B64,'WOW PMPM &amp; Agg'!AA$10:AA$36)</f>
        <v>0</v>
      </c>
      <c r="AC64" s="112">
        <f>SUMIF('WOW PMPM &amp; Agg'!$B$10:$B$36,SummaryTC_AP!$B64,'WOW PMPM &amp; Agg'!AB$10:AB$36)</f>
        <v>0</v>
      </c>
      <c r="AD64" s="112">
        <f>SUMIF('WOW PMPM &amp; Agg'!$B$10:$B$36,SummaryTC_AP!$B64,'WOW PMPM &amp; Agg'!AC$10:AC$36)</f>
        <v>0</v>
      </c>
      <c r="AE64" s="112">
        <f>SUMIF('WOW PMPM &amp; Agg'!$B$10:$B$36,SummaryTC_AP!$B64,'WOW PMPM &amp; Agg'!AD$10:AD$36)</f>
        <v>0</v>
      </c>
      <c r="AF64" s="112">
        <f>SUMIF('WOW PMPM &amp; Agg'!$B$10:$B$36,SummaryTC_AP!$B64,'WOW PMPM &amp; Agg'!AE$10:AE$36)</f>
        <v>0</v>
      </c>
      <c r="AG64" s="112">
        <f>SUMIF('WOW PMPM &amp; Agg'!$B$10:$B$36,SummaryTC_AP!$B64,'WOW PMPM &amp; Agg'!AF$10:AF$36)</f>
        <v>0</v>
      </c>
      <c r="AH64" s="112">
        <f>SUMIF('WOW PMPM &amp; Agg'!$B$10:$B$36,SummaryTC_AP!$B64,'WOW PMPM &amp; Agg'!AG$10:AG$36)</f>
        <v>0</v>
      </c>
      <c r="AI64" s="394"/>
    </row>
    <row r="65" spans="2:35" x14ac:dyDescent="0.2">
      <c r="B65" s="24" t="str">
        <f>'Summary TC'!B65</f>
        <v/>
      </c>
      <c r="C65" s="24">
        <f>'Summary TC'!C65</f>
        <v>0</v>
      </c>
      <c r="D65" s="58" t="str">
        <f>'Summary TC'!D65</f>
        <v/>
      </c>
      <c r="E65" s="111">
        <f>SUMIF('WOW PMPM &amp; Agg'!$B$10:$B$36,SummaryTC_AP!$B65,'WOW PMPM &amp; Agg'!D$10:D$36)</f>
        <v>0</v>
      </c>
      <c r="F65" s="112">
        <f>SUMIF('WOW PMPM &amp; Agg'!$B$10:$B$36,SummaryTC_AP!$B65,'WOW PMPM &amp; Agg'!E$10:E$36)</f>
        <v>0</v>
      </c>
      <c r="G65" s="112">
        <f>SUMIF('WOW PMPM &amp; Agg'!$B$10:$B$36,SummaryTC_AP!$B65,'WOW PMPM &amp; Agg'!F$10:F$36)</f>
        <v>0</v>
      </c>
      <c r="H65" s="112">
        <f>SUMIF('WOW PMPM &amp; Agg'!$B$10:$B$36,SummaryTC_AP!$B65,'WOW PMPM &amp; Agg'!G$10:G$36)</f>
        <v>0</v>
      </c>
      <c r="I65" s="112">
        <f>SUMIF('WOW PMPM &amp; Agg'!$B$10:$B$36,SummaryTC_AP!$B65,'WOW PMPM &amp; Agg'!H$10:H$36)</f>
        <v>0</v>
      </c>
      <c r="J65" s="112">
        <f>SUMIF('WOW PMPM &amp; Agg'!$B$10:$B$36,SummaryTC_AP!$B65,'WOW PMPM &amp; Agg'!I$10:I$36)</f>
        <v>0</v>
      </c>
      <c r="K65" s="112">
        <f>SUMIF('WOW PMPM &amp; Agg'!$B$10:$B$36,SummaryTC_AP!$B65,'WOW PMPM &amp; Agg'!J$10:J$36)</f>
        <v>0</v>
      </c>
      <c r="L65" s="112">
        <f>SUMIF('WOW PMPM &amp; Agg'!$B$10:$B$36,SummaryTC_AP!$B65,'WOW PMPM &amp; Agg'!K$10:K$36)</f>
        <v>0</v>
      </c>
      <c r="M65" s="112">
        <f>SUMIF('WOW PMPM &amp; Agg'!$B$10:$B$36,SummaryTC_AP!$B65,'WOW PMPM &amp; Agg'!L$10:L$36)</f>
        <v>0</v>
      </c>
      <c r="N65" s="112">
        <f>SUMIF('WOW PMPM &amp; Agg'!$B$10:$B$36,SummaryTC_AP!$B65,'WOW PMPM &amp; Agg'!M$10:M$36)</f>
        <v>0</v>
      </c>
      <c r="O65" s="112">
        <f>SUMIF('WOW PMPM &amp; Agg'!$B$10:$B$36,SummaryTC_AP!$B65,'WOW PMPM &amp; Agg'!N$10:N$36)</f>
        <v>0</v>
      </c>
      <c r="P65" s="112">
        <f>SUMIF('WOW PMPM &amp; Agg'!$B$10:$B$36,SummaryTC_AP!$B65,'WOW PMPM &amp; Agg'!O$10:O$36)</f>
        <v>0</v>
      </c>
      <c r="Q65" s="112">
        <f>SUMIF('WOW PMPM &amp; Agg'!$B$10:$B$36,SummaryTC_AP!$B65,'WOW PMPM &amp; Agg'!P$10:P$36)</f>
        <v>0</v>
      </c>
      <c r="R65" s="112">
        <f>SUMIF('WOW PMPM &amp; Agg'!$B$10:$B$36,SummaryTC_AP!$B65,'WOW PMPM &amp; Agg'!Q$10:Q$36)</f>
        <v>0</v>
      </c>
      <c r="S65" s="112">
        <f>SUMIF('WOW PMPM &amp; Agg'!$B$10:$B$36,SummaryTC_AP!$B65,'WOW PMPM &amp; Agg'!R$10:R$36)</f>
        <v>0</v>
      </c>
      <c r="T65" s="112">
        <f>SUMIF('WOW PMPM &amp; Agg'!$B$10:$B$36,SummaryTC_AP!$B65,'WOW PMPM &amp; Agg'!S$10:S$36)</f>
        <v>0</v>
      </c>
      <c r="U65" s="112">
        <f>SUMIF('WOW PMPM &amp; Agg'!$B$10:$B$36,SummaryTC_AP!$B65,'WOW PMPM &amp; Agg'!T$10:T$36)</f>
        <v>0</v>
      </c>
      <c r="V65" s="112">
        <f>SUMIF('WOW PMPM &amp; Agg'!$B$10:$B$36,SummaryTC_AP!$B65,'WOW PMPM &amp; Agg'!U$10:U$36)</f>
        <v>0</v>
      </c>
      <c r="W65" s="112">
        <f>SUMIF('WOW PMPM &amp; Agg'!$B$10:$B$36,SummaryTC_AP!$B65,'WOW PMPM &amp; Agg'!V$10:V$36)</f>
        <v>0</v>
      </c>
      <c r="X65" s="112">
        <f>SUMIF('WOW PMPM &amp; Agg'!$B$10:$B$36,SummaryTC_AP!$B65,'WOW PMPM &amp; Agg'!W$10:W$36)</f>
        <v>0</v>
      </c>
      <c r="Y65" s="112">
        <f>SUMIF('WOW PMPM &amp; Agg'!$B$10:$B$36,SummaryTC_AP!$B65,'WOW PMPM &amp; Agg'!X$10:X$36)</f>
        <v>0</v>
      </c>
      <c r="Z65" s="112">
        <f>SUMIF('WOW PMPM &amp; Agg'!$B$10:$B$36,SummaryTC_AP!$B65,'WOW PMPM &amp; Agg'!Y$10:Y$36)</f>
        <v>0</v>
      </c>
      <c r="AA65" s="112">
        <f>SUMIF('WOW PMPM &amp; Agg'!$B$10:$B$36,SummaryTC_AP!$B65,'WOW PMPM &amp; Agg'!Z$10:Z$36)</f>
        <v>0</v>
      </c>
      <c r="AB65" s="112">
        <f>SUMIF('WOW PMPM &amp; Agg'!$B$10:$B$36,SummaryTC_AP!$B65,'WOW PMPM &amp; Agg'!AA$10:AA$36)</f>
        <v>0</v>
      </c>
      <c r="AC65" s="112">
        <f>SUMIF('WOW PMPM &amp; Agg'!$B$10:$B$36,SummaryTC_AP!$B65,'WOW PMPM &amp; Agg'!AB$10:AB$36)</f>
        <v>0</v>
      </c>
      <c r="AD65" s="112">
        <f>SUMIF('WOW PMPM &amp; Agg'!$B$10:$B$36,SummaryTC_AP!$B65,'WOW PMPM &amp; Agg'!AC$10:AC$36)</f>
        <v>0</v>
      </c>
      <c r="AE65" s="112">
        <f>SUMIF('WOW PMPM &amp; Agg'!$B$10:$B$36,SummaryTC_AP!$B65,'WOW PMPM &amp; Agg'!AD$10:AD$36)</f>
        <v>0</v>
      </c>
      <c r="AF65" s="112">
        <f>SUMIF('WOW PMPM &amp; Agg'!$B$10:$B$36,SummaryTC_AP!$B65,'WOW PMPM &amp; Agg'!AE$10:AE$36)</f>
        <v>0</v>
      </c>
      <c r="AG65" s="112">
        <f>SUMIF('WOW PMPM &amp; Agg'!$B$10:$B$36,SummaryTC_AP!$B65,'WOW PMPM &amp; Agg'!AF$10:AF$36)</f>
        <v>0</v>
      </c>
      <c r="AH65" s="112">
        <f>SUMIF('WOW PMPM &amp; Agg'!$B$10:$B$36,SummaryTC_AP!$B65,'WOW PMPM &amp; Agg'!AG$10:AG$36)</f>
        <v>0</v>
      </c>
      <c r="AI65" s="394"/>
    </row>
    <row r="66" spans="2:35" x14ac:dyDescent="0.2">
      <c r="B66" s="24" t="str">
        <f>'Summary TC'!B66</f>
        <v/>
      </c>
      <c r="C66" s="24">
        <f>'Summary TC'!C66</f>
        <v>0</v>
      </c>
      <c r="D66" s="58" t="str">
        <f>'Summary TC'!D66</f>
        <v/>
      </c>
      <c r="E66" s="111">
        <f>SUMIF('WOW PMPM &amp; Agg'!$B$10:$B$36,SummaryTC_AP!$B66,'WOW PMPM &amp; Agg'!D$10:D$36)</f>
        <v>0</v>
      </c>
      <c r="F66" s="112">
        <f>SUMIF('WOW PMPM &amp; Agg'!$B$10:$B$36,SummaryTC_AP!$B66,'WOW PMPM &amp; Agg'!E$10:E$36)</f>
        <v>0</v>
      </c>
      <c r="G66" s="112">
        <f>SUMIF('WOW PMPM &amp; Agg'!$B$10:$B$36,SummaryTC_AP!$B66,'WOW PMPM &amp; Agg'!F$10:F$36)</f>
        <v>0</v>
      </c>
      <c r="H66" s="112">
        <f>SUMIF('WOW PMPM &amp; Agg'!$B$10:$B$36,SummaryTC_AP!$B66,'WOW PMPM &amp; Agg'!G$10:G$36)</f>
        <v>0</v>
      </c>
      <c r="I66" s="112">
        <f>SUMIF('WOW PMPM &amp; Agg'!$B$10:$B$36,SummaryTC_AP!$B66,'WOW PMPM &amp; Agg'!H$10:H$36)</f>
        <v>0</v>
      </c>
      <c r="J66" s="112">
        <f>SUMIF('WOW PMPM &amp; Agg'!$B$10:$B$36,SummaryTC_AP!$B66,'WOW PMPM &amp; Agg'!I$10:I$36)</f>
        <v>0</v>
      </c>
      <c r="K66" s="112">
        <f>SUMIF('WOW PMPM &amp; Agg'!$B$10:$B$36,SummaryTC_AP!$B66,'WOW PMPM &amp; Agg'!J$10:J$36)</f>
        <v>0</v>
      </c>
      <c r="L66" s="112">
        <f>SUMIF('WOW PMPM &amp; Agg'!$B$10:$B$36,SummaryTC_AP!$B66,'WOW PMPM &amp; Agg'!K$10:K$36)</f>
        <v>0</v>
      </c>
      <c r="M66" s="112">
        <f>SUMIF('WOW PMPM &amp; Agg'!$B$10:$B$36,SummaryTC_AP!$B66,'WOW PMPM &amp; Agg'!L$10:L$36)</f>
        <v>0</v>
      </c>
      <c r="N66" s="112">
        <f>SUMIF('WOW PMPM &amp; Agg'!$B$10:$B$36,SummaryTC_AP!$B66,'WOW PMPM &amp; Agg'!M$10:M$36)</f>
        <v>0</v>
      </c>
      <c r="O66" s="112">
        <f>SUMIF('WOW PMPM &amp; Agg'!$B$10:$B$36,SummaryTC_AP!$B66,'WOW PMPM &amp; Agg'!N$10:N$36)</f>
        <v>0</v>
      </c>
      <c r="P66" s="112">
        <f>SUMIF('WOW PMPM &amp; Agg'!$B$10:$B$36,SummaryTC_AP!$B66,'WOW PMPM &amp; Agg'!O$10:O$36)</f>
        <v>0</v>
      </c>
      <c r="Q66" s="112">
        <f>SUMIF('WOW PMPM &amp; Agg'!$B$10:$B$36,SummaryTC_AP!$B66,'WOW PMPM &amp; Agg'!P$10:P$36)</f>
        <v>0</v>
      </c>
      <c r="R66" s="112">
        <f>SUMIF('WOW PMPM &amp; Agg'!$B$10:$B$36,SummaryTC_AP!$B66,'WOW PMPM &amp; Agg'!Q$10:Q$36)</f>
        <v>0</v>
      </c>
      <c r="S66" s="112">
        <f>SUMIF('WOW PMPM &amp; Agg'!$B$10:$B$36,SummaryTC_AP!$B66,'WOW PMPM &amp; Agg'!R$10:R$36)</f>
        <v>0</v>
      </c>
      <c r="T66" s="112">
        <f>SUMIF('WOW PMPM &amp; Agg'!$B$10:$B$36,SummaryTC_AP!$B66,'WOW PMPM &amp; Agg'!S$10:S$36)</f>
        <v>0</v>
      </c>
      <c r="U66" s="112">
        <f>SUMIF('WOW PMPM &amp; Agg'!$B$10:$B$36,SummaryTC_AP!$B66,'WOW PMPM &amp; Agg'!T$10:T$36)</f>
        <v>0</v>
      </c>
      <c r="V66" s="112">
        <f>SUMIF('WOW PMPM &amp; Agg'!$B$10:$B$36,SummaryTC_AP!$B66,'WOW PMPM &amp; Agg'!U$10:U$36)</f>
        <v>0</v>
      </c>
      <c r="W66" s="112">
        <f>SUMIF('WOW PMPM &amp; Agg'!$B$10:$B$36,SummaryTC_AP!$B66,'WOW PMPM &amp; Agg'!V$10:V$36)</f>
        <v>0</v>
      </c>
      <c r="X66" s="112">
        <f>SUMIF('WOW PMPM &amp; Agg'!$B$10:$B$36,SummaryTC_AP!$B66,'WOW PMPM &amp; Agg'!W$10:W$36)</f>
        <v>0</v>
      </c>
      <c r="Y66" s="112">
        <f>SUMIF('WOW PMPM &amp; Agg'!$B$10:$B$36,SummaryTC_AP!$B66,'WOW PMPM &amp; Agg'!X$10:X$36)</f>
        <v>0</v>
      </c>
      <c r="Z66" s="112">
        <f>SUMIF('WOW PMPM &amp; Agg'!$B$10:$B$36,SummaryTC_AP!$B66,'WOW PMPM &amp; Agg'!Y$10:Y$36)</f>
        <v>0</v>
      </c>
      <c r="AA66" s="112">
        <f>SUMIF('WOW PMPM &amp; Agg'!$B$10:$B$36,SummaryTC_AP!$B66,'WOW PMPM &amp; Agg'!Z$10:Z$36)</f>
        <v>0</v>
      </c>
      <c r="AB66" s="112">
        <f>SUMIF('WOW PMPM &amp; Agg'!$B$10:$B$36,SummaryTC_AP!$B66,'WOW PMPM &amp; Agg'!AA$10:AA$36)</f>
        <v>0</v>
      </c>
      <c r="AC66" s="112">
        <f>SUMIF('WOW PMPM &amp; Agg'!$B$10:$B$36,SummaryTC_AP!$B66,'WOW PMPM &amp; Agg'!AB$10:AB$36)</f>
        <v>0</v>
      </c>
      <c r="AD66" s="112">
        <f>SUMIF('WOW PMPM &amp; Agg'!$B$10:$B$36,SummaryTC_AP!$B66,'WOW PMPM &amp; Agg'!AC$10:AC$36)</f>
        <v>0</v>
      </c>
      <c r="AE66" s="112">
        <f>SUMIF('WOW PMPM &amp; Agg'!$B$10:$B$36,SummaryTC_AP!$B66,'WOW PMPM &amp; Agg'!AD$10:AD$36)</f>
        <v>0</v>
      </c>
      <c r="AF66" s="112">
        <f>SUMIF('WOW PMPM &amp; Agg'!$B$10:$B$36,SummaryTC_AP!$B66,'WOW PMPM &amp; Agg'!AE$10:AE$36)</f>
        <v>0</v>
      </c>
      <c r="AG66" s="112">
        <f>SUMIF('WOW PMPM &amp; Agg'!$B$10:$B$36,SummaryTC_AP!$B66,'WOW PMPM &amp; Agg'!AF$10:AF$36)</f>
        <v>0</v>
      </c>
      <c r="AH66" s="112">
        <f>SUMIF('WOW PMPM &amp; Agg'!$B$10:$B$36,SummaryTC_AP!$B66,'WOW PMPM &amp; Agg'!AG$10:AG$36)</f>
        <v>0</v>
      </c>
      <c r="AI66" s="394"/>
    </row>
    <row r="67" spans="2:35" x14ac:dyDescent="0.2">
      <c r="B67" s="24" t="str">
        <f>'Summary TC'!B67</f>
        <v/>
      </c>
      <c r="C67" s="24">
        <f>'Summary TC'!C67</f>
        <v>0</v>
      </c>
      <c r="D67" s="58" t="str">
        <f>'Summary TC'!D67</f>
        <v/>
      </c>
      <c r="E67" s="111">
        <f>SUMIF('WOW PMPM &amp; Agg'!$B$10:$B$36,SummaryTC_AP!$B67,'WOW PMPM &amp; Agg'!D$10:D$36)</f>
        <v>0</v>
      </c>
      <c r="F67" s="112">
        <f>SUMIF('WOW PMPM &amp; Agg'!$B$10:$B$36,SummaryTC_AP!$B67,'WOW PMPM &amp; Agg'!E$10:E$36)</f>
        <v>0</v>
      </c>
      <c r="G67" s="112">
        <f>SUMIF('WOW PMPM &amp; Agg'!$B$10:$B$36,SummaryTC_AP!$B67,'WOW PMPM &amp; Agg'!F$10:F$36)</f>
        <v>0</v>
      </c>
      <c r="H67" s="112">
        <f>SUMIF('WOW PMPM &amp; Agg'!$B$10:$B$36,SummaryTC_AP!$B67,'WOW PMPM &amp; Agg'!G$10:G$36)</f>
        <v>0</v>
      </c>
      <c r="I67" s="112">
        <f>SUMIF('WOW PMPM &amp; Agg'!$B$10:$B$36,SummaryTC_AP!$B67,'WOW PMPM &amp; Agg'!H$10:H$36)</f>
        <v>0</v>
      </c>
      <c r="J67" s="112">
        <f>SUMIF('WOW PMPM &amp; Agg'!$B$10:$B$36,SummaryTC_AP!$B67,'WOW PMPM &amp; Agg'!I$10:I$36)</f>
        <v>0</v>
      </c>
      <c r="K67" s="112">
        <f>SUMIF('WOW PMPM &amp; Agg'!$B$10:$B$36,SummaryTC_AP!$B67,'WOW PMPM &amp; Agg'!J$10:J$36)</f>
        <v>0</v>
      </c>
      <c r="L67" s="112">
        <f>SUMIF('WOW PMPM &amp; Agg'!$B$10:$B$36,SummaryTC_AP!$B67,'WOW PMPM &amp; Agg'!K$10:K$36)</f>
        <v>0</v>
      </c>
      <c r="M67" s="112">
        <f>SUMIF('WOW PMPM &amp; Agg'!$B$10:$B$36,SummaryTC_AP!$B67,'WOW PMPM &amp; Agg'!L$10:L$36)</f>
        <v>0</v>
      </c>
      <c r="N67" s="112">
        <f>SUMIF('WOW PMPM &amp; Agg'!$B$10:$B$36,SummaryTC_AP!$B67,'WOW PMPM &amp; Agg'!M$10:M$36)</f>
        <v>0</v>
      </c>
      <c r="O67" s="112">
        <f>SUMIF('WOW PMPM &amp; Agg'!$B$10:$B$36,SummaryTC_AP!$B67,'WOW PMPM &amp; Agg'!N$10:N$36)</f>
        <v>0</v>
      </c>
      <c r="P67" s="112">
        <f>SUMIF('WOW PMPM &amp; Agg'!$B$10:$B$36,SummaryTC_AP!$B67,'WOW PMPM &amp; Agg'!O$10:O$36)</f>
        <v>0</v>
      </c>
      <c r="Q67" s="112">
        <f>SUMIF('WOW PMPM &amp; Agg'!$B$10:$B$36,SummaryTC_AP!$B67,'WOW PMPM &amp; Agg'!P$10:P$36)</f>
        <v>0</v>
      </c>
      <c r="R67" s="112">
        <f>SUMIF('WOW PMPM &amp; Agg'!$B$10:$B$36,SummaryTC_AP!$B67,'WOW PMPM &amp; Agg'!Q$10:Q$36)</f>
        <v>0</v>
      </c>
      <c r="S67" s="112">
        <f>SUMIF('WOW PMPM &amp; Agg'!$B$10:$B$36,SummaryTC_AP!$B67,'WOW PMPM &amp; Agg'!R$10:R$36)</f>
        <v>0</v>
      </c>
      <c r="T67" s="112">
        <f>SUMIF('WOW PMPM &amp; Agg'!$B$10:$B$36,SummaryTC_AP!$B67,'WOW PMPM &amp; Agg'!S$10:S$36)</f>
        <v>0</v>
      </c>
      <c r="U67" s="112">
        <f>SUMIF('WOW PMPM &amp; Agg'!$B$10:$B$36,SummaryTC_AP!$B67,'WOW PMPM &amp; Agg'!T$10:T$36)</f>
        <v>0</v>
      </c>
      <c r="V67" s="112">
        <f>SUMIF('WOW PMPM &amp; Agg'!$B$10:$B$36,SummaryTC_AP!$B67,'WOW PMPM &amp; Agg'!U$10:U$36)</f>
        <v>0</v>
      </c>
      <c r="W67" s="112">
        <f>SUMIF('WOW PMPM &amp; Agg'!$B$10:$B$36,SummaryTC_AP!$B67,'WOW PMPM &amp; Agg'!V$10:V$36)</f>
        <v>0</v>
      </c>
      <c r="X67" s="112">
        <f>SUMIF('WOW PMPM &amp; Agg'!$B$10:$B$36,SummaryTC_AP!$B67,'WOW PMPM &amp; Agg'!W$10:W$36)</f>
        <v>0</v>
      </c>
      <c r="Y67" s="112">
        <f>SUMIF('WOW PMPM &amp; Agg'!$B$10:$B$36,SummaryTC_AP!$B67,'WOW PMPM &amp; Agg'!X$10:X$36)</f>
        <v>0</v>
      </c>
      <c r="Z67" s="112">
        <f>SUMIF('WOW PMPM &amp; Agg'!$B$10:$B$36,SummaryTC_AP!$B67,'WOW PMPM &amp; Agg'!Y$10:Y$36)</f>
        <v>0</v>
      </c>
      <c r="AA67" s="112">
        <f>SUMIF('WOW PMPM &amp; Agg'!$B$10:$B$36,SummaryTC_AP!$B67,'WOW PMPM &amp; Agg'!Z$10:Z$36)</f>
        <v>0</v>
      </c>
      <c r="AB67" s="112">
        <f>SUMIF('WOW PMPM &amp; Agg'!$B$10:$B$36,SummaryTC_AP!$B67,'WOW PMPM &amp; Agg'!AA$10:AA$36)</f>
        <v>0</v>
      </c>
      <c r="AC67" s="112">
        <f>SUMIF('WOW PMPM &amp; Agg'!$B$10:$B$36,SummaryTC_AP!$B67,'WOW PMPM &amp; Agg'!AB$10:AB$36)</f>
        <v>0</v>
      </c>
      <c r="AD67" s="112">
        <f>SUMIF('WOW PMPM &amp; Agg'!$B$10:$B$36,SummaryTC_AP!$B67,'WOW PMPM &amp; Agg'!AC$10:AC$36)</f>
        <v>0</v>
      </c>
      <c r="AE67" s="112">
        <f>SUMIF('WOW PMPM &amp; Agg'!$B$10:$B$36,SummaryTC_AP!$B67,'WOW PMPM &amp; Agg'!AD$10:AD$36)</f>
        <v>0</v>
      </c>
      <c r="AF67" s="112">
        <f>SUMIF('WOW PMPM &amp; Agg'!$B$10:$B$36,SummaryTC_AP!$B67,'WOW PMPM &amp; Agg'!AE$10:AE$36)</f>
        <v>0</v>
      </c>
      <c r="AG67" s="112">
        <f>SUMIF('WOW PMPM &amp; Agg'!$B$10:$B$36,SummaryTC_AP!$B67,'WOW PMPM &amp; Agg'!AF$10:AF$36)</f>
        <v>0</v>
      </c>
      <c r="AH67" s="112">
        <f>SUMIF('WOW PMPM &amp; Agg'!$B$10:$B$36,SummaryTC_AP!$B67,'WOW PMPM &amp; Agg'!AG$10:AG$36)</f>
        <v>0</v>
      </c>
      <c r="AI67" s="394"/>
    </row>
    <row r="68" spans="2:35" x14ac:dyDescent="0.2">
      <c r="B68" s="24" t="str">
        <f>'Summary TC'!B68</f>
        <v/>
      </c>
      <c r="C68" s="24">
        <f>'Summary TC'!C68</f>
        <v>0</v>
      </c>
      <c r="D68" s="58" t="str">
        <f>'Summary TC'!D68</f>
        <v/>
      </c>
      <c r="E68" s="111">
        <f>SUMIF('WOW PMPM &amp; Agg'!$B$10:$B$36,SummaryTC_AP!$B68,'WOW PMPM &amp; Agg'!D$10:D$36)</f>
        <v>0</v>
      </c>
      <c r="F68" s="112">
        <f>SUMIF('WOW PMPM &amp; Agg'!$B$10:$B$36,SummaryTC_AP!$B68,'WOW PMPM &amp; Agg'!E$10:E$36)</f>
        <v>0</v>
      </c>
      <c r="G68" s="112">
        <f>SUMIF('WOW PMPM &amp; Agg'!$B$10:$B$36,SummaryTC_AP!$B68,'WOW PMPM &amp; Agg'!F$10:F$36)</f>
        <v>0</v>
      </c>
      <c r="H68" s="112">
        <f>SUMIF('WOW PMPM &amp; Agg'!$B$10:$B$36,SummaryTC_AP!$B68,'WOW PMPM &amp; Agg'!G$10:G$36)</f>
        <v>0</v>
      </c>
      <c r="I68" s="112">
        <f>SUMIF('WOW PMPM &amp; Agg'!$B$10:$B$36,SummaryTC_AP!$B68,'WOW PMPM &amp; Agg'!H$10:H$36)</f>
        <v>0</v>
      </c>
      <c r="J68" s="112">
        <f>SUMIF('WOW PMPM &amp; Agg'!$B$10:$B$36,SummaryTC_AP!$B68,'WOW PMPM &amp; Agg'!I$10:I$36)</f>
        <v>0</v>
      </c>
      <c r="K68" s="112">
        <f>SUMIF('WOW PMPM &amp; Agg'!$B$10:$B$36,SummaryTC_AP!$B68,'WOW PMPM &amp; Agg'!J$10:J$36)</f>
        <v>0</v>
      </c>
      <c r="L68" s="112">
        <f>SUMIF('WOW PMPM &amp; Agg'!$B$10:$B$36,SummaryTC_AP!$B68,'WOW PMPM &amp; Agg'!K$10:K$36)</f>
        <v>0</v>
      </c>
      <c r="M68" s="112">
        <f>SUMIF('WOW PMPM &amp; Agg'!$B$10:$B$36,SummaryTC_AP!$B68,'WOW PMPM &amp; Agg'!L$10:L$36)</f>
        <v>0</v>
      </c>
      <c r="N68" s="112">
        <f>SUMIF('WOW PMPM &amp; Agg'!$B$10:$B$36,SummaryTC_AP!$B68,'WOW PMPM &amp; Agg'!M$10:M$36)</f>
        <v>0</v>
      </c>
      <c r="O68" s="112">
        <f>SUMIF('WOW PMPM &amp; Agg'!$B$10:$B$36,SummaryTC_AP!$B68,'WOW PMPM &amp; Agg'!N$10:N$36)</f>
        <v>0</v>
      </c>
      <c r="P68" s="112">
        <f>SUMIF('WOW PMPM &amp; Agg'!$B$10:$B$36,SummaryTC_AP!$B68,'WOW PMPM &amp; Agg'!O$10:O$36)</f>
        <v>0</v>
      </c>
      <c r="Q68" s="112">
        <f>SUMIF('WOW PMPM &amp; Agg'!$B$10:$B$36,SummaryTC_AP!$B68,'WOW PMPM &amp; Agg'!P$10:P$36)</f>
        <v>0</v>
      </c>
      <c r="R68" s="112">
        <f>SUMIF('WOW PMPM &amp; Agg'!$B$10:$B$36,SummaryTC_AP!$B68,'WOW PMPM &amp; Agg'!Q$10:Q$36)</f>
        <v>0</v>
      </c>
      <c r="S68" s="112">
        <f>SUMIF('WOW PMPM &amp; Agg'!$B$10:$B$36,SummaryTC_AP!$B68,'WOW PMPM &amp; Agg'!R$10:R$36)</f>
        <v>0</v>
      </c>
      <c r="T68" s="112">
        <f>SUMIF('WOW PMPM &amp; Agg'!$B$10:$B$36,SummaryTC_AP!$B68,'WOW PMPM &amp; Agg'!S$10:S$36)</f>
        <v>0</v>
      </c>
      <c r="U68" s="112">
        <f>SUMIF('WOW PMPM &amp; Agg'!$B$10:$B$36,SummaryTC_AP!$B68,'WOW PMPM &amp; Agg'!T$10:T$36)</f>
        <v>0</v>
      </c>
      <c r="V68" s="112">
        <f>SUMIF('WOW PMPM &amp; Agg'!$B$10:$B$36,SummaryTC_AP!$B68,'WOW PMPM &amp; Agg'!U$10:U$36)</f>
        <v>0</v>
      </c>
      <c r="W68" s="112">
        <f>SUMIF('WOW PMPM &amp; Agg'!$B$10:$B$36,SummaryTC_AP!$B68,'WOW PMPM &amp; Agg'!V$10:V$36)</f>
        <v>0</v>
      </c>
      <c r="X68" s="112">
        <f>SUMIF('WOW PMPM &amp; Agg'!$B$10:$B$36,SummaryTC_AP!$B68,'WOW PMPM &amp; Agg'!W$10:W$36)</f>
        <v>0</v>
      </c>
      <c r="Y68" s="112">
        <f>SUMIF('WOW PMPM &amp; Agg'!$B$10:$B$36,SummaryTC_AP!$B68,'WOW PMPM &amp; Agg'!X$10:X$36)</f>
        <v>0</v>
      </c>
      <c r="Z68" s="112">
        <f>SUMIF('WOW PMPM &amp; Agg'!$B$10:$B$36,SummaryTC_AP!$B68,'WOW PMPM &amp; Agg'!Y$10:Y$36)</f>
        <v>0</v>
      </c>
      <c r="AA68" s="112">
        <f>SUMIF('WOW PMPM &amp; Agg'!$B$10:$B$36,SummaryTC_AP!$B68,'WOW PMPM &amp; Agg'!Z$10:Z$36)</f>
        <v>0</v>
      </c>
      <c r="AB68" s="112">
        <f>SUMIF('WOW PMPM &amp; Agg'!$B$10:$B$36,SummaryTC_AP!$B68,'WOW PMPM &amp; Agg'!AA$10:AA$36)</f>
        <v>0</v>
      </c>
      <c r="AC68" s="112">
        <f>SUMIF('WOW PMPM &amp; Agg'!$B$10:$B$36,SummaryTC_AP!$B68,'WOW PMPM &amp; Agg'!AB$10:AB$36)</f>
        <v>0</v>
      </c>
      <c r="AD68" s="112">
        <f>SUMIF('WOW PMPM &amp; Agg'!$B$10:$B$36,SummaryTC_AP!$B68,'WOW PMPM &amp; Agg'!AC$10:AC$36)</f>
        <v>0</v>
      </c>
      <c r="AE68" s="112">
        <f>SUMIF('WOW PMPM &amp; Agg'!$B$10:$B$36,SummaryTC_AP!$B68,'WOW PMPM &amp; Agg'!AD$10:AD$36)</f>
        <v>0</v>
      </c>
      <c r="AF68" s="112">
        <f>SUMIF('WOW PMPM &amp; Agg'!$B$10:$B$36,SummaryTC_AP!$B68,'WOW PMPM &amp; Agg'!AE$10:AE$36)</f>
        <v>0</v>
      </c>
      <c r="AG68" s="112">
        <f>SUMIF('WOW PMPM &amp; Agg'!$B$10:$B$36,SummaryTC_AP!$B68,'WOW PMPM &amp; Agg'!AF$10:AF$36)</f>
        <v>0</v>
      </c>
      <c r="AH68" s="112">
        <f>SUMIF('WOW PMPM &amp; Agg'!$B$10:$B$36,SummaryTC_AP!$B68,'WOW PMPM &amp; Agg'!AG$10:AG$36)</f>
        <v>0</v>
      </c>
      <c r="AI68" s="394"/>
    </row>
    <row r="69" spans="2:35" x14ac:dyDescent="0.2">
      <c r="B69" s="24" t="str">
        <f>'Summary TC'!B69</f>
        <v/>
      </c>
      <c r="C69" s="24">
        <f>'Summary TC'!C69</f>
        <v>0</v>
      </c>
      <c r="D69" s="58" t="str">
        <f>'Summary TC'!D69</f>
        <v/>
      </c>
      <c r="E69" s="111">
        <f>SUMIF('WOW PMPM &amp; Agg'!$B$10:$B$36,SummaryTC_AP!$B69,'WOW PMPM &amp; Agg'!D$10:D$36)</f>
        <v>0</v>
      </c>
      <c r="F69" s="112">
        <f>SUMIF('WOW PMPM &amp; Agg'!$B$10:$B$36,SummaryTC_AP!$B69,'WOW PMPM &amp; Agg'!E$10:E$36)</f>
        <v>0</v>
      </c>
      <c r="G69" s="112">
        <f>SUMIF('WOW PMPM &amp; Agg'!$B$10:$B$36,SummaryTC_AP!$B69,'WOW PMPM &amp; Agg'!F$10:F$36)</f>
        <v>0</v>
      </c>
      <c r="H69" s="112">
        <f>SUMIF('WOW PMPM &amp; Agg'!$B$10:$B$36,SummaryTC_AP!$B69,'WOW PMPM &amp; Agg'!G$10:G$36)</f>
        <v>0</v>
      </c>
      <c r="I69" s="112">
        <f>SUMIF('WOW PMPM &amp; Agg'!$B$10:$B$36,SummaryTC_AP!$B69,'WOW PMPM &amp; Agg'!H$10:H$36)</f>
        <v>0</v>
      </c>
      <c r="J69" s="112">
        <f>SUMIF('WOW PMPM &amp; Agg'!$B$10:$B$36,SummaryTC_AP!$B69,'WOW PMPM &amp; Agg'!I$10:I$36)</f>
        <v>0</v>
      </c>
      <c r="K69" s="112">
        <f>SUMIF('WOW PMPM &amp; Agg'!$B$10:$B$36,SummaryTC_AP!$B69,'WOW PMPM &amp; Agg'!J$10:J$36)</f>
        <v>0</v>
      </c>
      <c r="L69" s="112">
        <f>SUMIF('WOW PMPM &amp; Agg'!$B$10:$B$36,SummaryTC_AP!$B69,'WOW PMPM &amp; Agg'!K$10:K$36)</f>
        <v>0</v>
      </c>
      <c r="M69" s="112">
        <f>SUMIF('WOW PMPM &amp; Agg'!$B$10:$B$36,SummaryTC_AP!$B69,'WOW PMPM &amp; Agg'!L$10:L$36)</f>
        <v>0</v>
      </c>
      <c r="N69" s="112">
        <f>SUMIF('WOW PMPM &amp; Agg'!$B$10:$B$36,SummaryTC_AP!$B69,'WOW PMPM &amp; Agg'!M$10:M$36)</f>
        <v>0</v>
      </c>
      <c r="O69" s="112">
        <f>SUMIF('WOW PMPM &amp; Agg'!$B$10:$B$36,SummaryTC_AP!$B69,'WOW PMPM &amp; Agg'!N$10:N$36)</f>
        <v>0</v>
      </c>
      <c r="P69" s="112">
        <f>SUMIF('WOW PMPM &amp; Agg'!$B$10:$B$36,SummaryTC_AP!$B69,'WOW PMPM &amp; Agg'!O$10:O$36)</f>
        <v>0</v>
      </c>
      <c r="Q69" s="112">
        <f>SUMIF('WOW PMPM &amp; Agg'!$B$10:$B$36,SummaryTC_AP!$B69,'WOW PMPM &amp; Agg'!P$10:P$36)</f>
        <v>0</v>
      </c>
      <c r="R69" s="112">
        <f>SUMIF('WOW PMPM &amp; Agg'!$B$10:$B$36,SummaryTC_AP!$B69,'WOW PMPM &amp; Agg'!Q$10:Q$36)</f>
        <v>0</v>
      </c>
      <c r="S69" s="112">
        <f>SUMIF('WOW PMPM &amp; Agg'!$B$10:$B$36,SummaryTC_AP!$B69,'WOW PMPM &amp; Agg'!R$10:R$36)</f>
        <v>0</v>
      </c>
      <c r="T69" s="112">
        <f>SUMIF('WOW PMPM &amp; Agg'!$B$10:$B$36,SummaryTC_AP!$B69,'WOW PMPM &amp; Agg'!S$10:S$36)</f>
        <v>0</v>
      </c>
      <c r="U69" s="112">
        <f>SUMIF('WOW PMPM &amp; Agg'!$B$10:$B$36,SummaryTC_AP!$B69,'WOW PMPM &amp; Agg'!T$10:T$36)</f>
        <v>0</v>
      </c>
      <c r="V69" s="112">
        <f>SUMIF('WOW PMPM &amp; Agg'!$B$10:$B$36,SummaryTC_AP!$B69,'WOW PMPM &amp; Agg'!U$10:U$36)</f>
        <v>0</v>
      </c>
      <c r="W69" s="112">
        <f>SUMIF('WOW PMPM &amp; Agg'!$B$10:$B$36,SummaryTC_AP!$B69,'WOW PMPM &amp; Agg'!V$10:V$36)</f>
        <v>0</v>
      </c>
      <c r="X69" s="112">
        <f>SUMIF('WOW PMPM &amp; Agg'!$B$10:$B$36,SummaryTC_AP!$B69,'WOW PMPM &amp; Agg'!W$10:W$36)</f>
        <v>0</v>
      </c>
      <c r="Y69" s="112">
        <f>SUMIF('WOW PMPM &amp; Agg'!$B$10:$B$36,SummaryTC_AP!$B69,'WOW PMPM &amp; Agg'!X$10:X$36)</f>
        <v>0</v>
      </c>
      <c r="Z69" s="112">
        <f>SUMIF('WOW PMPM &amp; Agg'!$B$10:$B$36,SummaryTC_AP!$B69,'WOW PMPM &amp; Agg'!Y$10:Y$36)</f>
        <v>0</v>
      </c>
      <c r="AA69" s="112">
        <f>SUMIF('WOW PMPM &amp; Agg'!$B$10:$B$36,SummaryTC_AP!$B69,'WOW PMPM &amp; Agg'!Z$10:Z$36)</f>
        <v>0</v>
      </c>
      <c r="AB69" s="112">
        <f>SUMIF('WOW PMPM &amp; Agg'!$B$10:$B$36,SummaryTC_AP!$B69,'WOW PMPM &amp; Agg'!AA$10:AA$36)</f>
        <v>0</v>
      </c>
      <c r="AC69" s="112">
        <f>SUMIF('WOW PMPM &amp; Agg'!$B$10:$B$36,SummaryTC_AP!$B69,'WOW PMPM &amp; Agg'!AB$10:AB$36)</f>
        <v>0</v>
      </c>
      <c r="AD69" s="112">
        <f>SUMIF('WOW PMPM &amp; Agg'!$B$10:$B$36,SummaryTC_AP!$B69,'WOW PMPM &amp; Agg'!AC$10:AC$36)</f>
        <v>0</v>
      </c>
      <c r="AE69" s="112">
        <f>SUMIF('WOW PMPM &amp; Agg'!$B$10:$B$36,SummaryTC_AP!$B69,'WOW PMPM &amp; Agg'!AD$10:AD$36)</f>
        <v>0</v>
      </c>
      <c r="AF69" s="112">
        <f>SUMIF('WOW PMPM &amp; Agg'!$B$10:$B$36,SummaryTC_AP!$B69,'WOW PMPM &amp; Agg'!AE$10:AE$36)</f>
        <v>0</v>
      </c>
      <c r="AG69" s="112">
        <f>SUMIF('WOW PMPM &amp; Agg'!$B$10:$B$36,SummaryTC_AP!$B69,'WOW PMPM &amp; Agg'!AF$10:AF$36)</f>
        <v>0</v>
      </c>
      <c r="AH69" s="112">
        <f>SUMIF('WOW PMPM &amp; Agg'!$B$10:$B$36,SummaryTC_AP!$B69,'WOW PMPM &amp; Agg'!AG$10:AG$36)</f>
        <v>0</v>
      </c>
      <c r="AI69" s="394"/>
    </row>
    <row r="70" spans="2:35" ht="13.5" thickBot="1" x14ac:dyDescent="0.25">
      <c r="B70" s="24">
        <f>'Summary TC'!B70</f>
        <v>0</v>
      </c>
      <c r="C70" s="24">
        <f>'Summary TC'!C70</f>
        <v>0</v>
      </c>
      <c r="D70" s="58">
        <f>'Summary TC'!D70</f>
        <v>0</v>
      </c>
      <c r="E70" s="89"/>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400"/>
    </row>
    <row r="71" spans="2:35" ht="13.5" thickBot="1" x14ac:dyDescent="0.25">
      <c r="B71" s="163" t="str">
        <f>'Summary TC'!B71</f>
        <v>TOTAL</v>
      </c>
      <c r="C71" s="163">
        <f>'Summary TC'!C71</f>
        <v>0</v>
      </c>
      <c r="D71" s="163">
        <f>'Summary TC'!D71</f>
        <v>0</v>
      </c>
      <c r="E71" s="115">
        <f>IF(AND(E$12&gt;=Dropdowns!$E$1, E$12&lt;=Dropdowns!$E$2), SUMIF($D15:$D70,"Total",E15:E70),0)</f>
        <v>0</v>
      </c>
      <c r="F71" s="115">
        <f>IF(AND(F$12&gt;=Dropdowns!$E$1, F$12&lt;=Dropdowns!$E$2), SUMIF($D15:$D70,"Total",F15:F70),0)</f>
        <v>0</v>
      </c>
      <c r="G71" s="115">
        <f>IF(AND(G$12&gt;=Dropdowns!$E$1, G$12&lt;=Dropdowns!$E$2), SUMIF($D15:$D70,"Total",G15:G70),0)</f>
        <v>0</v>
      </c>
      <c r="H71" s="115">
        <f>IF(AND(H$12&gt;=Dropdowns!$E$1, H$12&lt;=Dropdowns!$E$2), SUMIF($D15:$D70,"Total",H15:H70),0)</f>
        <v>0</v>
      </c>
      <c r="I71" s="115">
        <f>IF(AND(I$12&gt;=Dropdowns!$E$1, I$12&lt;=Dropdowns!$E$2), SUMIF($D15:$D70,"Total",I15:I70),0)</f>
        <v>0</v>
      </c>
      <c r="J71" s="115">
        <f>IF(AND(J$12&gt;=Dropdowns!$E$1, J$12&lt;=Dropdowns!$E$2), SUMIF($D15:$D70,"Total",J15:J70),0)</f>
        <v>0</v>
      </c>
      <c r="K71" s="115">
        <f>IF(AND(K$12&gt;=Dropdowns!$E$1, K$12&lt;=Dropdowns!$E$2), SUMIF($D15:$D70,"Total",K15:K70),0)</f>
        <v>0</v>
      </c>
      <c r="L71" s="115">
        <f>IF(AND(L$12&gt;=Dropdowns!$E$1, L$12&lt;=Dropdowns!$E$2), SUMIF($D15:$D70,"Total",L15:L70),0)</f>
        <v>0</v>
      </c>
      <c r="M71" s="115">
        <f>IF(AND(M$12&gt;=Dropdowns!$E$1, M$12&lt;=Dropdowns!$E$2), SUMIF($D15:$D70,"Total",M15:M70),0)</f>
        <v>0</v>
      </c>
      <c r="N71" s="115">
        <f>IF(AND(N$12&gt;=Dropdowns!$E$1, N$12&lt;=Dropdowns!$E$2), SUMIF($D15:$D70,"Total",N15:N70),0)</f>
        <v>0</v>
      </c>
      <c r="O71" s="115">
        <f>IF(AND(O$12&gt;=Dropdowns!$E$1, O$12&lt;=Dropdowns!$E$2), SUMIF($D15:$D70,"Total",O15:O70),0)</f>
        <v>0</v>
      </c>
      <c r="P71" s="115">
        <f>IF(AND(P$12&gt;=Dropdowns!$E$1, P$12&lt;=Dropdowns!$E$2), SUMIF($D15:$D70,"Total",P15:P70),0)</f>
        <v>0</v>
      </c>
      <c r="Q71" s="115">
        <f>IF(AND(Q$12&gt;=Dropdowns!$E$1, Q$12&lt;=Dropdowns!$E$2), SUMIF($D15:$D70,"Total",Q15:Q70),0)</f>
        <v>0</v>
      </c>
      <c r="R71" s="115">
        <f>IF(AND(R$12&gt;=Dropdowns!$E$1, R$12&lt;=Dropdowns!$E$2), SUMIF($D15:$D70,"Total",R15:R70),0)</f>
        <v>0</v>
      </c>
      <c r="S71" s="115">
        <f>IF(AND(S$12&gt;=Dropdowns!$E$1, S$12&lt;=Dropdowns!$E$2), SUMIF($D15:$D70,"Total",S15:S70),0)</f>
        <v>0</v>
      </c>
      <c r="T71" s="115">
        <f>IF(AND(T$12&gt;=Dropdowns!$E$1, T$12&lt;=Dropdowns!$E$2), SUMIF($D15:$D70,"Total",T15:T70),0)</f>
        <v>0</v>
      </c>
      <c r="U71" s="115">
        <f>IF(AND(U$12&gt;=Dropdowns!$E$1, U$12&lt;=Dropdowns!$E$2), SUMIF($D15:$D70,"Total",U15:U70),0)</f>
        <v>0</v>
      </c>
      <c r="V71" s="115">
        <f>IF(AND(V$12&gt;=Dropdowns!$E$1, V$12&lt;=Dropdowns!$E$2), SUMIF($D15:$D70,"Total",V15:V70),0)</f>
        <v>0</v>
      </c>
      <c r="W71" s="115">
        <f>IF(AND(W$12&gt;=Dropdowns!$E$1, W$12&lt;=Dropdowns!$E$2), SUMIF($D15:$D70,"Total",W15:W70),0)</f>
        <v>0</v>
      </c>
      <c r="X71" s="115">
        <f>IF(AND(X$12&gt;=Dropdowns!$E$1, X$12&lt;=Dropdowns!$E$2), SUMIF($D15:$D70,"Total",X15:X70),0)</f>
        <v>0</v>
      </c>
      <c r="Y71" s="115">
        <f>IF(AND(Y$12&gt;=Dropdowns!$E$1, Y$12&lt;=Dropdowns!$E$2), SUMIF($D15:$D70,"Total",Y15:Y70),0)</f>
        <v>0</v>
      </c>
      <c r="Z71" s="115">
        <f>IF(AND(Z$12&gt;=Dropdowns!$E$1, Z$12&lt;=Dropdowns!$E$2), SUMIF($D15:$D70,"Total",Z15:Z70),0)</f>
        <v>0</v>
      </c>
      <c r="AA71" s="115">
        <f>IF(AND(AA$12&gt;=Dropdowns!$E$1, AA$12&lt;=Dropdowns!$E$2), SUMIF($D15:$D70,"Total",AA15:AA70),0)</f>
        <v>0</v>
      </c>
      <c r="AB71" s="115">
        <f>IF(AND(AB$12&gt;=Dropdowns!$E$1, AB$12&lt;=Dropdowns!$E$2), SUMIF($D15:$D70,"Total",AB15:AB70),0)</f>
        <v>0</v>
      </c>
      <c r="AC71" s="115">
        <f>IF(AND(AC$12&gt;=Dropdowns!$E$1, AC$12&lt;=Dropdowns!$E$2), SUMIF($D15:$D70,"Total",AC15:AC70),0)</f>
        <v>0</v>
      </c>
      <c r="AD71" s="115">
        <f>IF(AND(AD$12&gt;=Dropdowns!$E$1, AD$12&lt;=Dropdowns!$E$2), SUMIF($D15:$D70,"Total",AD15:AD70),0)</f>
        <v>0</v>
      </c>
      <c r="AE71" s="115">
        <f>IF(AND(AE$12&gt;=Dropdowns!$E$1, AE$12&lt;=Dropdowns!$E$2), SUMIF($D15:$D70,"Total",AE15:AE70),0)</f>
        <v>0</v>
      </c>
      <c r="AF71" s="115">
        <f>IF(AND(AF$12&gt;=Dropdowns!$E$1, AF$12&lt;=Dropdowns!$E$2), SUMIF($D15:$D70,"Total",AF15:AF70),0)</f>
        <v>0</v>
      </c>
      <c r="AG71" s="115">
        <f>IF(AND(AG$12&gt;=Dropdowns!$E$1, AG$12&lt;=Dropdowns!$E$2), SUMIF($D15:$D70,"Total",AG15:AG70),0)</f>
        <v>0</v>
      </c>
      <c r="AH71" s="115">
        <f>IF(AND(AH$12&gt;=Dropdowns!$E$1, AH$12&lt;=Dropdowns!$E$2), SUMIF($D15:$D70,"Total",AH15:AH70),0)</f>
        <v>0</v>
      </c>
      <c r="AI71" s="116">
        <f>SUM(E71:AH71)</f>
        <v>0</v>
      </c>
    </row>
    <row r="72" spans="2:35" x14ac:dyDescent="0.2">
      <c r="B72" s="24">
        <f>'Summary TC'!B72</f>
        <v>0</v>
      </c>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row>
    <row r="73" spans="2:35" ht="13.5" thickBot="1" x14ac:dyDescent="0.25">
      <c r="B73" s="24" t="str">
        <f>'Summary TC'!B73</f>
        <v>With-Waiver Total Expenditures</v>
      </c>
      <c r="C73" s="220"/>
      <c r="D73" s="164"/>
    </row>
    <row r="74" spans="2:35" x14ac:dyDescent="0.2">
      <c r="B74" s="26">
        <f>'Summary TC'!B74</f>
        <v>0</v>
      </c>
      <c r="C74" s="26">
        <f>'Summary TC'!C74</f>
        <v>0</v>
      </c>
      <c r="D74" s="167">
        <f>'Summary TC'!D74</f>
        <v>0</v>
      </c>
      <c r="E74" s="165" t="s">
        <v>0</v>
      </c>
      <c r="F74" s="165"/>
      <c r="G74" s="46"/>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64" t="s">
        <v>1</v>
      </c>
    </row>
    <row r="75" spans="2:35" ht="13.5" thickBot="1" x14ac:dyDescent="0.25">
      <c r="B75" s="24">
        <f>'Summary TC'!B75</f>
        <v>0</v>
      </c>
      <c r="C75" s="228"/>
      <c r="D75" s="25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71"/>
    </row>
    <row r="76" spans="2:35" x14ac:dyDescent="0.2">
      <c r="B76" s="24" t="str">
        <f>'Summary TC'!B76</f>
        <v>Medicaid Per Capita</v>
      </c>
      <c r="C76" s="24">
        <f>'Summary TC'!C76</f>
        <v>0</v>
      </c>
      <c r="D76" s="18">
        <f>'Summary TC'!D76</f>
        <v>0</v>
      </c>
      <c r="E76" s="137"/>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364"/>
      <c r="AI76" s="363"/>
    </row>
    <row r="77" spans="2:35" x14ac:dyDescent="0.2">
      <c r="B77" s="24" t="str">
        <f>'Summary TC'!B77</f>
        <v/>
      </c>
      <c r="C77" s="24">
        <f>'Summary TC'!C77</f>
        <v>0</v>
      </c>
      <c r="D77" s="18">
        <f>'Summary TC'!D77</f>
        <v>0</v>
      </c>
      <c r="E77" s="111">
        <f>SUMIF('WW Spending Total'!$B$10:$B$50,SummaryTC_AP!$B77,'WW Spending Total'!D$10:D$50)</f>
        <v>0</v>
      </c>
      <c r="F77" s="112">
        <f>SUMIF('WW Spending Total'!$B$10:$B$50,SummaryTC_AP!$B77,'WW Spending Total'!E$10:E$50)</f>
        <v>0</v>
      </c>
      <c r="G77" s="112">
        <f>SUMIF('WW Spending Total'!$B$10:$B$50,SummaryTC_AP!$B77,'WW Spending Total'!F$10:F$50)</f>
        <v>0</v>
      </c>
      <c r="H77" s="112">
        <f>SUMIF('WW Spending Total'!$B$10:$B$50,SummaryTC_AP!$B77,'WW Spending Total'!G$10:G$50)</f>
        <v>0</v>
      </c>
      <c r="I77" s="112">
        <f>SUMIF('WW Spending Total'!$B$10:$B$50,SummaryTC_AP!$B77,'WW Spending Total'!H$10:H$50)</f>
        <v>0</v>
      </c>
      <c r="J77" s="112">
        <f>SUMIF('WW Spending Total'!$B$10:$B$50,SummaryTC_AP!$B77,'WW Spending Total'!I$10:I$50)</f>
        <v>0</v>
      </c>
      <c r="K77" s="112">
        <f>SUMIF('WW Spending Total'!$B$10:$B$50,SummaryTC_AP!$B77,'WW Spending Total'!J$10:J$50)</f>
        <v>0</v>
      </c>
      <c r="L77" s="112">
        <f>SUMIF('WW Spending Total'!$B$10:$B$50,SummaryTC_AP!$B77,'WW Spending Total'!K$10:K$50)</f>
        <v>0</v>
      </c>
      <c r="M77" s="112">
        <f>SUMIF('WW Spending Total'!$B$10:$B$50,SummaryTC_AP!$B77,'WW Spending Total'!L$10:L$50)</f>
        <v>0</v>
      </c>
      <c r="N77" s="112">
        <f>SUMIF('WW Spending Total'!$B$10:$B$50,SummaryTC_AP!$B77,'WW Spending Total'!M$10:M$50)</f>
        <v>0</v>
      </c>
      <c r="O77" s="112">
        <f>SUMIF('WW Spending Total'!$B$10:$B$50,SummaryTC_AP!$B77,'WW Spending Total'!N$10:N$50)</f>
        <v>0</v>
      </c>
      <c r="P77" s="112">
        <f>SUMIF('WW Spending Total'!$B$10:$B$50,SummaryTC_AP!$B77,'WW Spending Total'!O$10:O$50)</f>
        <v>0</v>
      </c>
      <c r="Q77" s="112">
        <f>SUMIF('WW Spending Total'!$B$10:$B$50,SummaryTC_AP!$B77,'WW Spending Total'!P$10:P$50)</f>
        <v>0</v>
      </c>
      <c r="R77" s="112">
        <f>SUMIF('WW Spending Total'!$B$10:$B$50,SummaryTC_AP!$B77,'WW Spending Total'!Q$10:Q$50)</f>
        <v>0</v>
      </c>
      <c r="S77" s="112">
        <f>SUMIF('WW Spending Total'!$B$10:$B$50,SummaryTC_AP!$B77,'WW Spending Total'!R$10:R$50)</f>
        <v>0</v>
      </c>
      <c r="T77" s="112">
        <f>SUMIF('WW Spending Total'!$B$10:$B$50,SummaryTC_AP!$B77,'WW Spending Total'!S$10:S$50)</f>
        <v>0</v>
      </c>
      <c r="U77" s="112">
        <f>SUMIF('WW Spending Total'!$B$10:$B$50,SummaryTC_AP!$B77,'WW Spending Total'!T$10:T$50)</f>
        <v>0</v>
      </c>
      <c r="V77" s="112">
        <f>SUMIF('WW Spending Total'!$B$10:$B$50,SummaryTC_AP!$B77,'WW Spending Total'!U$10:U$50)</f>
        <v>0</v>
      </c>
      <c r="W77" s="112">
        <f>SUMIF('WW Spending Total'!$B$10:$B$50,SummaryTC_AP!$B77,'WW Spending Total'!V$10:V$50)</f>
        <v>0</v>
      </c>
      <c r="X77" s="112">
        <f>SUMIF('WW Spending Total'!$B$10:$B$50,SummaryTC_AP!$B77,'WW Spending Total'!W$10:W$50)</f>
        <v>0</v>
      </c>
      <c r="Y77" s="112">
        <f>SUMIF('WW Spending Total'!$B$10:$B$50,SummaryTC_AP!$B77,'WW Spending Total'!X$10:X$50)</f>
        <v>0</v>
      </c>
      <c r="Z77" s="112">
        <f>SUMIF('WW Spending Total'!$B$10:$B$50,SummaryTC_AP!$B77,'WW Spending Total'!Y$10:Y$50)</f>
        <v>0</v>
      </c>
      <c r="AA77" s="112">
        <f>SUMIF('WW Spending Total'!$B$10:$B$50,SummaryTC_AP!$B77,'WW Spending Total'!Z$10:Z$50)</f>
        <v>0</v>
      </c>
      <c r="AB77" s="112">
        <f>SUMIF('WW Spending Total'!$B$10:$B$50,SummaryTC_AP!$B77,'WW Spending Total'!AA$10:AA$50)</f>
        <v>0</v>
      </c>
      <c r="AC77" s="112">
        <f>SUMIF('WW Spending Total'!$B$10:$B$50,SummaryTC_AP!$B77,'WW Spending Total'!AB$10:AB$50)</f>
        <v>0</v>
      </c>
      <c r="AD77" s="112">
        <f>SUMIF('WW Spending Total'!$B$10:$B$50,SummaryTC_AP!$B77,'WW Spending Total'!AC$10:AC$50)</f>
        <v>0</v>
      </c>
      <c r="AE77" s="112">
        <f>SUMIF('WW Spending Total'!$B$10:$B$50,SummaryTC_AP!$B77,'WW Spending Total'!AD$10:AD$50)</f>
        <v>0</v>
      </c>
      <c r="AF77" s="112">
        <f>SUMIF('WW Spending Total'!$B$10:$B$50,SummaryTC_AP!$B77,'WW Spending Total'!AE$10:AE$50)</f>
        <v>0</v>
      </c>
      <c r="AG77" s="112">
        <f>SUMIF('WW Spending Total'!$B$10:$B$50,SummaryTC_AP!$B77,'WW Spending Total'!AF$10:AF$50)</f>
        <v>0</v>
      </c>
      <c r="AH77" s="345">
        <f>SUMIF('WW Spending Total'!$B$10:$B$50,SummaryTC_AP!$B77,'WW Spending Total'!AG$10:AG$50)</f>
        <v>0</v>
      </c>
      <c r="AI77" s="347">
        <f>SUM(E77:AH77)</f>
        <v>0</v>
      </c>
    </row>
    <row r="78" spans="2:35" x14ac:dyDescent="0.2">
      <c r="B78" s="24" t="str">
        <f>'Summary TC'!B78</f>
        <v/>
      </c>
      <c r="C78" s="24">
        <f>'Summary TC'!C78</f>
        <v>0</v>
      </c>
      <c r="D78" s="18">
        <f>'Summary TC'!D78</f>
        <v>0</v>
      </c>
      <c r="E78" s="111">
        <f>SUMIF('WW Spending Total'!$B$10:$B$50,SummaryTC_AP!$B78,'WW Spending Total'!D$10:D$50)</f>
        <v>0</v>
      </c>
      <c r="F78" s="112">
        <f>SUMIF('WW Spending Total'!$B$10:$B$50,SummaryTC_AP!$B78,'WW Spending Total'!E$10:E$50)</f>
        <v>0</v>
      </c>
      <c r="G78" s="112">
        <f>SUMIF('WW Spending Total'!$B$10:$B$50,SummaryTC_AP!$B78,'WW Spending Total'!F$10:F$50)</f>
        <v>0</v>
      </c>
      <c r="H78" s="112">
        <f>SUMIF('WW Spending Total'!$B$10:$B$50,SummaryTC_AP!$B78,'WW Spending Total'!G$10:G$50)</f>
        <v>0</v>
      </c>
      <c r="I78" s="112">
        <f>SUMIF('WW Spending Total'!$B$10:$B$50,SummaryTC_AP!$B78,'WW Spending Total'!H$10:H$50)</f>
        <v>0</v>
      </c>
      <c r="J78" s="112">
        <f>SUMIF('WW Spending Total'!$B$10:$B$50,SummaryTC_AP!$B78,'WW Spending Total'!I$10:I$50)</f>
        <v>0</v>
      </c>
      <c r="K78" s="112">
        <f>SUMIF('WW Spending Total'!$B$10:$B$50,SummaryTC_AP!$B78,'WW Spending Total'!J$10:J$50)</f>
        <v>0</v>
      </c>
      <c r="L78" s="112">
        <f>SUMIF('WW Spending Total'!$B$10:$B$50,SummaryTC_AP!$B78,'WW Spending Total'!K$10:K$50)</f>
        <v>0</v>
      </c>
      <c r="M78" s="112">
        <f>SUMIF('WW Spending Total'!$B$10:$B$50,SummaryTC_AP!$B78,'WW Spending Total'!L$10:L$50)</f>
        <v>0</v>
      </c>
      <c r="N78" s="112">
        <f>SUMIF('WW Spending Total'!$B$10:$B$50,SummaryTC_AP!$B78,'WW Spending Total'!M$10:M$50)</f>
        <v>0</v>
      </c>
      <c r="O78" s="112">
        <f>SUMIF('WW Spending Total'!$B$10:$B$50,SummaryTC_AP!$B78,'WW Spending Total'!N$10:N$50)</f>
        <v>0</v>
      </c>
      <c r="P78" s="112">
        <f>SUMIF('WW Spending Total'!$B$10:$B$50,SummaryTC_AP!$B78,'WW Spending Total'!O$10:O$50)</f>
        <v>0</v>
      </c>
      <c r="Q78" s="112">
        <f>SUMIF('WW Spending Total'!$B$10:$B$50,SummaryTC_AP!$B78,'WW Spending Total'!P$10:P$50)</f>
        <v>0</v>
      </c>
      <c r="R78" s="112">
        <f>SUMIF('WW Spending Total'!$B$10:$B$50,SummaryTC_AP!$B78,'WW Spending Total'!Q$10:Q$50)</f>
        <v>0</v>
      </c>
      <c r="S78" s="112">
        <f>SUMIF('WW Spending Total'!$B$10:$B$50,SummaryTC_AP!$B78,'WW Spending Total'!R$10:R$50)</f>
        <v>0</v>
      </c>
      <c r="T78" s="112">
        <f>SUMIF('WW Spending Total'!$B$10:$B$50,SummaryTC_AP!$B78,'WW Spending Total'!S$10:S$50)</f>
        <v>0</v>
      </c>
      <c r="U78" s="112">
        <f>SUMIF('WW Spending Total'!$B$10:$B$50,SummaryTC_AP!$B78,'WW Spending Total'!T$10:T$50)</f>
        <v>0</v>
      </c>
      <c r="V78" s="112">
        <f>SUMIF('WW Spending Total'!$B$10:$B$50,SummaryTC_AP!$B78,'WW Spending Total'!U$10:U$50)</f>
        <v>0</v>
      </c>
      <c r="W78" s="112">
        <f>SUMIF('WW Spending Total'!$B$10:$B$50,SummaryTC_AP!$B78,'WW Spending Total'!V$10:V$50)</f>
        <v>0</v>
      </c>
      <c r="X78" s="112">
        <f>SUMIF('WW Spending Total'!$B$10:$B$50,SummaryTC_AP!$B78,'WW Spending Total'!W$10:W$50)</f>
        <v>0</v>
      </c>
      <c r="Y78" s="112">
        <f>SUMIF('WW Spending Total'!$B$10:$B$50,SummaryTC_AP!$B78,'WW Spending Total'!X$10:X$50)</f>
        <v>0</v>
      </c>
      <c r="Z78" s="112">
        <f>SUMIF('WW Spending Total'!$B$10:$B$50,SummaryTC_AP!$B78,'WW Spending Total'!Y$10:Y$50)</f>
        <v>0</v>
      </c>
      <c r="AA78" s="112">
        <f>SUMIF('WW Spending Total'!$B$10:$B$50,SummaryTC_AP!$B78,'WW Spending Total'!Z$10:Z$50)</f>
        <v>0</v>
      </c>
      <c r="AB78" s="112">
        <f>SUMIF('WW Spending Total'!$B$10:$B$50,SummaryTC_AP!$B78,'WW Spending Total'!AA$10:AA$50)</f>
        <v>0</v>
      </c>
      <c r="AC78" s="112">
        <f>SUMIF('WW Spending Total'!$B$10:$B$50,SummaryTC_AP!$B78,'WW Spending Total'!AB$10:AB$50)</f>
        <v>0</v>
      </c>
      <c r="AD78" s="112">
        <f>SUMIF('WW Spending Total'!$B$10:$B$50,SummaryTC_AP!$B78,'WW Spending Total'!AC$10:AC$50)</f>
        <v>0</v>
      </c>
      <c r="AE78" s="112">
        <f>SUMIF('WW Spending Total'!$B$10:$B$50,SummaryTC_AP!$B78,'WW Spending Total'!AD$10:AD$50)</f>
        <v>0</v>
      </c>
      <c r="AF78" s="112">
        <f>SUMIF('WW Spending Total'!$B$10:$B$50,SummaryTC_AP!$B78,'WW Spending Total'!AE$10:AE$50)</f>
        <v>0</v>
      </c>
      <c r="AG78" s="112">
        <f>SUMIF('WW Spending Total'!$B$10:$B$50,SummaryTC_AP!$B78,'WW Spending Total'!AF$10:AF$50)</f>
        <v>0</v>
      </c>
      <c r="AH78" s="345">
        <f>SUMIF('WW Spending Total'!$B$10:$B$50,SummaryTC_AP!$B78,'WW Spending Total'!AG$10:AG$50)</f>
        <v>0</v>
      </c>
      <c r="AI78" s="347">
        <f t="shared" ref="AI78:AI81" si="20">SUM(E78:AH78)</f>
        <v>0</v>
      </c>
    </row>
    <row r="79" spans="2:35" x14ac:dyDescent="0.2">
      <c r="B79" s="24" t="str">
        <f>'Summary TC'!B79</f>
        <v/>
      </c>
      <c r="C79" s="24">
        <f>'Summary TC'!C79</f>
        <v>0</v>
      </c>
      <c r="D79" s="18">
        <f>'Summary TC'!D79</f>
        <v>0</v>
      </c>
      <c r="E79" s="111">
        <f>SUMIF('WW Spending Total'!$B$10:$B$50,SummaryTC_AP!$B79,'WW Spending Total'!D$10:D$50)</f>
        <v>0</v>
      </c>
      <c r="F79" s="112">
        <f>SUMIF('WW Spending Total'!$B$10:$B$50,SummaryTC_AP!$B79,'WW Spending Total'!E$10:E$50)</f>
        <v>0</v>
      </c>
      <c r="G79" s="112">
        <f>SUMIF('WW Spending Total'!$B$10:$B$50,SummaryTC_AP!$B79,'WW Spending Total'!F$10:F$50)</f>
        <v>0</v>
      </c>
      <c r="H79" s="112">
        <f>SUMIF('WW Spending Total'!$B$10:$B$50,SummaryTC_AP!$B79,'WW Spending Total'!G$10:G$50)</f>
        <v>0</v>
      </c>
      <c r="I79" s="112">
        <f>SUMIF('WW Spending Total'!$B$10:$B$50,SummaryTC_AP!$B79,'WW Spending Total'!H$10:H$50)</f>
        <v>0</v>
      </c>
      <c r="J79" s="112">
        <f>SUMIF('WW Spending Total'!$B$10:$B$50,SummaryTC_AP!$B79,'WW Spending Total'!I$10:I$50)</f>
        <v>0</v>
      </c>
      <c r="K79" s="112">
        <f>SUMIF('WW Spending Total'!$B$10:$B$50,SummaryTC_AP!$B79,'WW Spending Total'!J$10:J$50)</f>
        <v>0</v>
      </c>
      <c r="L79" s="112">
        <f>SUMIF('WW Spending Total'!$B$10:$B$50,SummaryTC_AP!$B79,'WW Spending Total'!K$10:K$50)</f>
        <v>0</v>
      </c>
      <c r="M79" s="112">
        <f>SUMIF('WW Spending Total'!$B$10:$B$50,SummaryTC_AP!$B79,'WW Spending Total'!L$10:L$50)</f>
        <v>0</v>
      </c>
      <c r="N79" s="112">
        <f>SUMIF('WW Spending Total'!$B$10:$B$50,SummaryTC_AP!$B79,'WW Spending Total'!M$10:M$50)</f>
        <v>0</v>
      </c>
      <c r="O79" s="112">
        <f>SUMIF('WW Spending Total'!$B$10:$B$50,SummaryTC_AP!$B79,'WW Spending Total'!N$10:N$50)</f>
        <v>0</v>
      </c>
      <c r="P79" s="112">
        <f>SUMIF('WW Spending Total'!$B$10:$B$50,SummaryTC_AP!$B79,'WW Spending Total'!O$10:O$50)</f>
        <v>0</v>
      </c>
      <c r="Q79" s="112">
        <f>SUMIF('WW Spending Total'!$B$10:$B$50,SummaryTC_AP!$B79,'WW Spending Total'!P$10:P$50)</f>
        <v>0</v>
      </c>
      <c r="R79" s="112">
        <f>SUMIF('WW Spending Total'!$B$10:$B$50,SummaryTC_AP!$B79,'WW Spending Total'!Q$10:Q$50)</f>
        <v>0</v>
      </c>
      <c r="S79" s="112">
        <f>SUMIF('WW Spending Total'!$B$10:$B$50,SummaryTC_AP!$B79,'WW Spending Total'!R$10:R$50)</f>
        <v>0</v>
      </c>
      <c r="T79" s="112">
        <f>SUMIF('WW Spending Total'!$B$10:$B$50,SummaryTC_AP!$B79,'WW Spending Total'!S$10:S$50)</f>
        <v>0</v>
      </c>
      <c r="U79" s="112">
        <f>SUMIF('WW Spending Total'!$B$10:$B$50,SummaryTC_AP!$B79,'WW Spending Total'!T$10:T$50)</f>
        <v>0</v>
      </c>
      <c r="V79" s="112">
        <f>SUMIF('WW Spending Total'!$B$10:$B$50,SummaryTC_AP!$B79,'WW Spending Total'!U$10:U$50)</f>
        <v>0</v>
      </c>
      <c r="W79" s="112">
        <f>SUMIF('WW Spending Total'!$B$10:$B$50,SummaryTC_AP!$B79,'WW Spending Total'!V$10:V$50)</f>
        <v>0</v>
      </c>
      <c r="X79" s="112">
        <f>SUMIF('WW Spending Total'!$B$10:$B$50,SummaryTC_AP!$B79,'WW Spending Total'!W$10:W$50)</f>
        <v>0</v>
      </c>
      <c r="Y79" s="112">
        <f>SUMIF('WW Spending Total'!$B$10:$B$50,SummaryTC_AP!$B79,'WW Spending Total'!X$10:X$50)</f>
        <v>0</v>
      </c>
      <c r="Z79" s="112">
        <f>SUMIF('WW Spending Total'!$B$10:$B$50,SummaryTC_AP!$B79,'WW Spending Total'!Y$10:Y$50)</f>
        <v>0</v>
      </c>
      <c r="AA79" s="112">
        <f>SUMIF('WW Spending Total'!$B$10:$B$50,SummaryTC_AP!$B79,'WW Spending Total'!Z$10:Z$50)</f>
        <v>0</v>
      </c>
      <c r="AB79" s="112">
        <f>SUMIF('WW Spending Total'!$B$10:$B$50,SummaryTC_AP!$B79,'WW Spending Total'!AA$10:AA$50)</f>
        <v>0</v>
      </c>
      <c r="AC79" s="112">
        <f>SUMIF('WW Spending Total'!$B$10:$B$50,SummaryTC_AP!$B79,'WW Spending Total'!AB$10:AB$50)</f>
        <v>0</v>
      </c>
      <c r="AD79" s="112">
        <f>SUMIF('WW Spending Total'!$B$10:$B$50,SummaryTC_AP!$B79,'WW Spending Total'!AC$10:AC$50)</f>
        <v>0</v>
      </c>
      <c r="AE79" s="112">
        <f>SUMIF('WW Spending Total'!$B$10:$B$50,SummaryTC_AP!$B79,'WW Spending Total'!AD$10:AD$50)</f>
        <v>0</v>
      </c>
      <c r="AF79" s="112">
        <f>SUMIF('WW Spending Total'!$B$10:$B$50,SummaryTC_AP!$B79,'WW Spending Total'!AE$10:AE$50)</f>
        <v>0</v>
      </c>
      <c r="AG79" s="112">
        <f>SUMIF('WW Spending Total'!$B$10:$B$50,SummaryTC_AP!$B79,'WW Spending Total'!AF$10:AF$50)</f>
        <v>0</v>
      </c>
      <c r="AH79" s="345">
        <f>SUMIF('WW Spending Total'!$B$10:$B$50,SummaryTC_AP!$B79,'WW Spending Total'!AG$10:AG$50)</f>
        <v>0</v>
      </c>
      <c r="AI79" s="347">
        <f t="shared" si="20"/>
        <v>0</v>
      </c>
    </row>
    <row r="80" spans="2:35" x14ac:dyDescent="0.2">
      <c r="B80" s="24" t="str">
        <f>'Summary TC'!B80</f>
        <v/>
      </c>
      <c r="C80" s="24">
        <f>'Summary TC'!C80</f>
        <v>0</v>
      </c>
      <c r="D80" s="18">
        <f>'Summary TC'!D80</f>
        <v>0</v>
      </c>
      <c r="E80" s="111">
        <f>SUMIF('WW Spending Total'!$B$10:$B$50,SummaryTC_AP!$B80,'WW Spending Total'!D$10:D$50)</f>
        <v>0</v>
      </c>
      <c r="F80" s="112">
        <f>SUMIF('WW Spending Total'!$B$10:$B$50,SummaryTC_AP!$B80,'WW Spending Total'!E$10:E$50)</f>
        <v>0</v>
      </c>
      <c r="G80" s="112">
        <f>SUMIF('WW Spending Total'!$B$10:$B$50,SummaryTC_AP!$B80,'WW Spending Total'!F$10:F$50)</f>
        <v>0</v>
      </c>
      <c r="H80" s="112">
        <f>SUMIF('WW Spending Total'!$B$10:$B$50,SummaryTC_AP!$B80,'WW Spending Total'!G$10:G$50)</f>
        <v>0</v>
      </c>
      <c r="I80" s="112">
        <f>SUMIF('WW Spending Total'!$B$10:$B$50,SummaryTC_AP!$B80,'WW Spending Total'!H$10:H$50)</f>
        <v>0</v>
      </c>
      <c r="J80" s="112">
        <f>SUMIF('WW Spending Total'!$B$10:$B$50,SummaryTC_AP!$B80,'WW Spending Total'!I$10:I$50)</f>
        <v>0</v>
      </c>
      <c r="K80" s="112">
        <f>SUMIF('WW Spending Total'!$B$10:$B$50,SummaryTC_AP!$B80,'WW Spending Total'!J$10:J$50)</f>
        <v>0</v>
      </c>
      <c r="L80" s="112">
        <f>SUMIF('WW Spending Total'!$B$10:$B$50,SummaryTC_AP!$B80,'WW Spending Total'!K$10:K$50)</f>
        <v>0</v>
      </c>
      <c r="M80" s="112">
        <f>SUMIF('WW Spending Total'!$B$10:$B$50,SummaryTC_AP!$B80,'WW Spending Total'!L$10:L$50)</f>
        <v>0</v>
      </c>
      <c r="N80" s="112">
        <f>SUMIF('WW Spending Total'!$B$10:$B$50,SummaryTC_AP!$B80,'WW Spending Total'!M$10:M$50)</f>
        <v>0</v>
      </c>
      <c r="O80" s="112">
        <f>SUMIF('WW Spending Total'!$B$10:$B$50,SummaryTC_AP!$B80,'WW Spending Total'!N$10:N$50)</f>
        <v>0</v>
      </c>
      <c r="P80" s="112">
        <f>SUMIF('WW Spending Total'!$B$10:$B$50,SummaryTC_AP!$B80,'WW Spending Total'!O$10:O$50)</f>
        <v>0</v>
      </c>
      <c r="Q80" s="112">
        <f>SUMIF('WW Spending Total'!$B$10:$B$50,SummaryTC_AP!$B80,'WW Spending Total'!P$10:P$50)</f>
        <v>0</v>
      </c>
      <c r="R80" s="112">
        <f>SUMIF('WW Spending Total'!$B$10:$B$50,SummaryTC_AP!$B80,'WW Spending Total'!Q$10:Q$50)</f>
        <v>0</v>
      </c>
      <c r="S80" s="112">
        <f>SUMIF('WW Spending Total'!$B$10:$B$50,SummaryTC_AP!$B80,'WW Spending Total'!R$10:R$50)</f>
        <v>0</v>
      </c>
      <c r="T80" s="112">
        <f>SUMIF('WW Spending Total'!$B$10:$B$50,SummaryTC_AP!$B80,'WW Spending Total'!S$10:S$50)</f>
        <v>0</v>
      </c>
      <c r="U80" s="112">
        <f>SUMIF('WW Spending Total'!$B$10:$B$50,SummaryTC_AP!$B80,'WW Spending Total'!T$10:T$50)</f>
        <v>0</v>
      </c>
      <c r="V80" s="112">
        <f>SUMIF('WW Spending Total'!$B$10:$B$50,SummaryTC_AP!$B80,'WW Spending Total'!U$10:U$50)</f>
        <v>0</v>
      </c>
      <c r="W80" s="112">
        <f>SUMIF('WW Spending Total'!$B$10:$B$50,SummaryTC_AP!$B80,'WW Spending Total'!V$10:V$50)</f>
        <v>0</v>
      </c>
      <c r="X80" s="112">
        <f>SUMIF('WW Spending Total'!$B$10:$B$50,SummaryTC_AP!$B80,'WW Spending Total'!W$10:W$50)</f>
        <v>0</v>
      </c>
      <c r="Y80" s="112">
        <f>SUMIF('WW Spending Total'!$B$10:$B$50,SummaryTC_AP!$B80,'WW Spending Total'!X$10:X$50)</f>
        <v>0</v>
      </c>
      <c r="Z80" s="112">
        <f>SUMIF('WW Spending Total'!$B$10:$B$50,SummaryTC_AP!$B80,'WW Spending Total'!Y$10:Y$50)</f>
        <v>0</v>
      </c>
      <c r="AA80" s="112">
        <f>SUMIF('WW Spending Total'!$B$10:$B$50,SummaryTC_AP!$B80,'WW Spending Total'!Z$10:Z$50)</f>
        <v>0</v>
      </c>
      <c r="AB80" s="112">
        <f>SUMIF('WW Spending Total'!$B$10:$B$50,SummaryTC_AP!$B80,'WW Spending Total'!AA$10:AA$50)</f>
        <v>0</v>
      </c>
      <c r="AC80" s="112">
        <f>SUMIF('WW Spending Total'!$B$10:$B$50,SummaryTC_AP!$B80,'WW Spending Total'!AB$10:AB$50)</f>
        <v>0</v>
      </c>
      <c r="AD80" s="112">
        <f>SUMIF('WW Spending Total'!$B$10:$B$50,SummaryTC_AP!$B80,'WW Spending Total'!AC$10:AC$50)</f>
        <v>0</v>
      </c>
      <c r="AE80" s="112">
        <f>SUMIF('WW Spending Total'!$B$10:$B$50,SummaryTC_AP!$B80,'WW Spending Total'!AD$10:AD$50)</f>
        <v>0</v>
      </c>
      <c r="AF80" s="112">
        <f>SUMIF('WW Spending Total'!$B$10:$B$50,SummaryTC_AP!$B80,'WW Spending Total'!AE$10:AE$50)</f>
        <v>0</v>
      </c>
      <c r="AG80" s="112">
        <f>SUMIF('WW Spending Total'!$B$10:$B$50,SummaryTC_AP!$B80,'WW Spending Total'!AF$10:AF$50)</f>
        <v>0</v>
      </c>
      <c r="AH80" s="345">
        <f>SUMIF('WW Spending Total'!$B$10:$B$50,SummaryTC_AP!$B80,'WW Spending Total'!AG$10:AG$50)</f>
        <v>0</v>
      </c>
      <c r="AI80" s="347">
        <f t="shared" si="20"/>
        <v>0</v>
      </c>
    </row>
    <row r="81" spans="2:35" x14ac:dyDescent="0.2">
      <c r="B81" s="24" t="str">
        <f>'Summary TC'!B81</f>
        <v/>
      </c>
      <c r="C81" s="24">
        <f>'Summary TC'!C81</f>
        <v>0</v>
      </c>
      <c r="D81" s="18">
        <f>'Summary TC'!D81</f>
        <v>0</v>
      </c>
      <c r="E81" s="111">
        <f>SUMIF('WW Spending Total'!$B$10:$B$50,SummaryTC_AP!$B81,'WW Spending Total'!D$10:D$50)</f>
        <v>0</v>
      </c>
      <c r="F81" s="112">
        <f>SUMIF('WW Spending Total'!$B$10:$B$50,SummaryTC_AP!$B81,'WW Spending Total'!E$10:E$50)</f>
        <v>0</v>
      </c>
      <c r="G81" s="112">
        <f>SUMIF('WW Spending Total'!$B$10:$B$50,SummaryTC_AP!$B81,'WW Spending Total'!F$10:F$50)</f>
        <v>0</v>
      </c>
      <c r="H81" s="112">
        <f>SUMIF('WW Spending Total'!$B$10:$B$50,SummaryTC_AP!$B81,'WW Spending Total'!G$10:G$50)</f>
        <v>0</v>
      </c>
      <c r="I81" s="112">
        <f>SUMIF('WW Spending Total'!$B$10:$B$50,SummaryTC_AP!$B81,'WW Spending Total'!H$10:H$50)</f>
        <v>0</v>
      </c>
      <c r="J81" s="112">
        <f>SUMIF('WW Spending Total'!$B$10:$B$50,SummaryTC_AP!$B81,'WW Spending Total'!I$10:I$50)</f>
        <v>0</v>
      </c>
      <c r="K81" s="112">
        <f>SUMIF('WW Spending Total'!$B$10:$B$50,SummaryTC_AP!$B81,'WW Spending Total'!J$10:J$50)</f>
        <v>0</v>
      </c>
      <c r="L81" s="112">
        <f>SUMIF('WW Spending Total'!$B$10:$B$50,SummaryTC_AP!$B81,'WW Spending Total'!K$10:K$50)</f>
        <v>0</v>
      </c>
      <c r="M81" s="112">
        <f>SUMIF('WW Spending Total'!$B$10:$B$50,SummaryTC_AP!$B81,'WW Spending Total'!L$10:L$50)</f>
        <v>0</v>
      </c>
      <c r="N81" s="112">
        <f>SUMIF('WW Spending Total'!$B$10:$B$50,SummaryTC_AP!$B81,'WW Spending Total'!M$10:M$50)</f>
        <v>0</v>
      </c>
      <c r="O81" s="112">
        <f>SUMIF('WW Spending Total'!$B$10:$B$50,SummaryTC_AP!$B81,'WW Spending Total'!N$10:N$50)</f>
        <v>0</v>
      </c>
      <c r="P81" s="112">
        <f>SUMIF('WW Spending Total'!$B$10:$B$50,SummaryTC_AP!$B81,'WW Spending Total'!O$10:O$50)</f>
        <v>0</v>
      </c>
      <c r="Q81" s="112">
        <f>SUMIF('WW Spending Total'!$B$10:$B$50,SummaryTC_AP!$B81,'WW Spending Total'!P$10:P$50)</f>
        <v>0</v>
      </c>
      <c r="R81" s="112">
        <f>SUMIF('WW Spending Total'!$B$10:$B$50,SummaryTC_AP!$B81,'WW Spending Total'!Q$10:Q$50)</f>
        <v>0</v>
      </c>
      <c r="S81" s="112">
        <f>SUMIF('WW Spending Total'!$B$10:$B$50,SummaryTC_AP!$B81,'WW Spending Total'!R$10:R$50)</f>
        <v>0</v>
      </c>
      <c r="T81" s="112">
        <f>SUMIF('WW Spending Total'!$B$10:$B$50,SummaryTC_AP!$B81,'WW Spending Total'!S$10:S$50)</f>
        <v>0</v>
      </c>
      <c r="U81" s="112">
        <f>SUMIF('WW Spending Total'!$B$10:$B$50,SummaryTC_AP!$B81,'WW Spending Total'!T$10:T$50)</f>
        <v>0</v>
      </c>
      <c r="V81" s="112">
        <f>SUMIF('WW Spending Total'!$B$10:$B$50,SummaryTC_AP!$B81,'WW Spending Total'!U$10:U$50)</f>
        <v>0</v>
      </c>
      <c r="W81" s="112">
        <f>SUMIF('WW Spending Total'!$B$10:$B$50,SummaryTC_AP!$B81,'WW Spending Total'!V$10:V$50)</f>
        <v>0</v>
      </c>
      <c r="X81" s="112">
        <f>SUMIF('WW Spending Total'!$B$10:$B$50,SummaryTC_AP!$B81,'WW Spending Total'!W$10:W$50)</f>
        <v>0</v>
      </c>
      <c r="Y81" s="112">
        <f>SUMIF('WW Spending Total'!$B$10:$B$50,SummaryTC_AP!$B81,'WW Spending Total'!X$10:X$50)</f>
        <v>0</v>
      </c>
      <c r="Z81" s="112">
        <f>SUMIF('WW Spending Total'!$B$10:$B$50,SummaryTC_AP!$B81,'WW Spending Total'!Y$10:Y$50)</f>
        <v>0</v>
      </c>
      <c r="AA81" s="112">
        <f>SUMIF('WW Spending Total'!$B$10:$B$50,SummaryTC_AP!$B81,'WW Spending Total'!Z$10:Z$50)</f>
        <v>0</v>
      </c>
      <c r="AB81" s="112">
        <f>SUMIF('WW Spending Total'!$B$10:$B$50,SummaryTC_AP!$B81,'WW Spending Total'!AA$10:AA$50)</f>
        <v>0</v>
      </c>
      <c r="AC81" s="112">
        <f>SUMIF('WW Spending Total'!$B$10:$B$50,SummaryTC_AP!$B81,'WW Spending Total'!AB$10:AB$50)</f>
        <v>0</v>
      </c>
      <c r="AD81" s="112">
        <f>SUMIF('WW Spending Total'!$B$10:$B$50,SummaryTC_AP!$B81,'WW Spending Total'!AC$10:AC$50)</f>
        <v>0</v>
      </c>
      <c r="AE81" s="112">
        <f>SUMIF('WW Spending Total'!$B$10:$B$50,SummaryTC_AP!$B81,'WW Spending Total'!AD$10:AD$50)</f>
        <v>0</v>
      </c>
      <c r="AF81" s="112">
        <f>SUMIF('WW Spending Total'!$B$10:$B$50,SummaryTC_AP!$B81,'WW Spending Total'!AE$10:AE$50)</f>
        <v>0</v>
      </c>
      <c r="AG81" s="112">
        <f>SUMIF('WW Spending Total'!$B$10:$B$50,SummaryTC_AP!$B81,'WW Spending Total'!AF$10:AF$50)</f>
        <v>0</v>
      </c>
      <c r="AH81" s="345">
        <f>SUMIF('WW Spending Total'!$B$10:$B$50,SummaryTC_AP!$B81,'WW Spending Total'!AG$10:AG$50)</f>
        <v>0</v>
      </c>
      <c r="AI81" s="347">
        <f t="shared" si="20"/>
        <v>0</v>
      </c>
    </row>
    <row r="82" spans="2:35" x14ac:dyDescent="0.2">
      <c r="B82" s="24">
        <f>'Summary TC'!B82</f>
        <v>0</v>
      </c>
      <c r="C82" s="24"/>
      <c r="E82" s="81"/>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347"/>
      <c r="AI82" s="347"/>
    </row>
    <row r="83" spans="2:35" x14ac:dyDescent="0.2">
      <c r="B83" s="24" t="str">
        <f>'Summary TC'!B83</f>
        <v>Medicaid Aggregate</v>
      </c>
      <c r="C83" s="24">
        <f>'Summary TC'!C83</f>
        <v>0</v>
      </c>
      <c r="D83" s="18">
        <f>'Summary TC'!D83</f>
        <v>0</v>
      </c>
      <c r="E83" s="81">
        <f>SUMIF('WW Spending Total'!$B$10:$B$50,SummaryTC_AP!$B83,'WW Spending Total'!D$10:D$50)</f>
        <v>0</v>
      </c>
      <c r="F83" s="82">
        <f>SUMIF('WW Spending Total'!$B$10:$B$50,SummaryTC_AP!$B83,'WW Spending Total'!E$10:E$50)</f>
        <v>0</v>
      </c>
      <c r="G83" s="82">
        <f>SUMIF('WW Spending Total'!$B$10:$B$50,SummaryTC_AP!$B83,'WW Spending Total'!F$10:F$50)</f>
        <v>0</v>
      </c>
      <c r="H83" s="82">
        <f>SUMIF('WW Spending Total'!$B$10:$B$50,SummaryTC_AP!$B83,'WW Spending Total'!G$10:G$50)</f>
        <v>0</v>
      </c>
      <c r="I83" s="82">
        <f>SUMIF('WW Spending Total'!$B$10:$B$50,SummaryTC_AP!$B83,'WW Spending Total'!H$10:H$50)</f>
        <v>0</v>
      </c>
      <c r="J83" s="82">
        <f>SUMIF('WW Spending Total'!$B$10:$B$50,SummaryTC_AP!$B83,'WW Spending Total'!I$10:I$50)</f>
        <v>0</v>
      </c>
      <c r="K83" s="82">
        <f>SUMIF('WW Spending Total'!$B$10:$B$50,SummaryTC_AP!$B83,'WW Spending Total'!J$10:J$50)</f>
        <v>0</v>
      </c>
      <c r="L83" s="82">
        <f>SUMIF('WW Spending Total'!$B$10:$B$50,SummaryTC_AP!$B83,'WW Spending Total'!K$10:K$50)</f>
        <v>0</v>
      </c>
      <c r="M83" s="82">
        <f>SUMIF('WW Spending Total'!$B$10:$B$50,SummaryTC_AP!$B83,'WW Spending Total'!L$10:L$50)</f>
        <v>0</v>
      </c>
      <c r="N83" s="82">
        <f>SUMIF('WW Spending Total'!$B$10:$B$50,SummaryTC_AP!$B83,'WW Spending Total'!M$10:M$50)</f>
        <v>0</v>
      </c>
      <c r="O83" s="82">
        <f>SUMIF('WW Spending Total'!$B$10:$B$50,SummaryTC_AP!$B83,'WW Spending Total'!N$10:N$50)</f>
        <v>0</v>
      </c>
      <c r="P83" s="82">
        <f>SUMIF('WW Spending Total'!$B$10:$B$50,SummaryTC_AP!$B83,'WW Spending Total'!O$10:O$50)</f>
        <v>0</v>
      </c>
      <c r="Q83" s="82">
        <f>SUMIF('WW Spending Total'!$B$10:$B$50,SummaryTC_AP!$B83,'WW Spending Total'!P$10:P$50)</f>
        <v>0</v>
      </c>
      <c r="R83" s="82">
        <f>SUMIF('WW Spending Total'!$B$10:$B$50,SummaryTC_AP!$B83,'WW Spending Total'!Q$10:Q$50)</f>
        <v>0</v>
      </c>
      <c r="S83" s="82">
        <f>SUMIF('WW Spending Total'!$B$10:$B$50,SummaryTC_AP!$B83,'WW Spending Total'!R$10:R$50)</f>
        <v>0</v>
      </c>
      <c r="T83" s="82">
        <f>SUMIF('WW Spending Total'!$B$10:$B$50,SummaryTC_AP!$B83,'WW Spending Total'!S$10:S$50)</f>
        <v>0</v>
      </c>
      <c r="U83" s="82">
        <f>SUMIF('WW Spending Total'!$B$10:$B$50,SummaryTC_AP!$B83,'WW Spending Total'!T$10:T$50)</f>
        <v>0</v>
      </c>
      <c r="V83" s="82">
        <f>SUMIF('WW Spending Total'!$B$10:$B$50,SummaryTC_AP!$B83,'WW Spending Total'!U$10:U$50)</f>
        <v>0</v>
      </c>
      <c r="W83" s="82">
        <f>SUMIF('WW Spending Total'!$B$10:$B$50,SummaryTC_AP!$B83,'WW Spending Total'!V$10:V$50)</f>
        <v>0</v>
      </c>
      <c r="X83" s="82">
        <f>SUMIF('WW Spending Total'!$B$10:$B$50,SummaryTC_AP!$B83,'WW Spending Total'!W$10:W$50)</f>
        <v>0</v>
      </c>
      <c r="Y83" s="82">
        <f>SUMIF('WW Spending Total'!$B$10:$B$50,SummaryTC_AP!$B83,'WW Spending Total'!X$10:X$50)</f>
        <v>0</v>
      </c>
      <c r="Z83" s="82">
        <f>SUMIF('WW Spending Total'!$B$10:$B$50,SummaryTC_AP!$B83,'WW Spending Total'!Y$10:Y$50)</f>
        <v>0</v>
      </c>
      <c r="AA83" s="82">
        <f>SUMIF('WW Spending Total'!$B$10:$B$50,SummaryTC_AP!$B83,'WW Spending Total'!Z$10:Z$50)</f>
        <v>0</v>
      </c>
      <c r="AB83" s="82">
        <f>SUMIF('WW Spending Total'!$B$10:$B$50,SummaryTC_AP!$B83,'WW Spending Total'!AA$10:AA$50)</f>
        <v>0</v>
      </c>
      <c r="AC83" s="82">
        <f>SUMIF('WW Spending Total'!$B$10:$B$50,SummaryTC_AP!$B83,'WW Spending Total'!AB$10:AB$50)</f>
        <v>0</v>
      </c>
      <c r="AD83" s="82">
        <f>SUMIF('WW Spending Total'!$B$10:$B$50,SummaryTC_AP!$B83,'WW Spending Total'!AC$10:AC$50)</f>
        <v>0</v>
      </c>
      <c r="AE83" s="82">
        <f>SUMIF('WW Spending Total'!$B$10:$B$50,SummaryTC_AP!$B83,'WW Spending Total'!AD$10:AD$50)</f>
        <v>0</v>
      </c>
      <c r="AF83" s="82">
        <f>SUMIF('WW Spending Total'!$B$10:$B$50,SummaryTC_AP!$B83,'WW Spending Total'!AE$10:AE$50)</f>
        <v>0</v>
      </c>
      <c r="AG83" s="82">
        <f>SUMIF('WW Spending Total'!$B$10:$B$50,SummaryTC_AP!$B83,'WW Spending Total'!AF$10:AF$50)</f>
        <v>0</v>
      </c>
      <c r="AH83" s="347">
        <f>SUMIF('WW Spending Total'!$B$10:$B$50,SummaryTC_AP!$B83,'WW Spending Total'!AG$10:AG$50)</f>
        <v>0</v>
      </c>
      <c r="AI83" s="347"/>
    </row>
    <row r="84" spans="2:35" x14ac:dyDescent="0.2">
      <c r="B84" s="24" t="str">
        <f>'Summary TC'!B84</f>
        <v/>
      </c>
      <c r="C84" s="24">
        <f>'Summary TC'!C84</f>
        <v>0</v>
      </c>
      <c r="D84" s="18">
        <f>'Summary TC'!D84</f>
        <v>0</v>
      </c>
      <c r="E84" s="111">
        <f>SUMIF('WW Spending Total'!$B$10:$B$50,SummaryTC_AP!$B84,'WW Spending Total'!D$10:D$50)</f>
        <v>0</v>
      </c>
      <c r="F84" s="112">
        <f>SUMIF('WW Spending Total'!$B$10:$B$50,SummaryTC_AP!$B84,'WW Spending Total'!E$10:E$50)</f>
        <v>0</v>
      </c>
      <c r="G84" s="112">
        <f>SUMIF('WW Spending Total'!$B$10:$B$50,SummaryTC_AP!$B84,'WW Spending Total'!F$10:F$50)</f>
        <v>0</v>
      </c>
      <c r="H84" s="112">
        <f>SUMIF('WW Spending Total'!$B$10:$B$50,SummaryTC_AP!$B84,'WW Spending Total'!G$10:G$50)</f>
        <v>0</v>
      </c>
      <c r="I84" s="112">
        <f>SUMIF('WW Spending Total'!$B$10:$B$50,SummaryTC_AP!$B84,'WW Spending Total'!H$10:H$50)</f>
        <v>0</v>
      </c>
      <c r="J84" s="112">
        <f>SUMIF('WW Spending Total'!$B$10:$B$50,SummaryTC_AP!$B84,'WW Spending Total'!I$10:I$50)</f>
        <v>0</v>
      </c>
      <c r="K84" s="112">
        <f>SUMIF('WW Spending Total'!$B$10:$B$50,SummaryTC_AP!$B84,'WW Spending Total'!J$10:J$50)</f>
        <v>0</v>
      </c>
      <c r="L84" s="112">
        <f>SUMIF('WW Spending Total'!$B$10:$B$50,SummaryTC_AP!$B84,'WW Spending Total'!K$10:K$50)</f>
        <v>0</v>
      </c>
      <c r="M84" s="112">
        <f>SUMIF('WW Spending Total'!$B$10:$B$50,SummaryTC_AP!$B84,'WW Spending Total'!L$10:L$50)</f>
        <v>0</v>
      </c>
      <c r="N84" s="112">
        <f>SUMIF('WW Spending Total'!$B$10:$B$50,SummaryTC_AP!$B84,'WW Spending Total'!M$10:M$50)</f>
        <v>0</v>
      </c>
      <c r="O84" s="112">
        <f>SUMIF('WW Spending Total'!$B$10:$B$50,SummaryTC_AP!$B84,'WW Spending Total'!N$10:N$50)</f>
        <v>0</v>
      </c>
      <c r="P84" s="112">
        <f>SUMIF('WW Spending Total'!$B$10:$B$50,SummaryTC_AP!$B84,'WW Spending Total'!O$10:O$50)</f>
        <v>0</v>
      </c>
      <c r="Q84" s="112">
        <f>SUMIF('WW Spending Total'!$B$10:$B$50,SummaryTC_AP!$B84,'WW Spending Total'!P$10:P$50)</f>
        <v>0</v>
      </c>
      <c r="R84" s="112">
        <f>SUMIF('WW Spending Total'!$B$10:$B$50,SummaryTC_AP!$B84,'WW Spending Total'!Q$10:Q$50)</f>
        <v>0</v>
      </c>
      <c r="S84" s="112">
        <f>SUMIF('WW Spending Total'!$B$10:$B$50,SummaryTC_AP!$B84,'WW Spending Total'!R$10:R$50)</f>
        <v>0</v>
      </c>
      <c r="T84" s="112">
        <f>SUMIF('WW Spending Total'!$B$10:$B$50,SummaryTC_AP!$B84,'WW Spending Total'!S$10:S$50)</f>
        <v>0</v>
      </c>
      <c r="U84" s="112">
        <f>SUMIF('WW Spending Total'!$B$10:$B$50,SummaryTC_AP!$B84,'WW Spending Total'!T$10:T$50)</f>
        <v>0</v>
      </c>
      <c r="V84" s="112">
        <f>SUMIF('WW Spending Total'!$B$10:$B$50,SummaryTC_AP!$B84,'WW Spending Total'!U$10:U$50)</f>
        <v>0</v>
      </c>
      <c r="W84" s="112">
        <f>SUMIF('WW Spending Total'!$B$10:$B$50,SummaryTC_AP!$B84,'WW Spending Total'!V$10:V$50)</f>
        <v>0</v>
      </c>
      <c r="X84" s="112">
        <f>SUMIF('WW Spending Total'!$B$10:$B$50,SummaryTC_AP!$B84,'WW Spending Total'!W$10:W$50)</f>
        <v>0</v>
      </c>
      <c r="Y84" s="112">
        <f>SUMIF('WW Spending Total'!$B$10:$B$50,SummaryTC_AP!$B84,'WW Spending Total'!X$10:X$50)</f>
        <v>0</v>
      </c>
      <c r="Z84" s="112">
        <f>SUMIF('WW Spending Total'!$B$10:$B$50,SummaryTC_AP!$B84,'WW Spending Total'!Y$10:Y$50)</f>
        <v>0</v>
      </c>
      <c r="AA84" s="112">
        <f>SUMIF('WW Spending Total'!$B$10:$B$50,SummaryTC_AP!$B84,'WW Spending Total'!Z$10:Z$50)</f>
        <v>0</v>
      </c>
      <c r="AB84" s="112">
        <f>SUMIF('WW Spending Total'!$B$10:$B$50,SummaryTC_AP!$B84,'WW Spending Total'!AA$10:AA$50)</f>
        <v>0</v>
      </c>
      <c r="AC84" s="112">
        <f>SUMIF('WW Spending Total'!$B$10:$B$50,SummaryTC_AP!$B84,'WW Spending Total'!AB$10:AB$50)</f>
        <v>0</v>
      </c>
      <c r="AD84" s="112">
        <f>SUMIF('WW Spending Total'!$B$10:$B$50,SummaryTC_AP!$B84,'WW Spending Total'!AC$10:AC$50)</f>
        <v>0</v>
      </c>
      <c r="AE84" s="112">
        <f>SUMIF('WW Spending Total'!$B$10:$B$50,SummaryTC_AP!$B84,'WW Spending Total'!AD$10:AD$50)</f>
        <v>0</v>
      </c>
      <c r="AF84" s="112">
        <f>SUMIF('WW Spending Total'!$B$10:$B$50,SummaryTC_AP!$B84,'WW Spending Total'!AE$10:AE$50)</f>
        <v>0</v>
      </c>
      <c r="AG84" s="112">
        <f>SUMIF('WW Spending Total'!$B$10:$B$50,SummaryTC_AP!$B84,'WW Spending Total'!AF$10:AF$50)</f>
        <v>0</v>
      </c>
      <c r="AH84" s="345">
        <f>SUMIF('WW Spending Total'!$B$10:$B$50,SummaryTC_AP!$B84,'WW Spending Total'!AG$10:AG$50)</f>
        <v>0</v>
      </c>
      <c r="AI84" s="347">
        <f>SUM(E84:AH84)</f>
        <v>0</v>
      </c>
    </row>
    <row r="85" spans="2:35" x14ac:dyDescent="0.2">
      <c r="B85" s="24" t="str">
        <f>'Summary TC'!B85</f>
        <v/>
      </c>
      <c r="C85" s="24">
        <f>'Summary TC'!C85</f>
        <v>0</v>
      </c>
      <c r="D85" s="18">
        <f>'Summary TC'!D85</f>
        <v>0</v>
      </c>
      <c r="E85" s="111">
        <f>SUMIF('WW Spending Total'!$B$10:$B$50,SummaryTC_AP!$B85,'WW Spending Total'!D$10:D$50)</f>
        <v>0</v>
      </c>
      <c r="F85" s="112">
        <f>SUMIF('WW Spending Total'!$B$10:$B$50,SummaryTC_AP!$B85,'WW Spending Total'!E$10:E$50)</f>
        <v>0</v>
      </c>
      <c r="G85" s="112">
        <f>SUMIF('WW Spending Total'!$B$10:$B$50,SummaryTC_AP!$B85,'WW Spending Total'!F$10:F$50)</f>
        <v>0</v>
      </c>
      <c r="H85" s="112">
        <f>SUMIF('WW Spending Total'!$B$10:$B$50,SummaryTC_AP!$B85,'WW Spending Total'!G$10:G$50)</f>
        <v>0</v>
      </c>
      <c r="I85" s="112">
        <f>SUMIF('WW Spending Total'!$B$10:$B$50,SummaryTC_AP!$B85,'WW Spending Total'!H$10:H$50)</f>
        <v>0</v>
      </c>
      <c r="J85" s="112">
        <f>SUMIF('WW Spending Total'!$B$10:$B$50,SummaryTC_AP!$B85,'WW Spending Total'!I$10:I$50)</f>
        <v>0</v>
      </c>
      <c r="K85" s="112">
        <f>SUMIF('WW Spending Total'!$B$10:$B$50,SummaryTC_AP!$B85,'WW Spending Total'!J$10:J$50)</f>
        <v>0</v>
      </c>
      <c r="L85" s="112">
        <f>SUMIF('WW Spending Total'!$B$10:$B$50,SummaryTC_AP!$B85,'WW Spending Total'!K$10:K$50)</f>
        <v>0</v>
      </c>
      <c r="M85" s="112">
        <f>SUMIF('WW Spending Total'!$B$10:$B$50,SummaryTC_AP!$B85,'WW Spending Total'!L$10:L$50)</f>
        <v>0</v>
      </c>
      <c r="N85" s="112">
        <f>SUMIF('WW Spending Total'!$B$10:$B$50,SummaryTC_AP!$B85,'WW Spending Total'!M$10:M$50)</f>
        <v>0</v>
      </c>
      <c r="O85" s="112">
        <f>SUMIF('WW Spending Total'!$B$10:$B$50,SummaryTC_AP!$B85,'WW Spending Total'!N$10:N$50)</f>
        <v>0</v>
      </c>
      <c r="P85" s="112">
        <f>SUMIF('WW Spending Total'!$B$10:$B$50,SummaryTC_AP!$B85,'WW Spending Total'!O$10:O$50)</f>
        <v>0</v>
      </c>
      <c r="Q85" s="112">
        <f>SUMIF('WW Spending Total'!$B$10:$B$50,SummaryTC_AP!$B85,'WW Spending Total'!P$10:P$50)</f>
        <v>0</v>
      </c>
      <c r="R85" s="112">
        <f>SUMIF('WW Spending Total'!$B$10:$B$50,SummaryTC_AP!$B85,'WW Spending Total'!Q$10:Q$50)</f>
        <v>0</v>
      </c>
      <c r="S85" s="112">
        <f>SUMIF('WW Spending Total'!$B$10:$B$50,SummaryTC_AP!$B85,'WW Spending Total'!R$10:R$50)</f>
        <v>0</v>
      </c>
      <c r="T85" s="112">
        <f>SUMIF('WW Spending Total'!$B$10:$B$50,SummaryTC_AP!$B85,'WW Spending Total'!S$10:S$50)</f>
        <v>0</v>
      </c>
      <c r="U85" s="112">
        <f>SUMIF('WW Spending Total'!$B$10:$B$50,SummaryTC_AP!$B85,'WW Spending Total'!T$10:T$50)</f>
        <v>0</v>
      </c>
      <c r="V85" s="112">
        <f>SUMIF('WW Spending Total'!$B$10:$B$50,SummaryTC_AP!$B85,'WW Spending Total'!U$10:U$50)</f>
        <v>0</v>
      </c>
      <c r="W85" s="112">
        <f>SUMIF('WW Spending Total'!$B$10:$B$50,SummaryTC_AP!$B85,'WW Spending Total'!V$10:V$50)</f>
        <v>0</v>
      </c>
      <c r="X85" s="112">
        <f>SUMIF('WW Spending Total'!$B$10:$B$50,SummaryTC_AP!$B85,'WW Spending Total'!W$10:W$50)</f>
        <v>0</v>
      </c>
      <c r="Y85" s="112">
        <f>SUMIF('WW Spending Total'!$B$10:$B$50,SummaryTC_AP!$B85,'WW Spending Total'!X$10:X$50)</f>
        <v>0</v>
      </c>
      <c r="Z85" s="112">
        <f>SUMIF('WW Spending Total'!$B$10:$B$50,SummaryTC_AP!$B85,'WW Spending Total'!Y$10:Y$50)</f>
        <v>0</v>
      </c>
      <c r="AA85" s="112">
        <f>SUMIF('WW Spending Total'!$B$10:$B$50,SummaryTC_AP!$B85,'WW Spending Total'!Z$10:Z$50)</f>
        <v>0</v>
      </c>
      <c r="AB85" s="112">
        <f>SUMIF('WW Spending Total'!$B$10:$B$50,SummaryTC_AP!$B85,'WW Spending Total'!AA$10:AA$50)</f>
        <v>0</v>
      </c>
      <c r="AC85" s="112">
        <f>SUMIF('WW Spending Total'!$B$10:$B$50,SummaryTC_AP!$B85,'WW Spending Total'!AB$10:AB$50)</f>
        <v>0</v>
      </c>
      <c r="AD85" s="112">
        <f>SUMIF('WW Spending Total'!$B$10:$B$50,SummaryTC_AP!$B85,'WW Spending Total'!AC$10:AC$50)</f>
        <v>0</v>
      </c>
      <c r="AE85" s="112">
        <f>SUMIF('WW Spending Total'!$B$10:$B$50,SummaryTC_AP!$B85,'WW Spending Total'!AD$10:AD$50)</f>
        <v>0</v>
      </c>
      <c r="AF85" s="112">
        <f>SUMIF('WW Spending Total'!$B$10:$B$50,SummaryTC_AP!$B85,'WW Spending Total'!AE$10:AE$50)</f>
        <v>0</v>
      </c>
      <c r="AG85" s="112">
        <f>SUMIF('WW Spending Total'!$B$10:$B$50,SummaryTC_AP!$B85,'WW Spending Total'!AF$10:AF$50)</f>
        <v>0</v>
      </c>
      <c r="AH85" s="345">
        <f>SUMIF('WW Spending Total'!$B$10:$B$50,SummaryTC_AP!$B85,'WW Spending Total'!AG$10:AG$50)</f>
        <v>0</v>
      </c>
      <c r="AI85" s="347">
        <f t="shared" ref="AI85:AI88" si="21">SUM(E85:AH85)</f>
        <v>0</v>
      </c>
    </row>
    <row r="86" spans="2:35" x14ac:dyDescent="0.2">
      <c r="B86" s="24" t="str">
        <f>'Summary TC'!B86</f>
        <v/>
      </c>
      <c r="C86" s="24">
        <f>'Summary TC'!C86</f>
        <v>0</v>
      </c>
      <c r="D86" s="18">
        <f>'Summary TC'!D86</f>
        <v>0</v>
      </c>
      <c r="E86" s="111">
        <f>SUMIF('WW Spending Total'!$B$10:$B$50,SummaryTC_AP!$B86,'WW Spending Total'!D$10:D$50)</f>
        <v>0</v>
      </c>
      <c r="F86" s="112">
        <f>SUMIF('WW Spending Total'!$B$10:$B$50,SummaryTC_AP!$B86,'WW Spending Total'!E$10:E$50)</f>
        <v>0</v>
      </c>
      <c r="G86" s="112">
        <f>SUMIF('WW Spending Total'!$B$10:$B$50,SummaryTC_AP!$B86,'WW Spending Total'!F$10:F$50)</f>
        <v>0</v>
      </c>
      <c r="H86" s="112">
        <f>SUMIF('WW Spending Total'!$B$10:$B$50,SummaryTC_AP!$B86,'WW Spending Total'!G$10:G$50)</f>
        <v>0</v>
      </c>
      <c r="I86" s="112">
        <f>SUMIF('WW Spending Total'!$B$10:$B$50,SummaryTC_AP!$B86,'WW Spending Total'!H$10:H$50)</f>
        <v>0</v>
      </c>
      <c r="J86" s="112">
        <f>SUMIF('WW Spending Total'!$B$10:$B$50,SummaryTC_AP!$B86,'WW Spending Total'!I$10:I$50)</f>
        <v>0</v>
      </c>
      <c r="K86" s="112">
        <f>SUMIF('WW Spending Total'!$B$10:$B$50,SummaryTC_AP!$B86,'WW Spending Total'!J$10:J$50)</f>
        <v>0</v>
      </c>
      <c r="L86" s="112">
        <f>SUMIF('WW Spending Total'!$B$10:$B$50,SummaryTC_AP!$B86,'WW Spending Total'!K$10:K$50)</f>
        <v>0</v>
      </c>
      <c r="M86" s="112">
        <f>SUMIF('WW Spending Total'!$B$10:$B$50,SummaryTC_AP!$B86,'WW Spending Total'!L$10:L$50)</f>
        <v>0</v>
      </c>
      <c r="N86" s="112">
        <f>SUMIF('WW Spending Total'!$B$10:$B$50,SummaryTC_AP!$B86,'WW Spending Total'!M$10:M$50)</f>
        <v>0</v>
      </c>
      <c r="O86" s="112">
        <f>SUMIF('WW Spending Total'!$B$10:$B$50,SummaryTC_AP!$B86,'WW Spending Total'!N$10:N$50)</f>
        <v>0</v>
      </c>
      <c r="P86" s="112">
        <f>SUMIF('WW Spending Total'!$B$10:$B$50,SummaryTC_AP!$B86,'WW Spending Total'!O$10:O$50)</f>
        <v>0</v>
      </c>
      <c r="Q86" s="112">
        <f>SUMIF('WW Spending Total'!$B$10:$B$50,SummaryTC_AP!$B86,'WW Spending Total'!P$10:P$50)</f>
        <v>0</v>
      </c>
      <c r="R86" s="112">
        <f>SUMIF('WW Spending Total'!$B$10:$B$50,SummaryTC_AP!$B86,'WW Spending Total'!Q$10:Q$50)</f>
        <v>0</v>
      </c>
      <c r="S86" s="112">
        <f>SUMIF('WW Spending Total'!$B$10:$B$50,SummaryTC_AP!$B86,'WW Spending Total'!R$10:R$50)</f>
        <v>0</v>
      </c>
      <c r="T86" s="112">
        <f>SUMIF('WW Spending Total'!$B$10:$B$50,SummaryTC_AP!$B86,'WW Spending Total'!S$10:S$50)</f>
        <v>0</v>
      </c>
      <c r="U86" s="112">
        <f>SUMIF('WW Spending Total'!$B$10:$B$50,SummaryTC_AP!$B86,'WW Spending Total'!T$10:T$50)</f>
        <v>0</v>
      </c>
      <c r="V86" s="112">
        <f>SUMIF('WW Spending Total'!$B$10:$B$50,SummaryTC_AP!$B86,'WW Spending Total'!U$10:U$50)</f>
        <v>0</v>
      </c>
      <c r="W86" s="112">
        <f>SUMIF('WW Spending Total'!$B$10:$B$50,SummaryTC_AP!$B86,'WW Spending Total'!V$10:V$50)</f>
        <v>0</v>
      </c>
      <c r="X86" s="112">
        <f>SUMIF('WW Spending Total'!$B$10:$B$50,SummaryTC_AP!$B86,'WW Spending Total'!W$10:W$50)</f>
        <v>0</v>
      </c>
      <c r="Y86" s="112">
        <f>SUMIF('WW Spending Total'!$B$10:$B$50,SummaryTC_AP!$B86,'WW Spending Total'!X$10:X$50)</f>
        <v>0</v>
      </c>
      <c r="Z86" s="112">
        <f>SUMIF('WW Spending Total'!$B$10:$B$50,SummaryTC_AP!$B86,'WW Spending Total'!Y$10:Y$50)</f>
        <v>0</v>
      </c>
      <c r="AA86" s="112">
        <f>SUMIF('WW Spending Total'!$B$10:$B$50,SummaryTC_AP!$B86,'WW Spending Total'!Z$10:Z$50)</f>
        <v>0</v>
      </c>
      <c r="AB86" s="112">
        <f>SUMIF('WW Spending Total'!$B$10:$B$50,SummaryTC_AP!$B86,'WW Spending Total'!AA$10:AA$50)</f>
        <v>0</v>
      </c>
      <c r="AC86" s="112">
        <f>SUMIF('WW Spending Total'!$B$10:$B$50,SummaryTC_AP!$B86,'WW Spending Total'!AB$10:AB$50)</f>
        <v>0</v>
      </c>
      <c r="AD86" s="112">
        <f>SUMIF('WW Spending Total'!$B$10:$B$50,SummaryTC_AP!$B86,'WW Spending Total'!AC$10:AC$50)</f>
        <v>0</v>
      </c>
      <c r="AE86" s="112">
        <f>SUMIF('WW Spending Total'!$B$10:$B$50,SummaryTC_AP!$B86,'WW Spending Total'!AD$10:AD$50)</f>
        <v>0</v>
      </c>
      <c r="AF86" s="112">
        <f>SUMIF('WW Spending Total'!$B$10:$B$50,SummaryTC_AP!$B86,'WW Spending Total'!AE$10:AE$50)</f>
        <v>0</v>
      </c>
      <c r="AG86" s="112">
        <f>SUMIF('WW Spending Total'!$B$10:$B$50,SummaryTC_AP!$B86,'WW Spending Total'!AF$10:AF$50)</f>
        <v>0</v>
      </c>
      <c r="AH86" s="345">
        <f>SUMIF('WW Spending Total'!$B$10:$B$50,SummaryTC_AP!$B86,'WW Spending Total'!AG$10:AG$50)</f>
        <v>0</v>
      </c>
      <c r="AI86" s="347">
        <f t="shared" si="21"/>
        <v>0</v>
      </c>
    </row>
    <row r="87" spans="2:35" x14ac:dyDescent="0.2">
      <c r="B87" s="24" t="str">
        <f>'Summary TC'!B87</f>
        <v/>
      </c>
      <c r="C87" s="24">
        <f>'Summary TC'!C87</f>
        <v>0</v>
      </c>
      <c r="D87" s="18">
        <f>'Summary TC'!D87</f>
        <v>0</v>
      </c>
      <c r="E87" s="111">
        <f>SUMIF('WW Spending Total'!$B$10:$B$50,SummaryTC_AP!$B87,'WW Spending Total'!D$10:D$50)</f>
        <v>0</v>
      </c>
      <c r="F87" s="112">
        <f>SUMIF('WW Spending Total'!$B$10:$B$50,SummaryTC_AP!$B87,'WW Spending Total'!E$10:E$50)</f>
        <v>0</v>
      </c>
      <c r="G87" s="112">
        <f>SUMIF('WW Spending Total'!$B$10:$B$50,SummaryTC_AP!$B87,'WW Spending Total'!F$10:F$50)</f>
        <v>0</v>
      </c>
      <c r="H87" s="112">
        <f>SUMIF('WW Spending Total'!$B$10:$B$50,SummaryTC_AP!$B87,'WW Spending Total'!G$10:G$50)</f>
        <v>0</v>
      </c>
      <c r="I87" s="112">
        <f>SUMIF('WW Spending Total'!$B$10:$B$50,SummaryTC_AP!$B87,'WW Spending Total'!H$10:H$50)</f>
        <v>0</v>
      </c>
      <c r="J87" s="112">
        <f>SUMIF('WW Spending Total'!$B$10:$B$50,SummaryTC_AP!$B87,'WW Spending Total'!I$10:I$50)</f>
        <v>0</v>
      </c>
      <c r="K87" s="112">
        <f>SUMIF('WW Spending Total'!$B$10:$B$50,SummaryTC_AP!$B87,'WW Spending Total'!J$10:J$50)</f>
        <v>0</v>
      </c>
      <c r="L87" s="112">
        <f>SUMIF('WW Spending Total'!$B$10:$B$50,SummaryTC_AP!$B87,'WW Spending Total'!K$10:K$50)</f>
        <v>0</v>
      </c>
      <c r="M87" s="112">
        <f>SUMIF('WW Spending Total'!$B$10:$B$50,SummaryTC_AP!$B87,'WW Spending Total'!L$10:L$50)</f>
        <v>0</v>
      </c>
      <c r="N87" s="112">
        <f>SUMIF('WW Spending Total'!$B$10:$B$50,SummaryTC_AP!$B87,'WW Spending Total'!M$10:M$50)</f>
        <v>0</v>
      </c>
      <c r="O87" s="112">
        <f>SUMIF('WW Spending Total'!$B$10:$B$50,SummaryTC_AP!$B87,'WW Spending Total'!N$10:N$50)</f>
        <v>0</v>
      </c>
      <c r="P87" s="112">
        <f>SUMIF('WW Spending Total'!$B$10:$B$50,SummaryTC_AP!$B87,'WW Spending Total'!O$10:O$50)</f>
        <v>0</v>
      </c>
      <c r="Q87" s="112">
        <f>SUMIF('WW Spending Total'!$B$10:$B$50,SummaryTC_AP!$B87,'WW Spending Total'!P$10:P$50)</f>
        <v>0</v>
      </c>
      <c r="R87" s="112">
        <f>SUMIF('WW Spending Total'!$B$10:$B$50,SummaryTC_AP!$B87,'WW Spending Total'!Q$10:Q$50)</f>
        <v>0</v>
      </c>
      <c r="S87" s="112">
        <f>SUMIF('WW Spending Total'!$B$10:$B$50,SummaryTC_AP!$B87,'WW Spending Total'!R$10:R$50)</f>
        <v>0</v>
      </c>
      <c r="T87" s="112">
        <f>SUMIF('WW Spending Total'!$B$10:$B$50,SummaryTC_AP!$B87,'WW Spending Total'!S$10:S$50)</f>
        <v>0</v>
      </c>
      <c r="U87" s="112">
        <f>SUMIF('WW Spending Total'!$B$10:$B$50,SummaryTC_AP!$B87,'WW Spending Total'!T$10:T$50)</f>
        <v>0</v>
      </c>
      <c r="V87" s="112">
        <f>SUMIF('WW Spending Total'!$B$10:$B$50,SummaryTC_AP!$B87,'WW Spending Total'!U$10:U$50)</f>
        <v>0</v>
      </c>
      <c r="W87" s="112">
        <f>SUMIF('WW Spending Total'!$B$10:$B$50,SummaryTC_AP!$B87,'WW Spending Total'!V$10:V$50)</f>
        <v>0</v>
      </c>
      <c r="X87" s="112">
        <f>SUMIF('WW Spending Total'!$B$10:$B$50,SummaryTC_AP!$B87,'WW Spending Total'!W$10:W$50)</f>
        <v>0</v>
      </c>
      <c r="Y87" s="112">
        <f>SUMIF('WW Spending Total'!$B$10:$B$50,SummaryTC_AP!$B87,'WW Spending Total'!X$10:X$50)</f>
        <v>0</v>
      </c>
      <c r="Z87" s="112">
        <f>SUMIF('WW Spending Total'!$B$10:$B$50,SummaryTC_AP!$B87,'WW Spending Total'!Y$10:Y$50)</f>
        <v>0</v>
      </c>
      <c r="AA87" s="112">
        <f>SUMIF('WW Spending Total'!$B$10:$B$50,SummaryTC_AP!$B87,'WW Spending Total'!Z$10:Z$50)</f>
        <v>0</v>
      </c>
      <c r="AB87" s="112">
        <f>SUMIF('WW Spending Total'!$B$10:$B$50,SummaryTC_AP!$B87,'WW Spending Total'!AA$10:AA$50)</f>
        <v>0</v>
      </c>
      <c r="AC87" s="112">
        <f>SUMIF('WW Spending Total'!$B$10:$B$50,SummaryTC_AP!$B87,'WW Spending Total'!AB$10:AB$50)</f>
        <v>0</v>
      </c>
      <c r="AD87" s="112">
        <f>SUMIF('WW Spending Total'!$B$10:$B$50,SummaryTC_AP!$B87,'WW Spending Total'!AC$10:AC$50)</f>
        <v>0</v>
      </c>
      <c r="AE87" s="112">
        <f>SUMIF('WW Spending Total'!$B$10:$B$50,SummaryTC_AP!$B87,'WW Spending Total'!AD$10:AD$50)</f>
        <v>0</v>
      </c>
      <c r="AF87" s="112">
        <f>SUMIF('WW Spending Total'!$B$10:$B$50,SummaryTC_AP!$B87,'WW Spending Total'!AE$10:AE$50)</f>
        <v>0</v>
      </c>
      <c r="AG87" s="112">
        <f>SUMIF('WW Spending Total'!$B$10:$B$50,SummaryTC_AP!$B87,'WW Spending Total'!AF$10:AF$50)</f>
        <v>0</v>
      </c>
      <c r="AH87" s="345">
        <f>SUMIF('WW Spending Total'!$B$10:$B$50,SummaryTC_AP!$B87,'WW Spending Total'!AG$10:AG$50)</f>
        <v>0</v>
      </c>
      <c r="AI87" s="347">
        <f t="shared" si="21"/>
        <v>0</v>
      </c>
    </row>
    <row r="88" spans="2:35" x14ac:dyDescent="0.2">
      <c r="B88" s="24" t="str">
        <f>'Summary TC'!B88</f>
        <v/>
      </c>
      <c r="C88" s="24">
        <f>'Summary TC'!C88</f>
        <v>0</v>
      </c>
      <c r="D88" s="18">
        <f>'Summary TC'!D88</f>
        <v>0</v>
      </c>
      <c r="E88" s="111">
        <f>SUMIF('WW Spending Total'!$B$10:$B$50,SummaryTC_AP!$B88,'WW Spending Total'!D$10:D$50)</f>
        <v>0</v>
      </c>
      <c r="F88" s="112">
        <f>SUMIF('WW Spending Total'!$B$10:$B$50,SummaryTC_AP!$B88,'WW Spending Total'!E$10:E$50)</f>
        <v>0</v>
      </c>
      <c r="G88" s="112">
        <f>SUMIF('WW Spending Total'!$B$10:$B$50,SummaryTC_AP!$B88,'WW Spending Total'!F$10:F$50)</f>
        <v>0</v>
      </c>
      <c r="H88" s="112">
        <f>SUMIF('WW Spending Total'!$B$10:$B$50,SummaryTC_AP!$B88,'WW Spending Total'!G$10:G$50)</f>
        <v>0</v>
      </c>
      <c r="I88" s="112">
        <f>SUMIF('WW Spending Total'!$B$10:$B$50,SummaryTC_AP!$B88,'WW Spending Total'!H$10:H$50)</f>
        <v>0</v>
      </c>
      <c r="J88" s="112">
        <f>SUMIF('WW Spending Total'!$B$10:$B$50,SummaryTC_AP!$B88,'WW Spending Total'!I$10:I$50)</f>
        <v>0</v>
      </c>
      <c r="K88" s="112">
        <f>SUMIF('WW Spending Total'!$B$10:$B$50,SummaryTC_AP!$B88,'WW Spending Total'!J$10:J$50)</f>
        <v>0</v>
      </c>
      <c r="L88" s="112">
        <f>SUMIF('WW Spending Total'!$B$10:$B$50,SummaryTC_AP!$B88,'WW Spending Total'!K$10:K$50)</f>
        <v>0</v>
      </c>
      <c r="M88" s="112">
        <f>SUMIF('WW Spending Total'!$B$10:$B$50,SummaryTC_AP!$B88,'WW Spending Total'!L$10:L$50)</f>
        <v>0</v>
      </c>
      <c r="N88" s="112">
        <f>SUMIF('WW Spending Total'!$B$10:$B$50,SummaryTC_AP!$B88,'WW Spending Total'!M$10:M$50)</f>
        <v>0</v>
      </c>
      <c r="O88" s="112">
        <f>SUMIF('WW Spending Total'!$B$10:$B$50,SummaryTC_AP!$B88,'WW Spending Total'!N$10:N$50)</f>
        <v>0</v>
      </c>
      <c r="P88" s="112">
        <f>SUMIF('WW Spending Total'!$B$10:$B$50,SummaryTC_AP!$B88,'WW Spending Total'!O$10:O$50)</f>
        <v>0</v>
      </c>
      <c r="Q88" s="112">
        <f>SUMIF('WW Spending Total'!$B$10:$B$50,SummaryTC_AP!$B88,'WW Spending Total'!P$10:P$50)</f>
        <v>0</v>
      </c>
      <c r="R88" s="112">
        <f>SUMIF('WW Spending Total'!$B$10:$B$50,SummaryTC_AP!$B88,'WW Spending Total'!Q$10:Q$50)</f>
        <v>0</v>
      </c>
      <c r="S88" s="112">
        <f>SUMIF('WW Spending Total'!$B$10:$B$50,SummaryTC_AP!$B88,'WW Spending Total'!R$10:R$50)</f>
        <v>0</v>
      </c>
      <c r="T88" s="112">
        <f>SUMIF('WW Spending Total'!$B$10:$B$50,SummaryTC_AP!$B88,'WW Spending Total'!S$10:S$50)</f>
        <v>0</v>
      </c>
      <c r="U88" s="112">
        <f>SUMIF('WW Spending Total'!$B$10:$B$50,SummaryTC_AP!$B88,'WW Spending Total'!T$10:T$50)</f>
        <v>0</v>
      </c>
      <c r="V88" s="112">
        <f>SUMIF('WW Spending Total'!$B$10:$B$50,SummaryTC_AP!$B88,'WW Spending Total'!U$10:U$50)</f>
        <v>0</v>
      </c>
      <c r="W88" s="112">
        <f>SUMIF('WW Spending Total'!$B$10:$B$50,SummaryTC_AP!$B88,'WW Spending Total'!V$10:V$50)</f>
        <v>0</v>
      </c>
      <c r="X88" s="112">
        <f>SUMIF('WW Spending Total'!$B$10:$B$50,SummaryTC_AP!$B88,'WW Spending Total'!W$10:W$50)</f>
        <v>0</v>
      </c>
      <c r="Y88" s="112">
        <f>SUMIF('WW Spending Total'!$B$10:$B$50,SummaryTC_AP!$B88,'WW Spending Total'!X$10:X$50)</f>
        <v>0</v>
      </c>
      <c r="Z88" s="112">
        <f>SUMIF('WW Spending Total'!$B$10:$B$50,SummaryTC_AP!$B88,'WW Spending Total'!Y$10:Y$50)</f>
        <v>0</v>
      </c>
      <c r="AA88" s="112">
        <f>SUMIF('WW Spending Total'!$B$10:$B$50,SummaryTC_AP!$B88,'WW Spending Total'!Z$10:Z$50)</f>
        <v>0</v>
      </c>
      <c r="AB88" s="112">
        <f>SUMIF('WW Spending Total'!$B$10:$B$50,SummaryTC_AP!$B88,'WW Spending Total'!AA$10:AA$50)</f>
        <v>0</v>
      </c>
      <c r="AC88" s="112">
        <f>SUMIF('WW Spending Total'!$B$10:$B$50,SummaryTC_AP!$B88,'WW Spending Total'!AB$10:AB$50)</f>
        <v>0</v>
      </c>
      <c r="AD88" s="112">
        <f>SUMIF('WW Spending Total'!$B$10:$B$50,SummaryTC_AP!$B88,'WW Spending Total'!AC$10:AC$50)</f>
        <v>0</v>
      </c>
      <c r="AE88" s="112">
        <f>SUMIF('WW Spending Total'!$B$10:$B$50,SummaryTC_AP!$B88,'WW Spending Total'!AD$10:AD$50)</f>
        <v>0</v>
      </c>
      <c r="AF88" s="112">
        <f>SUMIF('WW Spending Total'!$B$10:$B$50,SummaryTC_AP!$B88,'WW Spending Total'!AE$10:AE$50)</f>
        <v>0</v>
      </c>
      <c r="AG88" s="112">
        <f>SUMIF('WW Spending Total'!$B$10:$B$50,SummaryTC_AP!$B88,'WW Spending Total'!AF$10:AF$50)</f>
        <v>0</v>
      </c>
      <c r="AH88" s="345">
        <f>SUMIF('WW Spending Total'!$B$10:$B$50,SummaryTC_AP!$B88,'WW Spending Total'!AG$10:AG$50)</f>
        <v>0</v>
      </c>
      <c r="AI88" s="347">
        <f t="shared" si="21"/>
        <v>0</v>
      </c>
    </row>
    <row r="89" spans="2:35" x14ac:dyDescent="0.2">
      <c r="B89" s="24">
        <f>'Summary TC'!B89</f>
        <v>0</v>
      </c>
      <c r="C89" s="24">
        <f>'Summary TC'!C89</f>
        <v>0</v>
      </c>
      <c r="D89" s="18">
        <f>'Summary TC'!D89</f>
        <v>0</v>
      </c>
      <c r="E89" s="81"/>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347"/>
      <c r="AI89" s="347"/>
    </row>
    <row r="90" spans="2:35" x14ac:dyDescent="0.2">
      <c r="B90" s="24" t="str">
        <f>'Summary TC'!B90</f>
        <v>Medicaid Aggregate - WW only</v>
      </c>
      <c r="C90" s="24">
        <f>'Summary TC'!C90</f>
        <v>0</v>
      </c>
      <c r="D90" s="18">
        <f>'Summary TC'!D90</f>
        <v>0</v>
      </c>
      <c r="E90" s="81"/>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347"/>
      <c r="AI90" s="347"/>
    </row>
    <row r="91" spans="2:35" x14ac:dyDescent="0.2">
      <c r="B91" s="24" t="str">
        <f>'Summary TC'!B91</f>
        <v/>
      </c>
      <c r="C91" s="24">
        <f>'Summary TC'!C91</f>
        <v>0</v>
      </c>
      <c r="D91" s="18">
        <f>'Summary TC'!D91</f>
        <v>0</v>
      </c>
      <c r="E91" s="111">
        <f>SUMIF('WW Spending Total'!$B$10:$B$50,SummaryTC_AP!$B91,'WW Spending Total'!D$10:D$50)</f>
        <v>0</v>
      </c>
      <c r="F91" s="112">
        <f>SUMIF('WW Spending Total'!$B$10:$B$50,SummaryTC_AP!$B91,'WW Spending Total'!E$10:E$50)</f>
        <v>0</v>
      </c>
      <c r="G91" s="112">
        <f>SUMIF('WW Spending Total'!$B$10:$B$50,SummaryTC_AP!$B91,'WW Spending Total'!F$10:F$50)</f>
        <v>0</v>
      </c>
      <c r="H91" s="112">
        <f>SUMIF('WW Spending Total'!$B$10:$B$50,SummaryTC_AP!$B91,'WW Spending Total'!G$10:G$50)</f>
        <v>0</v>
      </c>
      <c r="I91" s="112">
        <f>SUMIF('WW Spending Total'!$B$10:$B$50,SummaryTC_AP!$B91,'WW Spending Total'!H$10:H$50)</f>
        <v>0</v>
      </c>
      <c r="J91" s="112">
        <f>SUMIF('WW Spending Total'!$B$10:$B$50,SummaryTC_AP!$B91,'WW Spending Total'!I$10:I$50)</f>
        <v>0</v>
      </c>
      <c r="K91" s="112">
        <f>SUMIF('WW Spending Total'!$B$10:$B$50,SummaryTC_AP!$B91,'WW Spending Total'!J$10:J$50)</f>
        <v>0</v>
      </c>
      <c r="L91" s="112">
        <f>SUMIF('WW Spending Total'!$B$10:$B$50,SummaryTC_AP!$B91,'WW Spending Total'!K$10:K$50)</f>
        <v>0</v>
      </c>
      <c r="M91" s="112">
        <f>SUMIF('WW Spending Total'!$B$10:$B$50,SummaryTC_AP!$B91,'WW Spending Total'!L$10:L$50)</f>
        <v>0</v>
      </c>
      <c r="N91" s="112">
        <f>SUMIF('WW Spending Total'!$B$10:$B$50,SummaryTC_AP!$B91,'WW Spending Total'!M$10:M$50)</f>
        <v>0</v>
      </c>
      <c r="O91" s="112">
        <f>SUMIF('WW Spending Total'!$B$10:$B$50,SummaryTC_AP!$B91,'WW Spending Total'!N$10:N$50)</f>
        <v>0</v>
      </c>
      <c r="P91" s="112">
        <f>SUMIF('WW Spending Total'!$B$10:$B$50,SummaryTC_AP!$B91,'WW Spending Total'!O$10:O$50)</f>
        <v>0</v>
      </c>
      <c r="Q91" s="112">
        <f>SUMIF('WW Spending Total'!$B$10:$B$50,SummaryTC_AP!$B91,'WW Spending Total'!P$10:P$50)</f>
        <v>0</v>
      </c>
      <c r="R91" s="112">
        <f>SUMIF('WW Spending Total'!$B$10:$B$50,SummaryTC_AP!$B91,'WW Spending Total'!Q$10:Q$50)</f>
        <v>0</v>
      </c>
      <c r="S91" s="112">
        <f>SUMIF('WW Spending Total'!$B$10:$B$50,SummaryTC_AP!$B91,'WW Spending Total'!R$10:R$50)</f>
        <v>0</v>
      </c>
      <c r="T91" s="112">
        <f>SUMIF('WW Spending Total'!$B$10:$B$50,SummaryTC_AP!$B91,'WW Spending Total'!S$10:S$50)</f>
        <v>0</v>
      </c>
      <c r="U91" s="112">
        <f>SUMIF('WW Spending Total'!$B$10:$B$50,SummaryTC_AP!$B91,'WW Spending Total'!T$10:T$50)</f>
        <v>0</v>
      </c>
      <c r="V91" s="112">
        <f>SUMIF('WW Spending Total'!$B$10:$B$50,SummaryTC_AP!$B91,'WW Spending Total'!U$10:U$50)</f>
        <v>0</v>
      </c>
      <c r="W91" s="112">
        <f>SUMIF('WW Spending Total'!$B$10:$B$50,SummaryTC_AP!$B91,'WW Spending Total'!V$10:V$50)</f>
        <v>0</v>
      </c>
      <c r="X91" s="112">
        <f>SUMIF('WW Spending Total'!$B$10:$B$50,SummaryTC_AP!$B91,'WW Spending Total'!W$10:W$50)</f>
        <v>0</v>
      </c>
      <c r="Y91" s="112">
        <f>SUMIF('WW Spending Total'!$B$10:$B$50,SummaryTC_AP!$B91,'WW Spending Total'!X$10:X$50)</f>
        <v>0</v>
      </c>
      <c r="Z91" s="112">
        <f>SUMIF('WW Spending Total'!$B$10:$B$50,SummaryTC_AP!$B91,'WW Spending Total'!Y$10:Y$50)</f>
        <v>0</v>
      </c>
      <c r="AA91" s="112">
        <f>SUMIF('WW Spending Total'!$B$10:$B$50,SummaryTC_AP!$B91,'WW Spending Total'!Z$10:Z$50)</f>
        <v>0</v>
      </c>
      <c r="AB91" s="112">
        <f>SUMIF('WW Spending Total'!$B$10:$B$50,SummaryTC_AP!$B91,'WW Spending Total'!AA$10:AA$50)</f>
        <v>0</v>
      </c>
      <c r="AC91" s="112">
        <f>SUMIF('WW Spending Total'!$B$10:$B$50,SummaryTC_AP!$B91,'WW Spending Total'!AB$10:AB$50)</f>
        <v>0</v>
      </c>
      <c r="AD91" s="112">
        <f>SUMIF('WW Spending Total'!$B$10:$B$50,SummaryTC_AP!$B91,'WW Spending Total'!AC$10:AC$50)</f>
        <v>0</v>
      </c>
      <c r="AE91" s="112">
        <f>SUMIF('WW Spending Total'!$B$10:$B$50,SummaryTC_AP!$B91,'WW Spending Total'!AD$10:AD$50)</f>
        <v>0</v>
      </c>
      <c r="AF91" s="112">
        <f>SUMIF('WW Spending Total'!$B$10:$B$50,SummaryTC_AP!$B91,'WW Spending Total'!AE$10:AE$50)</f>
        <v>0</v>
      </c>
      <c r="AG91" s="112">
        <f>SUMIF('WW Spending Total'!$B$10:$B$50,SummaryTC_AP!$B91,'WW Spending Total'!AF$10:AF$50)</f>
        <v>0</v>
      </c>
      <c r="AH91" s="345">
        <f>SUMIF('WW Spending Total'!$B$10:$B$50,SummaryTC_AP!$B91,'WW Spending Total'!AG$10:AG$50)</f>
        <v>0</v>
      </c>
      <c r="AI91" s="347">
        <f>SUM(E91:AH91)</f>
        <v>0</v>
      </c>
    </row>
    <row r="92" spans="2:35" x14ac:dyDescent="0.2">
      <c r="B92" s="24" t="str">
        <f>'Summary TC'!B92</f>
        <v/>
      </c>
      <c r="C92" s="24">
        <f>'Summary TC'!C92</f>
        <v>0</v>
      </c>
      <c r="D92" s="18">
        <f>'Summary TC'!D92</f>
        <v>0</v>
      </c>
      <c r="E92" s="111">
        <f>SUMIF('WW Spending Total'!$B$10:$B$50,SummaryTC_AP!$B92,'WW Spending Total'!D$10:D$50)</f>
        <v>0</v>
      </c>
      <c r="F92" s="112">
        <f>SUMIF('WW Spending Total'!$B$10:$B$50,SummaryTC_AP!$B92,'WW Spending Total'!E$10:E$50)</f>
        <v>0</v>
      </c>
      <c r="G92" s="112">
        <f>SUMIF('WW Spending Total'!$B$10:$B$50,SummaryTC_AP!$B92,'WW Spending Total'!F$10:F$50)</f>
        <v>0</v>
      </c>
      <c r="H92" s="112">
        <f>SUMIF('WW Spending Total'!$B$10:$B$50,SummaryTC_AP!$B92,'WW Spending Total'!G$10:G$50)</f>
        <v>0</v>
      </c>
      <c r="I92" s="112">
        <f>SUMIF('WW Spending Total'!$B$10:$B$50,SummaryTC_AP!$B92,'WW Spending Total'!H$10:H$50)</f>
        <v>0</v>
      </c>
      <c r="J92" s="112">
        <f>SUMIF('WW Spending Total'!$B$10:$B$50,SummaryTC_AP!$B92,'WW Spending Total'!I$10:I$50)</f>
        <v>0</v>
      </c>
      <c r="K92" s="112">
        <f>SUMIF('WW Spending Total'!$B$10:$B$50,SummaryTC_AP!$B92,'WW Spending Total'!J$10:J$50)</f>
        <v>0</v>
      </c>
      <c r="L92" s="112">
        <f>SUMIF('WW Spending Total'!$B$10:$B$50,SummaryTC_AP!$B92,'WW Spending Total'!K$10:K$50)</f>
        <v>0</v>
      </c>
      <c r="M92" s="112">
        <f>SUMIF('WW Spending Total'!$B$10:$B$50,SummaryTC_AP!$B92,'WW Spending Total'!L$10:L$50)</f>
        <v>0</v>
      </c>
      <c r="N92" s="112">
        <f>SUMIF('WW Spending Total'!$B$10:$B$50,SummaryTC_AP!$B92,'WW Spending Total'!M$10:M$50)</f>
        <v>0</v>
      </c>
      <c r="O92" s="112">
        <f>SUMIF('WW Spending Total'!$B$10:$B$50,SummaryTC_AP!$B92,'WW Spending Total'!N$10:N$50)</f>
        <v>0</v>
      </c>
      <c r="P92" s="112">
        <f>SUMIF('WW Spending Total'!$B$10:$B$50,SummaryTC_AP!$B92,'WW Spending Total'!O$10:O$50)</f>
        <v>0</v>
      </c>
      <c r="Q92" s="112">
        <f>SUMIF('WW Spending Total'!$B$10:$B$50,SummaryTC_AP!$B92,'WW Spending Total'!P$10:P$50)</f>
        <v>0</v>
      </c>
      <c r="R92" s="112">
        <f>SUMIF('WW Spending Total'!$B$10:$B$50,SummaryTC_AP!$B92,'WW Spending Total'!Q$10:Q$50)</f>
        <v>0</v>
      </c>
      <c r="S92" s="112">
        <f>SUMIF('WW Spending Total'!$B$10:$B$50,SummaryTC_AP!$B92,'WW Spending Total'!R$10:R$50)</f>
        <v>0</v>
      </c>
      <c r="T92" s="112">
        <f>SUMIF('WW Spending Total'!$B$10:$B$50,SummaryTC_AP!$B92,'WW Spending Total'!S$10:S$50)</f>
        <v>0</v>
      </c>
      <c r="U92" s="112">
        <f>SUMIF('WW Spending Total'!$B$10:$B$50,SummaryTC_AP!$B92,'WW Spending Total'!T$10:T$50)</f>
        <v>0</v>
      </c>
      <c r="V92" s="112">
        <f>SUMIF('WW Spending Total'!$B$10:$B$50,SummaryTC_AP!$B92,'WW Spending Total'!U$10:U$50)</f>
        <v>0</v>
      </c>
      <c r="W92" s="112">
        <f>SUMIF('WW Spending Total'!$B$10:$B$50,SummaryTC_AP!$B92,'WW Spending Total'!V$10:V$50)</f>
        <v>0</v>
      </c>
      <c r="X92" s="112">
        <f>SUMIF('WW Spending Total'!$B$10:$B$50,SummaryTC_AP!$B92,'WW Spending Total'!W$10:W$50)</f>
        <v>0</v>
      </c>
      <c r="Y92" s="112">
        <f>SUMIF('WW Spending Total'!$B$10:$B$50,SummaryTC_AP!$B92,'WW Spending Total'!X$10:X$50)</f>
        <v>0</v>
      </c>
      <c r="Z92" s="112">
        <f>SUMIF('WW Spending Total'!$B$10:$B$50,SummaryTC_AP!$B92,'WW Spending Total'!Y$10:Y$50)</f>
        <v>0</v>
      </c>
      <c r="AA92" s="112">
        <f>SUMIF('WW Spending Total'!$B$10:$B$50,SummaryTC_AP!$B92,'WW Spending Total'!Z$10:Z$50)</f>
        <v>0</v>
      </c>
      <c r="AB92" s="112">
        <f>SUMIF('WW Spending Total'!$B$10:$B$50,SummaryTC_AP!$B92,'WW Spending Total'!AA$10:AA$50)</f>
        <v>0</v>
      </c>
      <c r="AC92" s="112">
        <f>SUMIF('WW Spending Total'!$B$10:$B$50,SummaryTC_AP!$B92,'WW Spending Total'!AB$10:AB$50)</f>
        <v>0</v>
      </c>
      <c r="AD92" s="112">
        <f>SUMIF('WW Spending Total'!$B$10:$B$50,SummaryTC_AP!$B92,'WW Spending Total'!AC$10:AC$50)</f>
        <v>0</v>
      </c>
      <c r="AE92" s="112">
        <f>SUMIF('WW Spending Total'!$B$10:$B$50,SummaryTC_AP!$B92,'WW Spending Total'!AD$10:AD$50)</f>
        <v>0</v>
      </c>
      <c r="AF92" s="112">
        <f>SUMIF('WW Spending Total'!$B$10:$B$50,SummaryTC_AP!$B92,'WW Spending Total'!AE$10:AE$50)</f>
        <v>0</v>
      </c>
      <c r="AG92" s="112">
        <f>SUMIF('WW Spending Total'!$B$10:$B$50,SummaryTC_AP!$B92,'WW Spending Total'!AF$10:AF$50)</f>
        <v>0</v>
      </c>
      <c r="AH92" s="345">
        <f>SUMIF('WW Spending Total'!$B$10:$B$50,SummaryTC_AP!$B92,'WW Spending Total'!AG$10:AG$50)</f>
        <v>0</v>
      </c>
      <c r="AI92" s="347">
        <f t="shared" ref="AI92:AI95" si="22">SUM(E92:AH92)</f>
        <v>0</v>
      </c>
    </row>
    <row r="93" spans="2:35" x14ac:dyDescent="0.2">
      <c r="B93" s="24" t="str">
        <f>'Summary TC'!B93</f>
        <v/>
      </c>
      <c r="C93" s="24">
        <f>'Summary TC'!C93</f>
        <v>0</v>
      </c>
      <c r="D93" s="18">
        <f>'Summary TC'!D93</f>
        <v>0</v>
      </c>
      <c r="E93" s="111">
        <f>SUMIF('WW Spending Total'!$B$10:$B$50,SummaryTC_AP!$B93,'WW Spending Total'!D$10:D$50)</f>
        <v>0</v>
      </c>
      <c r="F93" s="112">
        <f>SUMIF('WW Spending Total'!$B$10:$B$50,SummaryTC_AP!$B93,'WW Spending Total'!E$10:E$50)</f>
        <v>0</v>
      </c>
      <c r="G93" s="112">
        <f>SUMIF('WW Spending Total'!$B$10:$B$50,SummaryTC_AP!$B93,'WW Spending Total'!F$10:F$50)</f>
        <v>0</v>
      </c>
      <c r="H93" s="112">
        <f>SUMIF('WW Spending Total'!$B$10:$B$50,SummaryTC_AP!$B93,'WW Spending Total'!G$10:G$50)</f>
        <v>0</v>
      </c>
      <c r="I93" s="112">
        <f>SUMIF('WW Spending Total'!$B$10:$B$50,SummaryTC_AP!$B93,'WW Spending Total'!H$10:H$50)</f>
        <v>0</v>
      </c>
      <c r="J93" s="112">
        <f>SUMIF('WW Spending Total'!$B$10:$B$50,SummaryTC_AP!$B93,'WW Spending Total'!I$10:I$50)</f>
        <v>0</v>
      </c>
      <c r="K93" s="112">
        <f>SUMIF('WW Spending Total'!$B$10:$B$50,SummaryTC_AP!$B93,'WW Spending Total'!J$10:J$50)</f>
        <v>0</v>
      </c>
      <c r="L93" s="112">
        <f>SUMIF('WW Spending Total'!$B$10:$B$50,SummaryTC_AP!$B93,'WW Spending Total'!K$10:K$50)</f>
        <v>0</v>
      </c>
      <c r="M93" s="112">
        <f>SUMIF('WW Spending Total'!$B$10:$B$50,SummaryTC_AP!$B93,'WW Spending Total'!L$10:L$50)</f>
        <v>0</v>
      </c>
      <c r="N93" s="112">
        <f>SUMIF('WW Spending Total'!$B$10:$B$50,SummaryTC_AP!$B93,'WW Spending Total'!M$10:M$50)</f>
        <v>0</v>
      </c>
      <c r="O93" s="112">
        <f>SUMIF('WW Spending Total'!$B$10:$B$50,SummaryTC_AP!$B93,'WW Spending Total'!N$10:N$50)</f>
        <v>0</v>
      </c>
      <c r="P93" s="112">
        <f>SUMIF('WW Spending Total'!$B$10:$B$50,SummaryTC_AP!$B93,'WW Spending Total'!O$10:O$50)</f>
        <v>0</v>
      </c>
      <c r="Q93" s="112">
        <f>SUMIF('WW Spending Total'!$B$10:$B$50,SummaryTC_AP!$B93,'WW Spending Total'!P$10:P$50)</f>
        <v>0</v>
      </c>
      <c r="R93" s="112">
        <f>SUMIF('WW Spending Total'!$B$10:$B$50,SummaryTC_AP!$B93,'WW Spending Total'!Q$10:Q$50)</f>
        <v>0</v>
      </c>
      <c r="S93" s="112">
        <f>SUMIF('WW Spending Total'!$B$10:$B$50,SummaryTC_AP!$B93,'WW Spending Total'!R$10:R$50)</f>
        <v>0</v>
      </c>
      <c r="T93" s="112">
        <f>SUMIF('WW Spending Total'!$B$10:$B$50,SummaryTC_AP!$B93,'WW Spending Total'!S$10:S$50)</f>
        <v>0</v>
      </c>
      <c r="U93" s="112">
        <f>SUMIF('WW Spending Total'!$B$10:$B$50,SummaryTC_AP!$B93,'WW Spending Total'!T$10:T$50)</f>
        <v>0</v>
      </c>
      <c r="V93" s="112">
        <f>SUMIF('WW Spending Total'!$B$10:$B$50,SummaryTC_AP!$B93,'WW Spending Total'!U$10:U$50)</f>
        <v>0</v>
      </c>
      <c r="W93" s="112">
        <f>SUMIF('WW Spending Total'!$B$10:$B$50,SummaryTC_AP!$B93,'WW Spending Total'!V$10:V$50)</f>
        <v>0</v>
      </c>
      <c r="X93" s="112">
        <f>SUMIF('WW Spending Total'!$B$10:$B$50,SummaryTC_AP!$B93,'WW Spending Total'!W$10:W$50)</f>
        <v>0</v>
      </c>
      <c r="Y93" s="112">
        <f>SUMIF('WW Spending Total'!$B$10:$B$50,SummaryTC_AP!$B93,'WW Spending Total'!X$10:X$50)</f>
        <v>0</v>
      </c>
      <c r="Z93" s="112">
        <f>SUMIF('WW Spending Total'!$B$10:$B$50,SummaryTC_AP!$B93,'WW Spending Total'!Y$10:Y$50)</f>
        <v>0</v>
      </c>
      <c r="AA93" s="112">
        <f>SUMIF('WW Spending Total'!$B$10:$B$50,SummaryTC_AP!$B93,'WW Spending Total'!Z$10:Z$50)</f>
        <v>0</v>
      </c>
      <c r="AB93" s="112">
        <f>SUMIF('WW Spending Total'!$B$10:$B$50,SummaryTC_AP!$B93,'WW Spending Total'!AA$10:AA$50)</f>
        <v>0</v>
      </c>
      <c r="AC93" s="112">
        <f>SUMIF('WW Spending Total'!$B$10:$B$50,SummaryTC_AP!$B93,'WW Spending Total'!AB$10:AB$50)</f>
        <v>0</v>
      </c>
      <c r="AD93" s="112">
        <f>SUMIF('WW Spending Total'!$B$10:$B$50,SummaryTC_AP!$B93,'WW Spending Total'!AC$10:AC$50)</f>
        <v>0</v>
      </c>
      <c r="AE93" s="112">
        <f>SUMIF('WW Spending Total'!$B$10:$B$50,SummaryTC_AP!$B93,'WW Spending Total'!AD$10:AD$50)</f>
        <v>0</v>
      </c>
      <c r="AF93" s="112">
        <f>SUMIF('WW Spending Total'!$B$10:$B$50,SummaryTC_AP!$B93,'WW Spending Total'!AE$10:AE$50)</f>
        <v>0</v>
      </c>
      <c r="AG93" s="112">
        <f>SUMIF('WW Spending Total'!$B$10:$B$50,SummaryTC_AP!$B93,'WW Spending Total'!AF$10:AF$50)</f>
        <v>0</v>
      </c>
      <c r="AH93" s="345">
        <f>SUMIF('WW Spending Total'!$B$10:$B$50,SummaryTC_AP!$B93,'WW Spending Total'!AG$10:AG$50)</f>
        <v>0</v>
      </c>
      <c r="AI93" s="347">
        <f t="shared" si="22"/>
        <v>0</v>
      </c>
    </row>
    <row r="94" spans="2:35" x14ac:dyDescent="0.2">
      <c r="B94" s="24" t="str">
        <f>'Summary TC'!B94</f>
        <v/>
      </c>
      <c r="C94" s="24">
        <f>'Summary TC'!C94</f>
        <v>0</v>
      </c>
      <c r="D94" s="18">
        <f>'Summary TC'!D94</f>
        <v>0</v>
      </c>
      <c r="E94" s="111">
        <f>SUMIF('WW Spending Total'!$B$10:$B$50,SummaryTC_AP!$B94,'WW Spending Total'!D$10:D$50)</f>
        <v>0</v>
      </c>
      <c r="F94" s="112">
        <f>SUMIF('WW Spending Total'!$B$10:$B$50,SummaryTC_AP!$B94,'WW Spending Total'!E$10:E$50)</f>
        <v>0</v>
      </c>
      <c r="G94" s="112">
        <f>SUMIF('WW Spending Total'!$B$10:$B$50,SummaryTC_AP!$B94,'WW Spending Total'!F$10:F$50)</f>
        <v>0</v>
      </c>
      <c r="H94" s="112">
        <f>SUMIF('WW Spending Total'!$B$10:$B$50,SummaryTC_AP!$B94,'WW Spending Total'!G$10:G$50)</f>
        <v>0</v>
      </c>
      <c r="I94" s="112">
        <f>SUMIF('WW Spending Total'!$B$10:$B$50,SummaryTC_AP!$B94,'WW Spending Total'!H$10:H$50)</f>
        <v>0</v>
      </c>
      <c r="J94" s="112">
        <f>SUMIF('WW Spending Total'!$B$10:$B$50,SummaryTC_AP!$B94,'WW Spending Total'!I$10:I$50)</f>
        <v>0</v>
      </c>
      <c r="K94" s="112">
        <f>SUMIF('WW Spending Total'!$B$10:$B$50,SummaryTC_AP!$B94,'WW Spending Total'!J$10:J$50)</f>
        <v>0</v>
      </c>
      <c r="L94" s="112">
        <f>SUMIF('WW Spending Total'!$B$10:$B$50,SummaryTC_AP!$B94,'WW Spending Total'!K$10:K$50)</f>
        <v>0</v>
      </c>
      <c r="M94" s="112">
        <f>SUMIF('WW Spending Total'!$B$10:$B$50,SummaryTC_AP!$B94,'WW Spending Total'!L$10:L$50)</f>
        <v>0</v>
      </c>
      <c r="N94" s="112">
        <f>SUMIF('WW Spending Total'!$B$10:$B$50,SummaryTC_AP!$B94,'WW Spending Total'!M$10:M$50)</f>
        <v>0</v>
      </c>
      <c r="O94" s="112">
        <f>SUMIF('WW Spending Total'!$B$10:$B$50,SummaryTC_AP!$B94,'WW Spending Total'!N$10:N$50)</f>
        <v>0</v>
      </c>
      <c r="P94" s="112">
        <f>SUMIF('WW Spending Total'!$B$10:$B$50,SummaryTC_AP!$B94,'WW Spending Total'!O$10:O$50)</f>
        <v>0</v>
      </c>
      <c r="Q94" s="112">
        <f>SUMIF('WW Spending Total'!$B$10:$B$50,SummaryTC_AP!$B94,'WW Spending Total'!P$10:P$50)</f>
        <v>0</v>
      </c>
      <c r="R94" s="112">
        <f>SUMIF('WW Spending Total'!$B$10:$B$50,SummaryTC_AP!$B94,'WW Spending Total'!Q$10:Q$50)</f>
        <v>0</v>
      </c>
      <c r="S94" s="112">
        <f>SUMIF('WW Spending Total'!$B$10:$B$50,SummaryTC_AP!$B94,'WW Spending Total'!R$10:R$50)</f>
        <v>0</v>
      </c>
      <c r="T94" s="112">
        <f>SUMIF('WW Spending Total'!$B$10:$B$50,SummaryTC_AP!$B94,'WW Spending Total'!S$10:S$50)</f>
        <v>0</v>
      </c>
      <c r="U94" s="112">
        <f>SUMIF('WW Spending Total'!$B$10:$B$50,SummaryTC_AP!$B94,'WW Spending Total'!T$10:T$50)</f>
        <v>0</v>
      </c>
      <c r="V94" s="112">
        <f>SUMIF('WW Spending Total'!$B$10:$B$50,SummaryTC_AP!$B94,'WW Spending Total'!U$10:U$50)</f>
        <v>0</v>
      </c>
      <c r="W94" s="112">
        <f>SUMIF('WW Spending Total'!$B$10:$B$50,SummaryTC_AP!$B94,'WW Spending Total'!V$10:V$50)</f>
        <v>0</v>
      </c>
      <c r="X94" s="112">
        <f>SUMIF('WW Spending Total'!$B$10:$B$50,SummaryTC_AP!$B94,'WW Spending Total'!W$10:W$50)</f>
        <v>0</v>
      </c>
      <c r="Y94" s="112">
        <f>SUMIF('WW Spending Total'!$B$10:$B$50,SummaryTC_AP!$B94,'WW Spending Total'!X$10:X$50)</f>
        <v>0</v>
      </c>
      <c r="Z94" s="112">
        <f>SUMIF('WW Spending Total'!$B$10:$B$50,SummaryTC_AP!$B94,'WW Spending Total'!Y$10:Y$50)</f>
        <v>0</v>
      </c>
      <c r="AA94" s="112">
        <f>SUMIF('WW Spending Total'!$B$10:$B$50,SummaryTC_AP!$B94,'WW Spending Total'!Z$10:Z$50)</f>
        <v>0</v>
      </c>
      <c r="AB94" s="112">
        <f>SUMIF('WW Spending Total'!$B$10:$B$50,SummaryTC_AP!$B94,'WW Spending Total'!AA$10:AA$50)</f>
        <v>0</v>
      </c>
      <c r="AC94" s="112">
        <f>SUMIF('WW Spending Total'!$B$10:$B$50,SummaryTC_AP!$B94,'WW Spending Total'!AB$10:AB$50)</f>
        <v>0</v>
      </c>
      <c r="AD94" s="112">
        <f>SUMIF('WW Spending Total'!$B$10:$B$50,SummaryTC_AP!$B94,'WW Spending Total'!AC$10:AC$50)</f>
        <v>0</v>
      </c>
      <c r="AE94" s="112">
        <f>SUMIF('WW Spending Total'!$B$10:$B$50,SummaryTC_AP!$B94,'WW Spending Total'!AD$10:AD$50)</f>
        <v>0</v>
      </c>
      <c r="AF94" s="112">
        <f>SUMIF('WW Spending Total'!$B$10:$B$50,SummaryTC_AP!$B94,'WW Spending Total'!AE$10:AE$50)</f>
        <v>0</v>
      </c>
      <c r="AG94" s="112">
        <f>SUMIF('WW Spending Total'!$B$10:$B$50,SummaryTC_AP!$B94,'WW Spending Total'!AF$10:AF$50)</f>
        <v>0</v>
      </c>
      <c r="AH94" s="345">
        <f>SUMIF('WW Spending Total'!$B$10:$B$50,SummaryTC_AP!$B94,'WW Spending Total'!AG$10:AG$50)</f>
        <v>0</v>
      </c>
      <c r="AI94" s="347">
        <f t="shared" si="22"/>
        <v>0</v>
      </c>
    </row>
    <row r="95" spans="2:35" x14ac:dyDescent="0.2">
      <c r="B95" s="24" t="str">
        <f>'Summary TC'!B95</f>
        <v/>
      </c>
      <c r="C95" s="24">
        <f>'Summary TC'!C95</f>
        <v>0</v>
      </c>
      <c r="D95" s="18">
        <f>'Summary TC'!D95</f>
        <v>0</v>
      </c>
      <c r="E95" s="111">
        <f>SUMIF('WW Spending Total'!$B$10:$B$50,SummaryTC_AP!$B95,'WW Spending Total'!D$10:D$50)</f>
        <v>0</v>
      </c>
      <c r="F95" s="112">
        <f>SUMIF('WW Spending Total'!$B$10:$B$50,SummaryTC_AP!$B95,'WW Spending Total'!E$10:E$50)</f>
        <v>0</v>
      </c>
      <c r="G95" s="112">
        <f>SUMIF('WW Spending Total'!$B$10:$B$50,SummaryTC_AP!$B95,'WW Spending Total'!F$10:F$50)</f>
        <v>0</v>
      </c>
      <c r="H95" s="112">
        <f>SUMIF('WW Spending Total'!$B$10:$B$50,SummaryTC_AP!$B95,'WW Spending Total'!G$10:G$50)</f>
        <v>0</v>
      </c>
      <c r="I95" s="112">
        <f>SUMIF('WW Spending Total'!$B$10:$B$50,SummaryTC_AP!$B95,'WW Spending Total'!H$10:H$50)</f>
        <v>0</v>
      </c>
      <c r="J95" s="112">
        <f>SUMIF('WW Spending Total'!$B$10:$B$50,SummaryTC_AP!$B95,'WW Spending Total'!I$10:I$50)</f>
        <v>0</v>
      </c>
      <c r="K95" s="112">
        <f>SUMIF('WW Spending Total'!$B$10:$B$50,SummaryTC_AP!$B95,'WW Spending Total'!J$10:J$50)</f>
        <v>0</v>
      </c>
      <c r="L95" s="112">
        <f>SUMIF('WW Spending Total'!$B$10:$B$50,SummaryTC_AP!$B95,'WW Spending Total'!K$10:K$50)</f>
        <v>0</v>
      </c>
      <c r="M95" s="112">
        <f>SUMIF('WW Spending Total'!$B$10:$B$50,SummaryTC_AP!$B95,'WW Spending Total'!L$10:L$50)</f>
        <v>0</v>
      </c>
      <c r="N95" s="112">
        <f>SUMIF('WW Spending Total'!$B$10:$B$50,SummaryTC_AP!$B95,'WW Spending Total'!M$10:M$50)</f>
        <v>0</v>
      </c>
      <c r="O95" s="112">
        <f>SUMIF('WW Spending Total'!$B$10:$B$50,SummaryTC_AP!$B95,'WW Spending Total'!N$10:N$50)</f>
        <v>0</v>
      </c>
      <c r="P95" s="112">
        <f>SUMIF('WW Spending Total'!$B$10:$B$50,SummaryTC_AP!$B95,'WW Spending Total'!O$10:O$50)</f>
        <v>0</v>
      </c>
      <c r="Q95" s="112">
        <f>SUMIF('WW Spending Total'!$B$10:$B$50,SummaryTC_AP!$B95,'WW Spending Total'!P$10:P$50)</f>
        <v>0</v>
      </c>
      <c r="R95" s="112">
        <f>SUMIF('WW Spending Total'!$B$10:$B$50,SummaryTC_AP!$B95,'WW Spending Total'!Q$10:Q$50)</f>
        <v>0</v>
      </c>
      <c r="S95" s="112">
        <f>SUMIF('WW Spending Total'!$B$10:$B$50,SummaryTC_AP!$B95,'WW Spending Total'!R$10:R$50)</f>
        <v>0</v>
      </c>
      <c r="T95" s="112">
        <f>SUMIF('WW Spending Total'!$B$10:$B$50,SummaryTC_AP!$B95,'WW Spending Total'!S$10:S$50)</f>
        <v>0</v>
      </c>
      <c r="U95" s="112">
        <f>SUMIF('WW Spending Total'!$B$10:$B$50,SummaryTC_AP!$B95,'WW Spending Total'!T$10:T$50)</f>
        <v>0</v>
      </c>
      <c r="V95" s="112">
        <f>SUMIF('WW Spending Total'!$B$10:$B$50,SummaryTC_AP!$B95,'WW Spending Total'!U$10:U$50)</f>
        <v>0</v>
      </c>
      <c r="W95" s="112">
        <f>SUMIF('WW Spending Total'!$B$10:$B$50,SummaryTC_AP!$B95,'WW Spending Total'!V$10:V$50)</f>
        <v>0</v>
      </c>
      <c r="X95" s="112">
        <f>SUMIF('WW Spending Total'!$B$10:$B$50,SummaryTC_AP!$B95,'WW Spending Total'!W$10:W$50)</f>
        <v>0</v>
      </c>
      <c r="Y95" s="112">
        <f>SUMIF('WW Spending Total'!$B$10:$B$50,SummaryTC_AP!$B95,'WW Spending Total'!X$10:X$50)</f>
        <v>0</v>
      </c>
      <c r="Z95" s="112">
        <f>SUMIF('WW Spending Total'!$B$10:$B$50,SummaryTC_AP!$B95,'WW Spending Total'!Y$10:Y$50)</f>
        <v>0</v>
      </c>
      <c r="AA95" s="112">
        <f>SUMIF('WW Spending Total'!$B$10:$B$50,SummaryTC_AP!$B95,'WW Spending Total'!Z$10:Z$50)</f>
        <v>0</v>
      </c>
      <c r="AB95" s="112">
        <f>SUMIF('WW Spending Total'!$B$10:$B$50,SummaryTC_AP!$B95,'WW Spending Total'!AA$10:AA$50)</f>
        <v>0</v>
      </c>
      <c r="AC95" s="112">
        <f>SUMIF('WW Spending Total'!$B$10:$B$50,SummaryTC_AP!$B95,'WW Spending Total'!AB$10:AB$50)</f>
        <v>0</v>
      </c>
      <c r="AD95" s="112">
        <f>SUMIF('WW Spending Total'!$B$10:$B$50,SummaryTC_AP!$B95,'WW Spending Total'!AC$10:AC$50)</f>
        <v>0</v>
      </c>
      <c r="AE95" s="112">
        <f>SUMIF('WW Spending Total'!$B$10:$B$50,SummaryTC_AP!$B95,'WW Spending Total'!AD$10:AD$50)</f>
        <v>0</v>
      </c>
      <c r="AF95" s="112">
        <f>SUMIF('WW Spending Total'!$B$10:$B$50,SummaryTC_AP!$B95,'WW Spending Total'!AE$10:AE$50)</f>
        <v>0</v>
      </c>
      <c r="AG95" s="112">
        <f>SUMIF('WW Spending Total'!$B$10:$B$50,SummaryTC_AP!$B95,'WW Spending Total'!AF$10:AF$50)</f>
        <v>0</v>
      </c>
      <c r="AH95" s="345">
        <f>SUMIF('WW Spending Total'!$B$10:$B$50,SummaryTC_AP!$B95,'WW Spending Total'!AG$10:AG$50)</f>
        <v>0</v>
      </c>
      <c r="AI95" s="347">
        <f t="shared" si="22"/>
        <v>0</v>
      </c>
    </row>
    <row r="96" spans="2:35" ht="13.5" thickBot="1" x14ac:dyDescent="0.25">
      <c r="B96" s="24">
        <f>'Summary TC'!B96</f>
        <v>0</v>
      </c>
      <c r="C96" s="126">
        <f>'Summary TC'!C96</f>
        <v>0</v>
      </c>
      <c r="D96" s="191">
        <f>'Summary TC'!D96</f>
        <v>0</v>
      </c>
      <c r="E96" s="89"/>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348"/>
      <c r="AI96" s="348"/>
    </row>
    <row r="97" spans="2:35" ht="13.5" thickBot="1" x14ac:dyDescent="0.25">
      <c r="B97" s="163" t="str">
        <f>'Summary TC'!B97</f>
        <v>TOTAL</v>
      </c>
      <c r="C97" s="226"/>
      <c r="D97" s="183"/>
      <c r="E97" s="115">
        <f>IF(AND(E$12&gt;=Dropdowns!$E$1, E$12&lt;=Dropdowns!$E$2), SUM(E76:E96),0)</f>
        <v>0</v>
      </c>
      <c r="F97" s="115">
        <f>IF(AND(F$12&gt;=Dropdowns!$E$1, F$12&lt;=Dropdowns!$E$2), SUM(F76:F96),0)</f>
        <v>0</v>
      </c>
      <c r="G97" s="115">
        <f>IF(AND(G$12&gt;=Dropdowns!$E$1, G$12&lt;=Dropdowns!$E$2), SUM(G76:G96),0)</f>
        <v>0</v>
      </c>
      <c r="H97" s="115">
        <f>IF(AND(H$12&gt;=Dropdowns!$E$1, H$12&lt;=Dropdowns!$E$2), SUM(H76:H96),0)</f>
        <v>0</v>
      </c>
      <c r="I97" s="115">
        <f>IF(AND(I$12&gt;=Dropdowns!$E$1, I$12&lt;=Dropdowns!$E$2), SUM(I76:I96),0)</f>
        <v>0</v>
      </c>
      <c r="J97" s="115">
        <f>IF(AND(J$12&gt;=Dropdowns!$E$1, J$12&lt;=Dropdowns!$E$2), SUM(J76:J96),0)</f>
        <v>0</v>
      </c>
      <c r="K97" s="115">
        <f>IF(AND(K$12&gt;=Dropdowns!$E$1, K$12&lt;=Dropdowns!$E$2), SUM(K76:K96),0)</f>
        <v>0</v>
      </c>
      <c r="L97" s="115">
        <f>IF(AND(L$12&gt;=Dropdowns!$E$1, L$12&lt;=Dropdowns!$E$2), SUM(L76:L96),0)</f>
        <v>0</v>
      </c>
      <c r="M97" s="115">
        <f>IF(AND(M$12&gt;=Dropdowns!$E$1, M$12&lt;=Dropdowns!$E$2), SUM(M76:M96),0)</f>
        <v>0</v>
      </c>
      <c r="N97" s="115">
        <f>IF(AND(N$12&gt;=Dropdowns!$E$1, N$12&lt;=Dropdowns!$E$2), SUM(N76:N96),0)</f>
        <v>0</v>
      </c>
      <c r="O97" s="115">
        <f>IF(AND(O$12&gt;=Dropdowns!$E$1, O$12&lt;=Dropdowns!$E$2), SUM(O76:O96),0)</f>
        <v>0</v>
      </c>
      <c r="P97" s="115">
        <f>IF(AND(P$12&gt;=Dropdowns!$E$1, P$12&lt;=Dropdowns!$E$2), SUM(P76:P96),0)</f>
        <v>0</v>
      </c>
      <c r="Q97" s="115">
        <f>IF(AND(Q$12&gt;=Dropdowns!$E$1, Q$12&lt;=Dropdowns!$E$2), SUM(Q76:Q96),0)</f>
        <v>0</v>
      </c>
      <c r="R97" s="115">
        <f>IF(AND(R$12&gt;=Dropdowns!$E$1, R$12&lt;=Dropdowns!$E$2), SUM(R76:R96),0)</f>
        <v>0</v>
      </c>
      <c r="S97" s="115">
        <f>IF(AND(S$12&gt;=Dropdowns!$E$1, S$12&lt;=Dropdowns!$E$2), SUM(S76:S96),0)</f>
        <v>0</v>
      </c>
      <c r="T97" s="115">
        <f>IF(AND(T$12&gt;=Dropdowns!$E$1, T$12&lt;=Dropdowns!$E$2), SUM(T76:T96),0)</f>
        <v>0</v>
      </c>
      <c r="U97" s="115">
        <f>IF(AND(U$12&gt;=Dropdowns!$E$1, U$12&lt;=Dropdowns!$E$2), SUM(U76:U96),0)</f>
        <v>0</v>
      </c>
      <c r="V97" s="115">
        <f>IF(AND(V$12&gt;=Dropdowns!$E$1, V$12&lt;=Dropdowns!$E$2), SUM(V76:V96),0)</f>
        <v>0</v>
      </c>
      <c r="W97" s="115">
        <f>IF(AND(W$12&gt;=Dropdowns!$E$1, W$12&lt;=Dropdowns!$E$2), SUM(W76:W96),0)</f>
        <v>0</v>
      </c>
      <c r="X97" s="115">
        <f>IF(AND(X$12&gt;=Dropdowns!$E$1, X$12&lt;=Dropdowns!$E$2), SUM(X76:X96),0)</f>
        <v>0</v>
      </c>
      <c r="Y97" s="115">
        <f>IF(AND(Y$12&gt;=Dropdowns!$E$1, Y$12&lt;=Dropdowns!$E$2), SUM(Y76:Y96),0)</f>
        <v>0</v>
      </c>
      <c r="Z97" s="115">
        <f>IF(AND(Z$12&gt;=Dropdowns!$E$1, Z$12&lt;=Dropdowns!$E$2), SUM(Z76:Z96),0)</f>
        <v>0</v>
      </c>
      <c r="AA97" s="115">
        <f>IF(AND(AA$12&gt;=Dropdowns!$E$1, AA$12&lt;=Dropdowns!$E$2), SUM(AA76:AA96),0)</f>
        <v>0</v>
      </c>
      <c r="AB97" s="115">
        <f>IF(AND(AB$12&gt;=Dropdowns!$E$1, AB$12&lt;=Dropdowns!$E$2), SUM(AB76:AB96),0)</f>
        <v>0</v>
      </c>
      <c r="AC97" s="115">
        <f>IF(AND(AC$12&gt;=Dropdowns!$E$1, AC$12&lt;=Dropdowns!$E$2), SUM(AC76:AC96),0)</f>
        <v>0</v>
      </c>
      <c r="AD97" s="115">
        <f>IF(AND(AD$12&gt;=Dropdowns!$E$1, AD$12&lt;=Dropdowns!$E$2), SUM(AD76:AD96),0)</f>
        <v>0</v>
      </c>
      <c r="AE97" s="115">
        <f>IF(AND(AE$12&gt;=Dropdowns!$E$1, AE$12&lt;=Dropdowns!$E$2), SUM(AE76:AE96),0)</f>
        <v>0</v>
      </c>
      <c r="AF97" s="115">
        <f>IF(AND(AF$12&gt;=Dropdowns!$E$1, AF$12&lt;=Dropdowns!$E$2), SUM(AF76:AF96),0)</f>
        <v>0</v>
      </c>
      <c r="AG97" s="115">
        <f>IF(AND(AG$12&gt;=Dropdowns!$E$1, AG$12&lt;=Dropdowns!$E$2), SUM(AG76:AG96),0)</f>
        <v>0</v>
      </c>
      <c r="AH97" s="115">
        <f>IF(AND(AH$12&gt;=Dropdowns!$E$1, AH$12&lt;=Dropdowns!$E$2), SUM(AH76:AH96),0)</f>
        <v>0</v>
      </c>
      <c r="AI97" s="116">
        <f>SUM(E97:AH97)</f>
        <v>0</v>
      </c>
    </row>
    <row r="98" spans="2:35" x14ac:dyDescent="0.2">
      <c r="B98" s="24">
        <f>'Summary TC'!B98</f>
        <v>0</v>
      </c>
    </row>
    <row r="99" spans="2:35" ht="13.5" thickBot="1" x14ac:dyDescent="0.25">
      <c r="B99" s="24" t="str">
        <f>'Summary TC'!B99</f>
        <v>Savings Phase-Down</v>
      </c>
      <c r="C99" s="220"/>
      <c r="D99" s="164"/>
    </row>
    <row r="100" spans="2:35" x14ac:dyDescent="0.2">
      <c r="B100" s="26">
        <f>'Summary TC'!B100</f>
        <v>0</v>
      </c>
      <c r="C100" s="26">
        <f>'Summary TC'!C100</f>
        <v>0</v>
      </c>
      <c r="D100" s="165"/>
      <c r="E100" s="49" t="s">
        <v>0</v>
      </c>
      <c r="F100" s="165"/>
      <c r="G100" s="46"/>
      <c r="H100" s="165"/>
      <c r="I100" s="165"/>
      <c r="J100" s="165"/>
      <c r="K100" s="165"/>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64" t="s">
        <v>1</v>
      </c>
    </row>
    <row r="101" spans="2:35" ht="13.5" thickBot="1" x14ac:dyDescent="0.25">
      <c r="B101" s="24" t="str">
        <f>'Summary TC'!B101</f>
        <v>Medicaid Per Capita</v>
      </c>
      <c r="C101" s="24">
        <f>'Summary TC'!C101</f>
        <v>0</v>
      </c>
      <c r="D101" s="142"/>
      <c r="E101" s="91">
        <f>'DY Def'!B$5</f>
        <v>1</v>
      </c>
      <c r="F101" s="80">
        <f>'DY Def'!C$5</f>
        <v>2</v>
      </c>
      <c r="G101" s="80">
        <f>'DY Def'!D$5</f>
        <v>3</v>
      </c>
      <c r="H101" s="80">
        <f>'DY Def'!E$5</f>
        <v>4</v>
      </c>
      <c r="I101" s="80">
        <f>'DY Def'!F$5</f>
        <v>5</v>
      </c>
      <c r="J101" s="80">
        <f>'DY Def'!G$5</f>
        <v>6</v>
      </c>
      <c r="K101" s="80">
        <f>'DY Def'!H$5</f>
        <v>7</v>
      </c>
      <c r="L101" s="80">
        <f>'DY Def'!I$5</f>
        <v>8</v>
      </c>
      <c r="M101" s="80">
        <f>'DY Def'!J$5</f>
        <v>9</v>
      </c>
      <c r="N101" s="80">
        <f>'DY Def'!K$5</f>
        <v>10</v>
      </c>
      <c r="O101" s="80">
        <f>'DY Def'!L$5</f>
        <v>11</v>
      </c>
      <c r="P101" s="80">
        <f>'DY Def'!M$5</f>
        <v>12</v>
      </c>
      <c r="Q101" s="80">
        <f>'DY Def'!N$5</f>
        <v>13</v>
      </c>
      <c r="R101" s="80">
        <f>'DY Def'!O$5</f>
        <v>14</v>
      </c>
      <c r="S101" s="80">
        <f>'DY Def'!P$5</f>
        <v>15</v>
      </c>
      <c r="T101" s="80">
        <f>'DY Def'!Q$5</f>
        <v>16</v>
      </c>
      <c r="U101" s="80">
        <f>'DY Def'!R$5</f>
        <v>17</v>
      </c>
      <c r="V101" s="80">
        <f>'DY Def'!S$5</f>
        <v>18</v>
      </c>
      <c r="W101" s="80">
        <f>'DY Def'!T$5</f>
        <v>19</v>
      </c>
      <c r="X101" s="80">
        <f>'DY Def'!U$5</f>
        <v>20</v>
      </c>
      <c r="Y101" s="80">
        <f>'DY Def'!V$5</f>
        <v>21</v>
      </c>
      <c r="Z101" s="80">
        <f>'DY Def'!W$5</f>
        <v>22</v>
      </c>
      <c r="AA101" s="80">
        <f>'DY Def'!X$5</f>
        <v>23</v>
      </c>
      <c r="AB101" s="80">
        <f>'DY Def'!Y$5</f>
        <v>24</v>
      </c>
      <c r="AC101" s="80">
        <f>'DY Def'!Z$5</f>
        <v>25</v>
      </c>
      <c r="AD101" s="80">
        <f>'DY Def'!AA$5</f>
        <v>26</v>
      </c>
      <c r="AE101" s="80">
        <f>'DY Def'!AB$5</f>
        <v>27</v>
      </c>
      <c r="AF101" s="80">
        <f>'DY Def'!AC$5</f>
        <v>28</v>
      </c>
      <c r="AG101" s="80">
        <f>'DY Def'!AD$5</f>
        <v>29</v>
      </c>
      <c r="AH101" s="80">
        <f>'DY Def'!AE$5</f>
        <v>30</v>
      </c>
      <c r="AI101" s="74"/>
    </row>
    <row r="102" spans="2:35" x14ac:dyDescent="0.2">
      <c r="B102" s="24">
        <f>'Summary TC'!B102</f>
        <v>0</v>
      </c>
      <c r="C102" s="24">
        <f>'Summary TC'!C102</f>
        <v>0</v>
      </c>
      <c r="D102" s="200">
        <f>'MEG Def'!$H7</f>
        <v>0</v>
      </c>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3"/>
    </row>
    <row r="103" spans="2:35" s="255" customFormat="1" x14ac:dyDescent="0.2">
      <c r="B103" s="24" t="str">
        <f>'Summary TC'!B103</f>
        <v/>
      </c>
      <c r="C103" s="24">
        <f>'Summary TC'!C103</f>
        <v>0</v>
      </c>
      <c r="D103" s="254" t="s">
        <v>56</v>
      </c>
      <c r="E103" s="112" t="str">
        <f>IF($D102="Savings Phase-Down",E15," ")</f>
        <v xml:space="preserve"> </v>
      </c>
      <c r="F103" s="112" t="str">
        <f t="shared" ref="F103:AC103" si="23">IF($D102="Savings Phase-Down",F15," ")</f>
        <v xml:space="preserve"> </v>
      </c>
      <c r="G103" s="112" t="str">
        <f t="shared" si="23"/>
        <v xml:space="preserve"> </v>
      </c>
      <c r="H103" s="112" t="str">
        <f t="shared" si="23"/>
        <v xml:space="preserve"> </v>
      </c>
      <c r="I103" s="112" t="str">
        <f t="shared" si="23"/>
        <v xml:space="preserve"> </v>
      </c>
      <c r="J103" s="112" t="str">
        <f t="shared" si="23"/>
        <v xml:space="preserve"> </v>
      </c>
      <c r="K103" s="112" t="str">
        <f t="shared" si="23"/>
        <v xml:space="preserve"> </v>
      </c>
      <c r="L103" s="112" t="str">
        <f t="shared" si="23"/>
        <v xml:space="preserve"> </v>
      </c>
      <c r="M103" s="112" t="str">
        <f t="shared" si="23"/>
        <v xml:space="preserve"> </v>
      </c>
      <c r="N103" s="112" t="str">
        <f t="shared" si="23"/>
        <v xml:space="preserve"> </v>
      </c>
      <c r="O103" s="112" t="str">
        <f t="shared" si="23"/>
        <v xml:space="preserve"> </v>
      </c>
      <c r="P103" s="112" t="str">
        <f t="shared" si="23"/>
        <v xml:space="preserve"> </v>
      </c>
      <c r="Q103" s="112" t="str">
        <f t="shared" si="23"/>
        <v xml:space="preserve"> </v>
      </c>
      <c r="R103" s="112" t="str">
        <f t="shared" si="23"/>
        <v xml:space="preserve"> </v>
      </c>
      <c r="S103" s="112" t="str">
        <f t="shared" si="23"/>
        <v xml:space="preserve"> </v>
      </c>
      <c r="T103" s="112" t="str">
        <f t="shared" si="23"/>
        <v xml:space="preserve"> </v>
      </c>
      <c r="U103" s="112" t="str">
        <f t="shared" si="23"/>
        <v xml:space="preserve"> </v>
      </c>
      <c r="V103" s="112" t="str">
        <f t="shared" si="23"/>
        <v xml:space="preserve"> </v>
      </c>
      <c r="W103" s="112" t="str">
        <f t="shared" si="23"/>
        <v xml:space="preserve"> </v>
      </c>
      <c r="X103" s="112" t="str">
        <f t="shared" si="23"/>
        <v xml:space="preserve"> </v>
      </c>
      <c r="Y103" s="112" t="str">
        <f t="shared" si="23"/>
        <v xml:space="preserve"> </v>
      </c>
      <c r="Z103" s="112" t="str">
        <f t="shared" si="23"/>
        <v xml:space="preserve"> </v>
      </c>
      <c r="AA103" s="112" t="str">
        <f t="shared" si="23"/>
        <v xml:space="preserve"> </v>
      </c>
      <c r="AB103" s="112" t="str">
        <f t="shared" si="23"/>
        <v xml:space="preserve"> </v>
      </c>
      <c r="AC103" s="112" t="str">
        <f t="shared" si="23"/>
        <v xml:space="preserve"> </v>
      </c>
      <c r="AD103" s="112" t="str">
        <f t="shared" ref="AD103:AH103" si="24">IF($D102="Savings Phase-Down",AD15," ")</f>
        <v xml:space="preserve"> </v>
      </c>
      <c r="AE103" s="112" t="str">
        <f t="shared" si="24"/>
        <v xml:space="preserve"> </v>
      </c>
      <c r="AF103" s="112" t="str">
        <f t="shared" si="24"/>
        <v xml:space="preserve"> </v>
      </c>
      <c r="AG103" s="112" t="str">
        <f t="shared" si="24"/>
        <v xml:space="preserve"> </v>
      </c>
      <c r="AH103" s="112" t="str">
        <f t="shared" si="24"/>
        <v xml:space="preserve"> </v>
      </c>
      <c r="AI103" s="92"/>
    </row>
    <row r="104" spans="2:35" s="255" customFormat="1" x14ac:dyDescent="0.2">
      <c r="B104" s="24">
        <f>'Summary TC'!B104</f>
        <v>0</v>
      </c>
      <c r="C104" s="24">
        <f>'Summary TC'!C104</f>
        <v>0</v>
      </c>
      <c r="D104" s="254" t="s">
        <v>57</v>
      </c>
      <c r="E104" s="112" t="str">
        <f>IF($D102="Savings Phase-Down",E77," ")</f>
        <v xml:space="preserve"> </v>
      </c>
      <c r="F104" s="112" t="str">
        <f t="shared" ref="F104:AC104" si="25">IF($D102="Savings Phase-Down",F77," ")</f>
        <v xml:space="preserve"> </v>
      </c>
      <c r="G104" s="112" t="str">
        <f t="shared" si="25"/>
        <v xml:space="preserve"> </v>
      </c>
      <c r="H104" s="112" t="str">
        <f t="shared" si="25"/>
        <v xml:space="preserve"> </v>
      </c>
      <c r="I104" s="112" t="str">
        <f t="shared" si="25"/>
        <v xml:space="preserve"> </v>
      </c>
      <c r="J104" s="112" t="str">
        <f t="shared" si="25"/>
        <v xml:space="preserve"> </v>
      </c>
      <c r="K104" s="112" t="str">
        <f t="shared" si="25"/>
        <v xml:space="preserve"> </v>
      </c>
      <c r="L104" s="112" t="str">
        <f t="shared" si="25"/>
        <v xml:space="preserve"> </v>
      </c>
      <c r="M104" s="112" t="str">
        <f t="shared" si="25"/>
        <v xml:space="preserve"> </v>
      </c>
      <c r="N104" s="112" t="str">
        <f t="shared" si="25"/>
        <v xml:space="preserve"> </v>
      </c>
      <c r="O104" s="112" t="str">
        <f t="shared" si="25"/>
        <v xml:space="preserve"> </v>
      </c>
      <c r="P104" s="112" t="str">
        <f t="shared" si="25"/>
        <v xml:space="preserve"> </v>
      </c>
      <c r="Q104" s="112" t="str">
        <f t="shared" si="25"/>
        <v xml:space="preserve"> </v>
      </c>
      <c r="R104" s="112" t="str">
        <f t="shared" si="25"/>
        <v xml:space="preserve"> </v>
      </c>
      <c r="S104" s="112" t="str">
        <f t="shared" si="25"/>
        <v xml:space="preserve"> </v>
      </c>
      <c r="T104" s="112" t="str">
        <f t="shared" si="25"/>
        <v xml:space="preserve"> </v>
      </c>
      <c r="U104" s="112" t="str">
        <f t="shared" si="25"/>
        <v xml:space="preserve"> </v>
      </c>
      <c r="V104" s="112" t="str">
        <f t="shared" si="25"/>
        <v xml:space="preserve"> </v>
      </c>
      <c r="W104" s="112" t="str">
        <f t="shared" si="25"/>
        <v xml:space="preserve"> </v>
      </c>
      <c r="X104" s="112" t="str">
        <f t="shared" si="25"/>
        <v xml:space="preserve"> </v>
      </c>
      <c r="Y104" s="112" t="str">
        <f t="shared" si="25"/>
        <v xml:space="preserve"> </v>
      </c>
      <c r="Z104" s="112" t="str">
        <f t="shared" si="25"/>
        <v xml:space="preserve"> </v>
      </c>
      <c r="AA104" s="112" t="str">
        <f t="shared" si="25"/>
        <v xml:space="preserve"> </v>
      </c>
      <c r="AB104" s="112" t="str">
        <f t="shared" si="25"/>
        <v xml:space="preserve"> </v>
      </c>
      <c r="AC104" s="112" t="str">
        <f t="shared" si="25"/>
        <v xml:space="preserve"> </v>
      </c>
      <c r="AD104" s="112" t="str">
        <f t="shared" ref="AD104:AH104" si="26">IF($D102="Savings Phase-Down",AD77," ")</f>
        <v xml:space="preserve"> </v>
      </c>
      <c r="AE104" s="112" t="str">
        <f t="shared" si="26"/>
        <v xml:space="preserve"> </v>
      </c>
      <c r="AF104" s="112" t="str">
        <f t="shared" si="26"/>
        <v xml:space="preserve"> </v>
      </c>
      <c r="AG104" s="112" t="str">
        <f t="shared" si="26"/>
        <v xml:space="preserve"> </v>
      </c>
      <c r="AH104" s="112" t="str">
        <f t="shared" si="26"/>
        <v xml:space="preserve"> </v>
      </c>
      <c r="AI104" s="92"/>
    </row>
    <row r="105" spans="2:35" s="255" customFormat="1" x14ac:dyDescent="0.2">
      <c r="B105" s="24" t="str">
        <f>'Summary TC'!B105</f>
        <v>Difference</v>
      </c>
      <c r="C105" s="24">
        <f>'Summary TC'!C105</f>
        <v>0</v>
      </c>
      <c r="D105" s="254"/>
      <c r="E105" s="112">
        <f>IFERROR(E103-E104,0)</f>
        <v>0</v>
      </c>
      <c r="F105" s="112">
        <f t="shared" ref="F105:AC105" si="27">IFERROR(F103-F104,0)</f>
        <v>0</v>
      </c>
      <c r="G105" s="112">
        <f t="shared" si="27"/>
        <v>0</v>
      </c>
      <c r="H105" s="112">
        <f t="shared" si="27"/>
        <v>0</v>
      </c>
      <c r="I105" s="112">
        <f t="shared" si="27"/>
        <v>0</v>
      </c>
      <c r="J105" s="112">
        <f t="shared" si="27"/>
        <v>0</v>
      </c>
      <c r="K105" s="112">
        <f t="shared" si="27"/>
        <v>0</v>
      </c>
      <c r="L105" s="112">
        <f t="shared" si="27"/>
        <v>0</v>
      </c>
      <c r="M105" s="112">
        <f t="shared" si="27"/>
        <v>0</v>
      </c>
      <c r="N105" s="112">
        <f t="shared" si="27"/>
        <v>0</v>
      </c>
      <c r="O105" s="112">
        <f t="shared" si="27"/>
        <v>0</v>
      </c>
      <c r="P105" s="112">
        <f t="shared" si="27"/>
        <v>0</v>
      </c>
      <c r="Q105" s="112">
        <f t="shared" si="27"/>
        <v>0</v>
      </c>
      <c r="R105" s="112">
        <f t="shared" si="27"/>
        <v>0</v>
      </c>
      <c r="S105" s="112">
        <f t="shared" si="27"/>
        <v>0</v>
      </c>
      <c r="T105" s="112">
        <f t="shared" si="27"/>
        <v>0</v>
      </c>
      <c r="U105" s="112">
        <f t="shared" si="27"/>
        <v>0</v>
      </c>
      <c r="V105" s="112">
        <f t="shared" si="27"/>
        <v>0</v>
      </c>
      <c r="W105" s="112">
        <f t="shared" si="27"/>
        <v>0</v>
      </c>
      <c r="X105" s="112">
        <f t="shared" si="27"/>
        <v>0</v>
      </c>
      <c r="Y105" s="112">
        <f t="shared" si="27"/>
        <v>0</v>
      </c>
      <c r="Z105" s="112">
        <f t="shared" si="27"/>
        <v>0</v>
      </c>
      <c r="AA105" s="112">
        <f t="shared" si="27"/>
        <v>0</v>
      </c>
      <c r="AB105" s="112">
        <f t="shared" si="27"/>
        <v>0</v>
      </c>
      <c r="AC105" s="112">
        <f t="shared" si="27"/>
        <v>0</v>
      </c>
      <c r="AD105" s="112">
        <f t="shared" ref="AD105:AH105" si="28">IFERROR(AD103-AD104,0)</f>
        <v>0</v>
      </c>
      <c r="AE105" s="112">
        <f t="shared" si="28"/>
        <v>0</v>
      </c>
      <c r="AF105" s="112">
        <f t="shared" si="28"/>
        <v>0</v>
      </c>
      <c r="AG105" s="112">
        <f t="shared" si="28"/>
        <v>0</v>
      </c>
      <c r="AH105" s="112">
        <f t="shared" si="28"/>
        <v>0</v>
      </c>
      <c r="AI105" s="92"/>
    </row>
    <row r="106" spans="2:35" x14ac:dyDescent="0.2">
      <c r="B106" s="24" t="str">
        <f>'Summary TC'!B106</f>
        <v>Phase-Down Percentage</v>
      </c>
      <c r="C106" s="24">
        <f>'Summary TC'!C106</f>
        <v>0</v>
      </c>
      <c r="D106" s="253"/>
      <c r="E106" s="230">
        <f>'Summary TC'!E106</f>
        <v>0</v>
      </c>
      <c r="F106" s="230">
        <f>'Summary TC'!F106</f>
        <v>0</v>
      </c>
      <c r="G106" s="230">
        <f>'Summary TC'!G106</f>
        <v>0</v>
      </c>
      <c r="H106" s="230">
        <f>'Summary TC'!H106</f>
        <v>0</v>
      </c>
      <c r="I106" s="230">
        <f>'Summary TC'!I106</f>
        <v>0</v>
      </c>
      <c r="J106" s="230">
        <f>'Summary TC'!J106</f>
        <v>0</v>
      </c>
      <c r="K106" s="230">
        <f>'Summary TC'!K106</f>
        <v>0</v>
      </c>
      <c r="L106" s="230">
        <f>'Summary TC'!L106</f>
        <v>0</v>
      </c>
      <c r="M106" s="230">
        <f>'Summary TC'!M106</f>
        <v>0</v>
      </c>
      <c r="N106" s="230">
        <f>'Summary TC'!N106</f>
        <v>0</v>
      </c>
      <c r="O106" s="230">
        <f>'Summary TC'!O106</f>
        <v>0</v>
      </c>
      <c r="P106" s="230">
        <f>'Summary TC'!P106</f>
        <v>0</v>
      </c>
      <c r="Q106" s="230">
        <f>'Summary TC'!Q106</f>
        <v>0</v>
      </c>
      <c r="R106" s="230">
        <f>'Summary TC'!R106</f>
        <v>0</v>
      </c>
      <c r="S106" s="230">
        <f>'Summary TC'!S106</f>
        <v>0</v>
      </c>
      <c r="T106" s="230">
        <f>'Summary TC'!T106</f>
        <v>0</v>
      </c>
      <c r="U106" s="230">
        <f>'Summary TC'!U106</f>
        <v>0</v>
      </c>
      <c r="V106" s="230">
        <f>'Summary TC'!V106</f>
        <v>0</v>
      </c>
      <c r="W106" s="230">
        <f>'Summary TC'!W106</f>
        <v>0</v>
      </c>
      <c r="X106" s="230">
        <f>'Summary TC'!X106</f>
        <v>0</v>
      </c>
      <c r="Y106" s="230">
        <f>'Summary TC'!Y106</f>
        <v>0</v>
      </c>
      <c r="Z106" s="230">
        <f>'Summary TC'!Z106</f>
        <v>0</v>
      </c>
      <c r="AA106" s="230">
        <f>'Summary TC'!AA106</f>
        <v>0</v>
      </c>
      <c r="AB106" s="230">
        <f>'Summary TC'!AB106</f>
        <v>0</v>
      </c>
      <c r="AC106" s="230">
        <f>'Summary TC'!AC106</f>
        <v>0</v>
      </c>
      <c r="AD106" s="230">
        <f>'Summary TC'!AD106</f>
        <v>0</v>
      </c>
      <c r="AE106" s="230">
        <f>'Summary TC'!AE106</f>
        <v>0</v>
      </c>
      <c r="AF106" s="230">
        <f>'Summary TC'!AF106</f>
        <v>0</v>
      </c>
      <c r="AG106" s="230">
        <f>'Summary TC'!AG106</f>
        <v>0</v>
      </c>
      <c r="AH106" s="230">
        <f>'Summary TC'!AH106</f>
        <v>0</v>
      </c>
      <c r="AI106" s="93"/>
    </row>
    <row r="107" spans="2:35" s="252" customFormat="1" x14ac:dyDescent="0.2">
      <c r="B107" s="24" t="str">
        <f>'Summary TC'!B107</f>
        <v>Savings Reduction</v>
      </c>
      <c r="C107" s="24">
        <f>'Summary TC'!C107</f>
        <v>0</v>
      </c>
      <c r="D107" s="256"/>
      <c r="E107" s="112">
        <f>IF((E105&gt;0),(1-E106)*E105,0)</f>
        <v>0</v>
      </c>
      <c r="F107" s="112">
        <f t="shared" ref="F107:AC107" si="29">IF((F105&gt;0),(1-F106)*F105,0)</f>
        <v>0</v>
      </c>
      <c r="G107" s="112">
        <f t="shared" si="29"/>
        <v>0</v>
      </c>
      <c r="H107" s="112">
        <f t="shared" si="29"/>
        <v>0</v>
      </c>
      <c r="I107" s="112">
        <f t="shared" si="29"/>
        <v>0</v>
      </c>
      <c r="J107" s="112">
        <f t="shared" si="29"/>
        <v>0</v>
      </c>
      <c r="K107" s="112">
        <f t="shared" si="29"/>
        <v>0</v>
      </c>
      <c r="L107" s="112">
        <f t="shared" si="29"/>
        <v>0</v>
      </c>
      <c r="M107" s="112">
        <f t="shared" si="29"/>
        <v>0</v>
      </c>
      <c r="N107" s="112">
        <f t="shared" si="29"/>
        <v>0</v>
      </c>
      <c r="O107" s="112">
        <f t="shared" si="29"/>
        <v>0</v>
      </c>
      <c r="P107" s="112">
        <f t="shared" si="29"/>
        <v>0</v>
      </c>
      <c r="Q107" s="112">
        <f t="shared" si="29"/>
        <v>0</v>
      </c>
      <c r="R107" s="112">
        <f t="shared" si="29"/>
        <v>0</v>
      </c>
      <c r="S107" s="112">
        <f t="shared" si="29"/>
        <v>0</v>
      </c>
      <c r="T107" s="112">
        <f t="shared" si="29"/>
        <v>0</v>
      </c>
      <c r="U107" s="112">
        <f t="shared" si="29"/>
        <v>0</v>
      </c>
      <c r="V107" s="112">
        <f t="shared" si="29"/>
        <v>0</v>
      </c>
      <c r="W107" s="112">
        <f t="shared" si="29"/>
        <v>0</v>
      </c>
      <c r="X107" s="112">
        <f t="shared" si="29"/>
        <v>0</v>
      </c>
      <c r="Y107" s="112">
        <f t="shared" si="29"/>
        <v>0</v>
      </c>
      <c r="Z107" s="112">
        <f t="shared" si="29"/>
        <v>0</v>
      </c>
      <c r="AA107" s="112">
        <f t="shared" si="29"/>
        <v>0</v>
      </c>
      <c r="AB107" s="112">
        <f t="shared" si="29"/>
        <v>0</v>
      </c>
      <c r="AC107" s="112">
        <f t="shared" si="29"/>
        <v>0</v>
      </c>
      <c r="AD107" s="112">
        <f t="shared" ref="AD107:AH107" si="30">IF((AD105&gt;0),(1-AD106)*AD105,0)</f>
        <v>0</v>
      </c>
      <c r="AE107" s="112">
        <f t="shared" si="30"/>
        <v>0</v>
      </c>
      <c r="AF107" s="112">
        <f t="shared" si="30"/>
        <v>0</v>
      </c>
      <c r="AG107" s="112">
        <f t="shared" si="30"/>
        <v>0</v>
      </c>
      <c r="AH107" s="112">
        <f t="shared" si="30"/>
        <v>0</v>
      </c>
      <c r="AI107" s="94"/>
    </row>
    <row r="108" spans="2:35" x14ac:dyDescent="0.2">
      <c r="B108" s="24">
        <f>'Summary TC'!B108</f>
        <v>0</v>
      </c>
      <c r="C108" s="24">
        <f>'Summary TC'!C108</f>
        <v>0</v>
      </c>
      <c r="D108" s="200">
        <f>'MEG Def'!$H8</f>
        <v>0</v>
      </c>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3"/>
    </row>
    <row r="109" spans="2:35" x14ac:dyDescent="0.2">
      <c r="B109" s="24" t="str">
        <f>'Summary TC'!B109</f>
        <v/>
      </c>
      <c r="C109" s="24">
        <f>'Summary TC'!C109</f>
        <v>0</v>
      </c>
      <c r="D109" s="166" t="s">
        <v>56</v>
      </c>
      <c r="E109" s="112" t="str">
        <f>IF($D108="Savings Phase-Down",E19," ")</f>
        <v xml:space="preserve"> </v>
      </c>
      <c r="F109" s="112" t="str">
        <f t="shared" ref="F109:AC109" si="31">IF($D108="Savings Phase-Down",F19," ")</f>
        <v xml:space="preserve"> </v>
      </c>
      <c r="G109" s="112" t="str">
        <f t="shared" si="31"/>
        <v xml:space="preserve"> </v>
      </c>
      <c r="H109" s="112" t="str">
        <f t="shared" si="31"/>
        <v xml:space="preserve"> </v>
      </c>
      <c r="I109" s="112" t="str">
        <f t="shared" si="31"/>
        <v xml:space="preserve"> </v>
      </c>
      <c r="J109" s="112" t="str">
        <f t="shared" si="31"/>
        <v xml:space="preserve"> </v>
      </c>
      <c r="K109" s="112" t="str">
        <f t="shared" si="31"/>
        <v xml:space="preserve"> </v>
      </c>
      <c r="L109" s="112" t="str">
        <f t="shared" si="31"/>
        <v xml:space="preserve"> </v>
      </c>
      <c r="M109" s="112" t="str">
        <f t="shared" si="31"/>
        <v xml:space="preserve"> </v>
      </c>
      <c r="N109" s="112" t="str">
        <f t="shared" si="31"/>
        <v xml:space="preserve"> </v>
      </c>
      <c r="O109" s="112" t="str">
        <f t="shared" si="31"/>
        <v xml:space="preserve"> </v>
      </c>
      <c r="P109" s="112" t="str">
        <f t="shared" si="31"/>
        <v xml:space="preserve"> </v>
      </c>
      <c r="Q109" s="112" t="str">
        <f t="shared" si="31"/>
        <v xml:space="preserve"> </v>
      </c>
      <c r="R109" s="112" t="str">
        <f t="shared" si="31"/>
        <v xml:space="preserve"> </v>
      </c>
      <c r="S109" s="112" t="str">
        <f t="shared" si="31"/>
        <v xml:space="preserve"> </v>
      </c>
      <c r="T109" s="112" t="str">
        <f t="shared" si="31"/>
        <v xml:space="preserve"> </v>
      </c>
      <c r="U109" s="112" t="str">
        <f t="shared" si="31"/>
        <v xml:space="preserve"> </v>
      </c>
      <c r="V109" s="112" t="str">
        <f t="shared" si="31"/>
        <v xml:space="preserve"> </v>
      </c>
      <c r="W109" s="112" t="str">
        <f t="shared" si="31"/>
        <v xml:space="preserve"> </v>
      </c>
      <c r="X109" s="112" t="str">
        <f t="shared" si="31"/>
        <v xml:space="preserve"> </v>
      </c>
      <c r="Y109" s="112" t="str">
        <f t="shared" si="31"/>
        <v xml:space="preserve"> </v>
      </c>
      <c r="Z109" s="112" t="str">
        <f t="shared" si="31"/>
        <v xml:space="preserve"> </v>
      </c>
      <c r="AA109" s="112" t="str">
        <f t="shared" si="31"/>
        <v xml:space="preserve"> </v>
      </c>
      <c r="AB109" s="112" t="str">
        <f t="shared" si="31"/>
        <v xml:space="preserve"> </v>
      </c>
      <c r="AC109" s="112" t="str">
        <f t="shared" si="31"/>
        <v xml:space="preserve"> </v>
      </c>
      <c r="AD109" s="112" t="str">
        <f t="shared" ref="AD109:AH109" si="32">IF($D108="Savings Phase-Down",AD19," ")</f>
        <v xml:space="preserve"> </v>
      </c>
      <c r="AE109" s="112" t="str">
        <f t="shared" si="32"/>
        <v xml:space="preserve"> </v>
      </c>
      <c r="AF109" s="112" t="str">
        <f t="shared" si="32"/>
        <v xml:space="preserve"> </v>
      </c>
      <c r="AG109" s="112" t="str">
        <f t="shared" si="32"/>
        <v xml:space="preserve"> </v>
      </c>
      <c r="AH109" s="112" t="str">
        <f t="shared" si="32"/>
        <v xml:space="preserve"> </v>
      </c>
      <c r="AI109" s="95"/>
    </row>
    <row r="110" spans="2:35" x14ac:dyDescent="0.2">
      <c r="B110" s="24">
        <f>'Summary TC'!B110</f>
        <v>0</v>
      </c>
      <c r="C110" s="24">
        <f>'Summary TC'!C110</f>
        <v>0</v>
      </c>
      <c r="D110" s="166" t="s">
        <v>57</v>
      </c>
      <c r="E110" s="112" t="str">
        <f>IF($D108="Savings Phase-Down",E78," ")</f>
        <v xml:space="preserve"> </v>
      </c>
      <c r="F110" s="112" t="str">
        <f t="shared" ref="F110:AC110" si="33">IF($D108="Savings Phase-Down",F78," ")</f>
        <v xml:space="preserve"> </v>
      </c>
      <c r="G110" s="112" t="str">
        <f t="shared" si="33"/>
        <v xml:space="preserve"> </v>
      </c>
      <c r="H110" s="112" t="str">
        <f t="shared" si="33"/>
        <v xml:space="preserve"> </v>
      </c>
      <c r="I110" s="112" t="str">
        <f t="shared" si="33"/>
        <v xml:space="preserve"> </v>
      </c>
      <c r="J110" s="112" t="str">
        <f t="shared" si="33"/>
        <v xml:space="preserve"> </v>
      </c>
      <c r="K110" s="112" t="str">
        <f t="shared" si="33"/>
        <v xml:space="preserve"> </v>
      </c>
      <c r="L110" s="112" t="str">
        <f t="shared" si="33"/>
        <v xml:space="preserve"> </v>
      </c>
      <c r="M110" s="112" t="str">
        <f t="shared" si="33"/>
        <v xml:space="preserve"> </v>
      </c>
      <c r="N110" s="112" t="str">
        <f t="shared" si="33"/>
        <v xml:space="preserve"> </v>
      </c>
      <c r="O110" s="112" t="str">
        <f t="shared" si="33"/>
        <v xml:space="preserve"> </v>
      </c>
      <c r="P110" s="112" t="str">
        <f t="shared" si="33"/>
        <v xml:space="preserve"> </v>
      </c>
      <c r="Q110" s="112" t="str">
        <f t="shared" si="33"/>
        <v xml:space="preserve"> </v>
      </c>
      <c r="R110" s="112" t="str">
        <f t="shared" si="33"/>
        <v xml:space="preserve"> </v>
      </c>
      <c r="S110" s="112" t="str">
        <f t="shared" si="33"/>
        <v xml:space="preserve"> </v>
      </c>
      <c r="T110" s="112" t="str">
        <f t="shared" si="33"/>
        <v xml:space="preserve"> </v>
      </c>
      <c r="U110" s="112" t="str">
        <f t="shared" si="33"/>
        <v xml:space="preserve"> </v>
      </c>
      <c r="V110" s="112" t="str">
        <f t="shared" si="33"/>
        <v xml:space="preserve"> </v>
      </c>
      <c r="W110" s="112" t="str">
        <f t="shared" si="33"/>
        <v xml:space="preserve"> </v>
      </c>
      <c r="X110" s="112" t="str">
        <f t="shared" si="33"/>
        <v xml:space="preserve"> </v>
      </c>
      <c r="Y110" s="112" t="str">
        <f t="shared" si="33"/>
        <v xml:space="preserve"> </v>
      </c>
      <c r="Z110" s="112" t="str">
        <f t="shared" si="33"/>
        <v xml:space="preserve"> </v>
      </c>
      <c r="AA110" s="112" t="str">
        <f t="shared" si="33"/>
        <v xml:space="preserve"> </v>
      </c>
      <c r="AB110" s="112" t="str">
        <f t="shared" si="33"/>
        <v xml:space="preserve"> </v>
      </c>
      <c r="AC110" s="112" t="str">
        <f t="shared" si="33"/>
        <v xml:space="preserve"> </v>
      </c>
      <c r="AD110" s="112" t="str">
        <f t="shared" ref="AD110:AH110" si="34">IF($D108="Savings Phase-Down",AD78," ")</f>
        <v xml:space="preserve"> </v>
      </c>
      <c r="AE110" s="112" t="str">
        <f t="shared" si="34"/>
        <v xml:space="preserve"> </v>
      </c>
      <c r="AF110" s="112" t="str">
        <f t="shared" si="34"/>
        <v xml:space="preserve"> </v>
      </c>
      <c r="AG110" s="112" t="str">
        <f t="shared" si="34"/>
        <v xml:space="preserve"> </v>
      </c>
      <c r="AH110" s="112" t="str">
        <f t="shared" si="34"/>
        <v xml:space="preserve"> </v>
      </c>
      <c r="AI110" s="95"/>
    </row>
    <row r="111" spans="2:35" x14ac:dyDescent="0.2">
      <c r="B111" s="24" t="str">
        <f>'Summary TC'!B111</f>
        <v>Difference</v>
      </c>
      <c r="C111" s="24">
        <f>'Summary TC'!C111</f>
        <v>0</v>
      </c>
      <c r="D111" s="253"/>
      <c r="E111" s="112">
        <f>IFERROR(E109-E110,0)</f>
        <v>0</v>
      </c>
      <c r="F111" s="112">
        <f t="shared" ref="F111:AC111" si="35">IFERROR(F109-F110,0)</f>
        <v>0</v>
      </c>
      <c r="G111" s="112">
        <f t="shared" si="35"/>
        <v>0</v>
      </c>
      <c r="H111" s="112">
        <f t="shared" si="35"/>
        <v>0</v>
      </c>
      <c r="I111" s="112">
        <f t="shared" si="35"/>
        <v>0</v>
      </c>
      <c r="J111" s="112">
        <f t="shared" si="35"/>
        <v>0</v>
      </c>
      <c r="K111" s="112">
        <f t="shared" si="35"/>
        <v>0</v>
      </c>
      <c r="L111" s="112">
        <f t="shared" si="35"/>
        <v>0</v>
      </c>
      <c r="M111" s="112">
        <f t="shared" si="35"/>
        <v>0</v>
      </c>
      <c r="N111" s="112">
        <f t="shared" si="35"/>
        <v>0</v>
      </c>
      <c r="O111" s="112">
        <f t="shared" si="35"/>
        <v>0</v>
      </c>
      <c r="P111" s="112">
        <f t="shared" si="35"/>
        <v>0</v>
      </c>
      <c r="Q111" s="112">
        <f t="shared" si="35"/>
        <v>0</v>
      </c>
      <c r="R111" s="112">
        <f t="shared" si="35"/>
        <v>0</v>
      </c>
      <c r="S111" s="112">
        <f t="shared" si="35"/>
        <v>0</v>
      </c>
      <c r="T111" s="112">
        <f t="shared" si="35"/>
        <v>0</v>
      </c>
      <c r="U111" s="112">
        <f t="shared" si="35"/>
        <v>0</v>
      </c>
      <c r="V111" s="112">
        <f t="shared" si="35"/>
        <v>0</v>
      </c>
      <c r="W111" s="112">
        <f t="shared" si="35"/>
        <v>0</v>
      </c>
      <c r="X111" s="112">
        <f t="shared" si="35"/>
        <v>0</v>
      </c>
      <c r="Y111" s="112">
        <f t="shared" si="35"/>
        <v>0</v>
      </c>
      <c r="Z111" s="112">
        <f t="shared" si="35"/>
        <v>0</v>
      </c>
      <c r="AA111" s="112">
        <f t="shared" si="35"/>
        <v>0</v>
      </c>
      <c r="AB111" s="112">
        <f t="shared" si="35"/>
        <v>0</v>
      </c>
      <c r="AC111" s="112">
        <f t="shared" si="35"/>
        <v>0</v>
      </c>
      <c r="AD111" s="112">
        <f t="shared" ref="AD111:AH111" si="36">IFERROR(AD109-AD110,0)</f>
        <v>0</v>
      </c>
      <c r="AE111" s="112">
        <f t="shared" si="36"/>
        <v>0</v>
      </c>
      <c r="AF111" s="112">
        <f t="shared" si="36"/>
        <v>0</v>
      </c>
      <c r="AG111" s="112">
        <f t="shared" si="36"/>
        <v>0</v>
      </c>
      <c r="AH111" s="112">
        <f t="shared" si="36"/>
        <v>0</v>
      </c>
      <c r="AI111" s="95"/>
    </row>
    <row r="112" spans="2:35" x14ac:dyDescent="0.2">
      <c r="B112" s="24" t="str">
        <f>'Summary TC'!B112</f>
        <v>Phase-Down Percentage</v>
      </c>
      <c r="C112" s="24">
        <f>'Summary TC'!C112</f>
        <v>0</v>
      </c>
      <c r="D112" s="253"/>
      <c r="E112" s="230">
        <f>'Summary TC'!E112</f>
        <v>0</v>
      </c>
      <c r="F112" s="230">
        <f>'Summary TC'!F112</f>
        <v>0</v>
      </c>
      <c r="G112" s="230">
        <f>'Summary TC'!G112</f>
        <v>0</v>
      </c>
      <c r="H112" s="230">
        <f>'Summary TC'!H112</f>
        <v>0</v>
      </c>
      <c r="I112" s="230">
        <f>'Summary TC'!I112</f>
        <v>0</v>
      </c>
      <c r="J112" s="230">
        <f>'Summary TC'!J112</f>
        <v>0</v>
      </c>
      <c r="K112" s="230">
        <f>'Summary TC'!K112</f>
        <v>0</v>
      </c>
      <c r="L112" s="230">
        <f>'Summary TC'!L112</f>
        <v>0</v>
      </c>
      <c r="M112" s="230">
        <f>'Summary TC'!M112</f>
        <v>0</v>
      </c>
      <c r="N112" s="230">
        <f>'Summary TC'!N112</f>
        <v>0</v>
      </c>
      <c r="O112" s="230">
        <f>'Summary TC'!O112</f>
        <v>0</v>
      </c>
      <c r="P112" s="230">
        <f>'Summary TC'!P112</f>
        <v>0</v>
      </c>
      <c r="Q112" s="230">
        <f>'Summary TC'!Q112</f>
        <v>0</v>
      </c>
      <c r="R112" s="230">
        <f>'Summary TC'!R112</f>
        <v>0</v>
      </c>
      <c r="S112" s="230">
        <f>'Summary TC'!S112</f>
        <v>0</v>
      </c>
      <c r="T112" s="230">
        <f>'Summary TC'!T112</f>
        <v>0</v>
      </c>
      <c r="U112" s="230">
        <f>'Summary TC'!U112</f>
        <v>0</v>
      </c>
      <c r="V112" s="230">
        <f>'Summary TC'!V112</f>
        <v>0</v>
      </c>
      <c r="W112" s="230">
        <f>'Summary TC'!W112</f>
        <v>0</v>
      </c>
      <c r="X112" s="230">
        <f>'Summary TC'!X112</f>
        <v>0</v>
      </c>
      <c r="Y112" s="230">
        <f>'Summary TC'!Y112</f>
        <v>0</v>
      </c>
      <c r="Z112" s="230">
        <f>'Summary TC'!Z112</f>
        <v>0</v>
      </c>
      <c r="AA112" s="230">
        <f>'Summary TC'!AA112</f>
        <v>0</v>
      </c>
      <c r="AB112" s="230">
        <f>'Summary TC'!AB112</f>
        <v>0</v>
      </c>
      <c r="AC112" s="230">
        <f>'Summary TC'!AC112</f>
        <v>0</v>
      </c>
      <c r="AD112" s="230">
        <f>'Summary TC'!AD112</f>
        <v>0</v>
      </c>
      <c r="AE112" s="230">
        <f>'Summary TC'!AE112</f>
        <v>0</v>
      </c>
      <c r="AF112" s="230">
        <f>'Summary TC'!AF112</f>
        <v>0</v>
      </c>
      <c r="AG112" s="230">
        <f>'Summary TC'!AG112</f>
        <v>0</v>
      </c>
      <c r="AH112" s="230">
        <f>'Summary TC'!AH112</f>
        <v>0</v>
      </c>
      <c r="AI112" s="95"/>
    </row>
    <row r="113" spans="2:35" s="252" customFormat="1" x14ac:dyDescent="0.2">
      <c r="B113" s="24" t="str">
        <f>'Summary TC'!B113</f>
        <v>Savings Reduction</v>
      </c>
      <c r="C113" s="24">
        <f>'Summary TC'!C113</f>
        <v>0</v>
      </c>
      <c r="D113" s="256"/>
      <c r="E113" s="112">
        <f t="shared" ref="E113:AC113" si="37">IF((E111&gt;0),(1-E112)*E111,0)</f>
        <v>0</v>
      </c>
      <c r="F113" s="112">
        <f t="shared" si="37"/>
        <v>0</v>
      </c>
      <c r="G113" s="112">
        <f t="shared" si="37"/>
        <v>0</v>
      </c>
      <c r="H113" s="112">
        <f t="shared" si="37"/>
        <v>0</v>
      </c>
      <c r="I113" s="112">
        <f t="shared" si="37"/>
        <v>0</v>
      </c>
      <c r="J113" s="112">
        <f t="shared" si="37"/>
        <v>0</v>
      </c>
      <c r="K113" s="112">
        <f t="shared" si="37"/>
        <v>0</v>
      </c>
      <c r="L113" s="112">
        <f t="shared" si="37"/>
        <v>0</v>
      </c>
      <c r="M113" s="112">
        <f t="shared" si="37"/>
        <v>0</v>
      </c>
      <c r="N113" s="112">
        <f t="shared" si="37"/>
        <v>0</v>
      </c>
      <c r="O113" s="112">
        <f t="shared" si="37"/>
        <v>0</v>
      </c>
      <c r="P113" s="112">
        <f t="shared" si="37"/>
        <v>0</v>
      </c>
      <c r="Q113" s="112">
        <f t="shared" si="37"/>
        <v>0</v>
      </c>
      <c r="R113" s="112">
        <f t="shared" si="37"/>
        <v>0</v>
      </c>
      <c r="S113" s="112">
        <f t="shared" si="37"/>
        <v>0</v>
      </c>
      <c r="T113" s="112">
        <f t="shared" si="37"/>
        <v>0</v>
      </c>
      <c r="U113" s="112">
        <f t="shared" si="37"/>
        <v>0</v>
      </c>
      <c r="V113" s="112">
        <f t="shared" si="37"/>
        <v>0</v>
      </c>
      <c r="W113" s="112">
        <f t="shared" si="37"/>
        <v>0</v>
      </c>
      <c r="X113" s="112">
        <f t="shared" si="37"/>
        <v>0</v>
      </c>
      <c r="Y113" s="112">
        <f t="shared" si="37"/>
        <v>0</v>
      </c>
      <c r="Z113" s="112">
        <f t="shared" si="37"/>
        <v>0</v>
      </c>
      <c r="AA113" s="112">
        <f t="shared" si="37"/>
        <v>0</v>
      </c>
      <c r="AB113" s="112">
        <f t="shared" si="37"/>
        <v>0</v>
      </c>
      <c r="AC113" s="112">
        <f t="shared" si="37"/>
        <v>0</v>
      </c>
      <c r="AD113" s="112">
        <f t="shared" ref="AD113:AH113" si="38">IF((AD111&gt;0),(1-AD112)*AD111,0)</f>
        <v>0</v>
      </c>
      <c r="AE113" s="112">
        <f t="shared" si="38"/>
        <v>0</v>
      </c>
      <c r="AF113" s="112">
        <f t="shared" si="38"/>
        <v>0</v>
      </c>
      <c r="AG113" s="112">
        <f t="shared" si="38"/>
        <v>0</v>
      </c>
      <c r="AH113" s="112">
        <f t="shared" si="38"/>
        <v>0</v>
      </c>
      <c r="AI113" s="94"/>
    </row>
    <row r="114" spans="2:35" x14ac:dyDescent="0.2">
      <c r="B114" s="24">
        <f>'Summary TC'!B114</f>
        <v>0</v>
      </c>
      <c r="C114" s="24">
        <f>'Summary TC'!C114</f>
        <v>0</v>
      </c>
      <c r="D114" s="200">
        <f>'MEG Def'!$H9</f>
        <v>0</v>
      </c>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95"/>
    </row>
    <row r="115" spans="2:35" x14ac:dyDescent="0.2">
      <c r="B115" s="24" t="str">
        <f>'Summary TC'!B115</f>
        <v/>
      </c>
      <c r="C115" s="24">
        <f>'Summary TC'!C115</f>
        <v>0</v>
      </c>
      <c r="D115" s="166" t="s">
        <v>56</v>
      </c>
      <c r="E115" s="112" t="str">
        <f>IF($D114="Savings Phase-Down",E23," ")</f>
        <v xml:space="preserve"> </v>
      </c>
      <c r="F115" s="112" t="str">
        <f t="shared" ref="F115:AC115" si="39">IF($D114="Savings Phase-Down",F23," ")</f>
        <v xml:space="preserve"> </v>
      </c>
      <c r="G115" s="112" t="str">
        <f t="shared" si="39"/>
        <v xml:space="preserve"> </v>
      </c>
      <c r="H115" s="112" t="str">
        <f t="shared" si="39"/>
        <v xml:space="preserve"> </v>
      </c>
      <c r="I115" s="112" t="str">
        <f t="shared" si="39"/>
        <v xml:space="preserve"> </v>
      </c>
      <c r="J115" s="112" t="str">
        <f t="shared" si="39"/>
        <v xml:space="preserve"> </v>
      </c>
      <c r="K115" s="112" t="str">
        <f t="shared" si="39"/>
        <v xml:space="preserve"> </v>
      </c>
      <c r="L115" s="112" t="str">
        <f t="shared" si="39"/>
        <v xml:space="preserve"> </v>
      </c>
      <c r="M115" s="112" t="str">
        <f t="shared" si="39"/>
        <v xml:space="preserve"> </v>
      </c>
      <c r="N115" s="112" t="str">
        <f t="shared" si="39"/>
        <v xml:space="preserve"> </v>
      </c>
      <c r="O115" s="112" t="str">
        <f t="shared" si="39"/>
        <v xml:space="preserve"> </v>
      </c>
      <c r="P115" s="112" t="str">
        <f t="shared" si="39"/>
        <v xml:space="preserve"> </v>
      </c>
      <c r="Q115" s="112" t="str">
        <f t="shared" si="39"/>
        <v xml:space="preserve"> </v>
      </c>
      <c r="R115" s="112" t="str">
        <f t="shared" si="39"/>
        <v xml:space="preserve"> </v>
      </c>
      <c r="S115" s="112" t="str">
        <f t="shared" si="39"/>
        <v xml:space="preserve"> </v>
      </c>
      <c r="T115" s="112" t="str">
        <f t="shared" si="39"/>
        <v xml:space="preserve"> </v>
      </c>
      <c r="U115" s="112" t="str">
        <f t="shared" si="39"/>
        <v xml:space="preserve"> </v>
      </c>
      <c r="V115" s="112" t="str">
        <f t="shared" si="39"/>
        <v xml:space="preserve"> </v>
      </c>
      <c r="W115" s="112" t="str">
        <f t="shared" si="39"/>
        <v xml:space="preserve"> </v>
      </c>
      <c r="X115" s="112" t="str">
        <f t="shared" si="39"/>
        <v xml:space="preserve"> </v>
      </c>
      <c r="Y115" s="112" t="str">
        <f t="shared" si="39"/>
        <v xml:space="preserve"> </v>
      </c>
      <c r="Z115" s="112" t="str">
        <f t="shared" si="39"/>
        <v xml:space="preserve"> </v>
      </c>
      <c r="AA115" s="112" t="str">
        <f t="shared" si="39"/>
        <v xml:space="preserve"> </v>
      </c>
      <c r="AB115" s="112" t="str">
        <f t="shared" si="39"/>
        <v xml:space="preserve"> </v>
      </c>
      <c r="AC115" s="112" t="str">
        <f t="shared" si="39"/>
        <v xml:space="preserve"> </v>
      </c>
      <c r="AD115" s="112" t="str">
        <f t="shared" ref="AD115:AH115" si="40">IF($D114="Savings Phase-Down",AD23," ")</f>
        <v xml:space="preserve"> </v>
      </c>
      <c r="AE115" s="112" t="str">
        <f t="shared" si="40"/>
        <v xml:space="preserve"> </v>
      </c>
      <c r="AF115" s="112" t="str">
        <f t="shared" si="40"/>
        <v xml:space="preserve"> </v>
      </c>
      <c r="AG115" s="112" t="str">
        <f t="shared" si="40"/>
        <v xml:space="preserve"> </v>
      </c>
      <c r="AH115" s="112" t="str">
        <f t="shared" si="40"/>
        <v xml:space="preserve"> </v>
      </c>
      <c r="AI115" s="95"/>
    </row>
    <row r="116" spans="2:35" x14ac:dyDescent="0.2">
      <c r="B116" s="24">
        <f>'Summary TC'!B116</f>
        <v>0</v>
      </c>
      <c r="C116" s="24">
        <f>'Summary TC'!C116</f>
        <v>0</v>
      </c>
      <c r="D116" s="166" t="s">
        <v>57</v>
      </c>
      <c r="E116" s="112" t="str">
        <f>IF($D114="Savings Phase-Down",E79," ")</f>
        <v xml:space="preserve"> </v>
      </c>
      <c r="F116" s="112" t="str">
        <f t="shared" ref="F116:AC116" si="41">IF($D114="Savings Phase-Down",F79," ")</f>
        <v xml:space="preserve"> </v>
      </c>
      <c r="G116" s="112" t="str">
        <f t="shared" si="41"/>
        <v xml:space="preserve"> </v>
      </c>
      <c r="H116" s="112" t="str">
        <f t="shared" si="41"/>
        <v xml:space="preserve"> </v>
      </c>
      <c r="I116" s="112" t="str">
        <f t="shared" si="41"/>
        <v xml:space="preserve"> </v>
      </c>
      <c r="J116" s="112" t="str">
        <f t="shared" si="41"/>
        <v xml:space="preserve"> </v>
      </c>
      <c r="K116" s="112" t="str">
        <f t="shared" si="41"/>
        <v xml:space="preserve"> </v>
      </c>
      <c r="L116" s="112" t="str">
        <f t="shared" si="41"/>
        <v xml:space="preserve"> </v>
      </c>
      <c r="M116" s="112" t="str">
        <f t="shared" si="41"/>
        <v xml:space="preserve"> </v>
      </c>
      <c r="N116" s="112" t="str">
        <f t="shared" si="41"/>
        <v xml:space="preserve"> </v>
      </c>
      <c r="O116" s="112" t="str">
        <f t="shared" si="41"/>
        <v xml:space="preserve"> </v>
      </c>
      <c r="P116" s="112" t="str">
        <f t="shared" si="41"/>
        <v xml:space="preserve"> </v>
      </c>
      <c r="Q116" s="112" t="str">
        <f t="shared" si="41"/>
        <v xml:space="preserve"> </v>
      </c>
      <c r="R116" s="112" t="str">
        <f t="shared" si="41"/>
        <v xml:space="preserve"> </v>
      </c>
      <c r="S116" s="112" t="str">
        <f t="shared" si="41"/>
        <v xml:space="preserve"> </v>
      </c>
      <c r="T116" s="112" t="str">
        <f t="shared" si="41"/>
        <v xml:space="preserve"> </v>
      </c>
      <c r="U116" s="112" t="str">
        <f t="shared" si="41"/>
        <v xml:space="preserve"> </v>
      </c>
      <c r="V116" s="112" t="str">
        <f t="shared" si="41"/>
        <v xml:space="preserve"> </v>
      </c>
      <c r="W116" s="112" t="str">
        <f t="shared" si="41"/>
        <v xml:space="preserve"> </v>
      </c>
      <c r="X116" s="112" t="str">
        <f t="shared" si="41"/>
        <v xml:space="preserve"> </v>
      </c>
      <c r="Y116" s="112" t="str">
        <f t="shared" si="41"/>
        <v xml:space="preserve"> </v>
      </c>
      <c r="Z116" s="112" t="str">
        <f t="shared" si="41"/>
        <v xml:space="preserve"> </v>
      </c>
      <c r="AA116" s="112" t="str">
        <f t="shared" si="41"/>
        <v xml:space="preserve"> </v>
      </c>
      <c r="AB116" s="112" t="str">
        <f t="shared" si="41"/>
        <v xml:space="preserve"> </v>
      </c>
      <c r="AC116" s="112" t="str">
        <f t="shared" si="41"/>
        <v xml:space="preserve"> </v>
      </c>
      <c r="AD116" s="112" t="str">
        <f t="shared" ref="AD116:AH116" si="42">IF($D114="Savings Phase-Down",AD79," ")</f>
        <v xml:space="preserve"> </v>
      </c>
      <c r="AE116" s="112" t="str">
        <f t="shared" si="42"/>
        <v xml:space="preserve"> </v>
      </c>
      <c r="AF116" s="112" t="str">
        <f t="shared" si="42"/>
        <v xml:space="preserve"> </v>
      </c>
      <c r="AG116" s="112" t="str">
        <f t="shared" si="42"/>
        <v xml:space="preserve"> </v>
      </c>
      <c r="AH116" s="112" t="str">
        <f t="shared" si="42"/>
        <v xml:space="preserve"> </v>
      </c>
      <c r="AI116" s="95"/>
    </row>
    <row r="117" spans="2:35" x14ac:dyDescent="0.2">
      <c r="B117" s="24" t="str">
        <f>'Summary TC'!B117</f>
        <v>Difference</v>
      </c>
      <c r="C117" s="24">
        <f>'Summary TC'!C117</f>
        <v>0</v>
      </c>
      <c r="D117" s="253"/>
      <c r="E117" s="112">
        <f t="shared" ref="E117:AC117" si="43">IFERROR(E115-E116,0)</f>
        <v>0</v>
      </c>
      <c r="F117" s="112">
        <f t="shared" si="43"/>
        <v>0</v>
      </c>
      <c r="G117" s="112">
        <f t="shared" si="43"/>
        <v>0</v>
      </c>
      <c r="H117" s="112">
        <f t="shared" si="43"/>
        <v>0</v>
      </c>
      <c r="I117" s="112">
        <f t="shared" si="43"/>
        <v>0</v>
      </c>
      <c r="J117" s="112">
        <f t="shared" si="43"/>
        <v>0</v>
      </c>
      <c r="K117" s="112">
        <f t="shared" si="43"/>
        <v>0</v>
      </c>
      <c r="L117" s="112">
        <f t="shared" si="43"/>
        <v>0</v>
      </c>
      <c r="M117" s="112">
        <f t="shared" si="43"/>
        <v>0</v>
      </c>
      <c r="N117" s="112">
        <f t="shared" si="43"/>
        <v>0</v>
      </c>
      <c r="O117" s="112">
        <f t="shared" si="43"/>
        <v>0</v>
      </c>
      <c r="P117" s="112">
        <f t="shared" si="43"/>
        <v>0</v>
      </c>
      <c r="Q117" s="112">
        <f t="shared" si="43"/>
        <v>0</v>
      </c>
      <c r="R117" s="112">
        <f t="shared" si="43"/>
        <v>0</v>
      </c>
      <c r="S117" s="112">
        <f t="shared" si="43"/>
        <v>0</v>
      </c>
      <c r="T117" s="112">
        <f t="shared" si="43"/>
        <v>0</v>
      </c>
      <c r="U117" s="112">
        <f t="shared" si="43"/>
        <v>0</v>
      </c>
      <c r="V117" s="112">
        <f t="shared" si="43"/>
        <v>0</v>
      </c>
      <c r="W117" s="112">
        <f t="shared" si="43"/>
        <v>0</v>
      </c>
      <c r="X117" s="112">
        <f t="shared" si="43"/>
        <v>0</v>
      </c>
      <c r="Y117" s="112">
        <f t="shared" si="43"/>
        <v>0</v>
      </c>
      <c r="Z117" s="112">
        <f t="shared" si="43"/>
        <v>0</v>
      </c>
      <c r="AA117" s="112">
        <f t="shared" si="43"/>
        <v>0</v>
      </c>
      <c r="AB117" s="112">
        <f t="shared" si="43"/>
        <v>0</v>
      </c>
      <c r="AC117" s="112">
        <f t="shared" si="43"/>
        <v>0</v>
      </c>
      <c r="AD117" s="112">
        <f t="shared" ref="AD117:AH117" si="44">IFERROR(AD115-AD116,0)</f>
        <v>0</v>
      </c>
      <c r="AE117" s="112">
        <f t="shared" si="44"/>
        <v>0</v>
      </c>
      <c r="AF117" s="112">
        <f t="shared" si="44"/>
        <v>0</v>
      </c>
      <c r="AG117" s="112">
        <f t="shared" si="44"/>
        <v>0</v>
      </c>
      <c r="AH117" s="112">
        <f t="shared" si="44"/>
        <v>0</v>
      </c>
      <c r="AI117" s="95"/>
    </row>
    <row r="118" spans="2:35" x14ac:dyDescent="0.2">
      <c r="B118" s="24" t="str">
        <f>'Summary TC'!B118</f>
        <v>Phase-Down Percentage</v>
      </c>
      <c r="C118" s="24">
        <f>'Summary TC'!C118</f>
        <v>0</v>
      </c>
      <c r="D118" s="253"/>
      <c r="E118" s="230">
        <f>'Summary TC'!E118</f>
        <v>0</v>
      </c>
      <c r="F118" s="230">
        <f>'Summary TC'!F118</f>
        <v>0</v>
      </c>
      <c r="G118" s="230">
        <f>'Summary TC'!G118</f>
        <v>0</v>
      </c>
      <c r="H118" s="230">
        <f>'Summary TC'!H118</f>
        <v>0</v>
      </c>
      <c r="I118" s="230">
        <f>'Summary TC'!I118</f>
        <v>0</v>
      </c>
      <c r="J118" s="230">
        <f>'Summary TC'!J118</f>
        <v>0</v>
      </c>
      <c r="K118" s="230">
        <f>'Summary TC'!K118</f>
        <v>0</v>
      </c>
      <c r="L118" s="230">
        <f>'Summary TC'!L118</f>
        <v>0</v>
      </c>
      <c r="M118" s="230">
        <f>'Summary TC'!M118</f>
        <v>0</v>
      </c>
      <c r="N118" s="230">
        <f>'Summary TC'!N118</f>
        <v>0</v>
      </c>
      <c r="O118" s="230">
        <f>'Summary TC'!O118</f>
        <v>0</v>
      </c>
      <c r="P118" s="230">
        <f>'Summary TC'!P118</f>
        <v>0</v>
      </c>
      <c r="Q118" s="230">
        <f>'Summary TC'!Q118</f>
        <v>0</v>
      </c>
      <c r="R118" s="230">
        <f>'Summary TC'!R118</f>
        <v>0</v>
      </c>
      <c r="S118" s="230">
        <f>'Summary TC'!S118</f>
        <v>0</v>
      </c>
      <c r="T118" s="230">
        <f>'Summary TC'!T118</f>
        <v>0</v>
      </c>
      <c r="U118" s="230">
        <f>'Summary TC'!U118</f>
        <v>0</v>
      </c>
      <c r="V118" s="230">
        <f>'Summary TC'!V118</f>
        <v>0</v>
      </c>
      <c r="W118" s="230">
        <f>'Summary TC'!W118</f>
        <v>0</v>
      </c>
      <c r="X118" s="230">
        <f>'Summary TC'!X118</f>
        <v>0</v>
      </c>
      <c r="Y118" s="230">
        <f>'Summary TC'!Y118</f>
        <v>0</v>
      </c>
      <c r="Z118" s="230">
        <f>'Summary TC'!Z118</f>
        <v>0</v>
      </c>
      <c r="AA118" s="230">
        <f>'Summary TC'!AA118</f>
        <v>0</v>
      </c>
      <c r="AB118" s="230">
        <f>'Summary TC'!AB118</f>
        <v>0</v>
      </c>
      <c r="AC118" s="230">
        <f>'Summary TC'!AC118</f>
        <v>0</v>
      </c>
      <c r="AD118" s="230">
        <f>'Summary TC'!AD118</f>
        <v>0</v>
      </c>
      <c r="AE118" s="230">
        <f>'Summary TC'!AE118</f>
        <v>0</v>
      </c>
      <c r="AF118" s="230">
        <f>'Summary TC'!AF118</f>
        <v>0</v>
      </c>
      <c r="AG118" s="230">
        <f>'Summary TC'!AG118</f>
        <v>0</v>
      </c>
      <c r="AH118" s="230">
        <f>'Summary TC'!AH118</f>
        <v>0</v>
      </c>
      <c r="AI118" s="95"/>
    </row>
    <row r="119" spans="2:35" x14ac:dyDescent="0.2">
      <c r="B119" s="24" t="str">
        <f>'Summary TC'!B119</f>
        <v>Savings Reduction</v>
      </c>
      <c r="C119" s="24">
        <f>'Summary TC'!C119</f>
        <v>0</v>
      </c>
      <c r="D119" s="256"/>
      <c r="E119" s="112">
        <f t="shared" ref="E119:AC119" si="45">IF((E117&gt;0),(1-E118)*E117,0)</f>
        <v>0</v>
      </c>
      <c r="F119" s="112">
        <f t="shared" si="45"/>
        <v>0</v>
      </c>
      <c r="G119" s="112">
        <f t="shared" si="45"/>
        <v>0</v>
      </c>
      <c r="H119" s="112">
        <f t="shared" si="45"/>
        <v>0</v>
      </c>
      <c r="I119" s="112">
        <f t="shared" si="45"/>
        <v>0</v>
      </c>
      <c r="J119" s="112">
        <f t="shared" si="45"/>
        <v>0</v>
      </c>
      <c r="K119" s="112">
        <f t="shared" si="45"/>
        <v>0</v>
      </c>
      <c r="L119" s="112">
        <f t="shared" si="45"/>
        <v>0</v>
      </c>
      <c r="M119" s="112">
        <f t="shared" si="45"/>
        <v>0</v>
      </c>
      <c r="N119" s="112">
        <f t="shared" si="45"/>
        <v>0</v>
      </c>
      <c r="O119" s="112">
        <f t="shared" si="45"/>
        <v>0</v>
      </c>
      <c r="P119" s="112">
        <f t="shared" si="45"/>
        <v>0</v>
      </c>
      <c r="Q119" s="112">
        <f t="shared" si="45"/>
        <v>0</v>
      </c>
      <c r="R119" s="112">
        <f t="shared" si="45"/>
        <v>0</v>
      </c>
      <c r="S119" s="112">
        <f t="shared" si="45"/>
        <v>0</v>
      </c>
      <c r="T119" s="112">
        <f t="shared" si="45"/>
        <v>0</v>
      </c>
      <c r="U119" s="112">
        <f t="shared" si="45"/>
        <v>0</v>
      </c>
      <c r="V119" s="112">
        <f t="shared" si="45"/>
        <v>0</v>
      </c>
      <c r="W119" s="112">
        <f t="shared" si="45"/>
        <v>0</v>
      </c>
      <c r="X119" s="112">
        <f t="shared" si="45"/>
        <v>0</v>
      </c>
      <c r="Y119" s="112">
        <f t="shared" si="45"/>
        <v>0</v>
      </c>
      <c r="Z119" s="112">
        <f t="shared" si="45"/>
        <v>0</v>
      </c>
      <c r="AA119" s="112">
        <f t="shared" si="45"/>
        <v>0</v>
      </c>
      <c r="AB119" s="112">
        <f t="shared" si="45"/>
        <v>0</v>
      </c>
      <c r="AC119" s="112">
        <f t="shared" si="45"/>
        <v>0</v>
      </c>
      <c r="AD119" s="112">
        <f t="shared" ref="AD119:AH119" si="46">IF((AD117&gt;0),(1-AD118)*AD117,0)</f>
        <v>0</v>
      </c>
      <c r="AE119" s="112">
        <f t="shared" si="46"/>
        <v>0</v>
      </c>
      <c r="AF119" s="112">
        <f t="shared" si="46"/>
        <v>0</v>
      </c>
      <c r="AG119" s="112">
        <f t="shared" si="46"/>
        <v>0</v>
      </c>
      <c r="AH119" s="112">
        <f t="shared" si="46"/>
        <v>0</v>
      </c>
      <c r="AI119" s="95"/>
    </row>
    <row r="120" spans="2:35" x14ac:dyDescent="0.2">
      <c r="B120" s="24">
        <f>'Summary TC'!B120</f>
        <v>0</v>
      </c>
      <c r="C120" s="24">
        <f>'Summary TC'!C120</f>
        <v>0</v>
      </c>
      <c r="D120" s="200">
        <f>'MEG Def'!$H10</f>
        <v>0</v>
      </c>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95"/>
    </row>
    <row r="121" spans="2:35" x14ac:dyDescent="0.2">
      <c r="B121" s="24" t="str">
        <f>'Summary TC'!B121</f>
        <v/>
      </c>
      <c r="C121" s="24">
        <f>'Summary TC'!C121</f>
        <v>0</v>
      </c>
      <c r="D121" s="166" t="s">
        <v>56</v>
      </c>
      <c r="E121" s="112" t="str">
        <f>IF($D120="Savings Phase-Down",E27," ")</f>
        <v xml:space="preserve"> </v>
      </c>
      <c r="F121" s="112" t="str">
        <f t="shared" ref="F121:AC121" si="47">IF($D120="Savings Phase-Down",F27," ")</f>
        <v xml:space="preserve"> </v>
      </c>
      <c r="G121" s="112" t="str">
        <f t="shared" si="47"/>
        <v xml:space="preserve"> </v>
      </c>
      <c r="H121" s="112" t="str">
        <f t="shared" si="47"/>
        <v xml:space="preserve"> </v>
      </c>
      <c r="I121" s="112" t="str">
        <f t="shared" si="47"/>
        <v xml:space="preserve"> </v>
      </c>
      <c r="J121" s="112" t="str">
        <f t="shared" si="47"/>
        <v xml:space="preserve"> </v>
      </c>
      <c r="K121" s="112" t="str">
        <f t="shared" si="47"/>
        <v xml:space="preserve"> </v>
      </c>
      <c r="L121" s="112" t="str">
        <f t="shared" si="47"/>
        <v xml:space="preserve"> </v>
      </c>
      <c r="M121" s="112" t="str">
        <f t="shared" si="47"/>
        <v xml:space="preserve"> </v>
      </c>
      <c r="N121" s="112" t="str">
        <f t="shared" si="47"/>
        <v xml:space="preserve"> </v>
      </c>
      <c r="O121" s="112" t="str">
        <f t="shared" si="47"/>
        <v xml:space="preserve"> </v>
      </c>
      <c r="P121" s="112" t="str">
        <f t="shared" si="47"/>
        <v xml:space="preserve"> </v>
      </c>
      <c r="Q121" s="112" t="str">
        <f t="shared" si="47"/>
        <v xml:space="preserve"> </v>
      </c>
      <c r="R121" s="112" t="str">
        <f t="shared" si="47"/>
        <v xml:space="preserve"> </v>
      </c>
      <c r="S121" s="112" t="str">
        <f t="shared" si="47"/>
        <v xml:space="preserve"> </v>
      </c>
      <c r="T121" s="112" t="str">
        <f t="shared" si="47"/>
        <v xml:space="preserve"> </v>
      </c>
      <c r="U121" s="112" t="str">
        <f t="shared" si="47"/>
        <v xml:space="preserve"> </v>
      </c>
      <c r="V121" s="112" t="str">
        <f t="shared" si="47"/>
        <v xml:space="preserve"> </v>
      </c>
      <c r="W121" s="112" t="str">
        <f t="shared" si="47"/>
        <v xml:space="preserve"> </v>
      </c>
      <c r="X121" s="112" t="str">
        <f t="shared" si="47"/>
        <v xml:space="preserve"> </v>
      </c>
      <c r="Y121" s="112" t="str">
        <f t="shared" si="47"/>
        <v xml:space="preserve"> </v>
      </c>
      <c r="Z121" s="112" t="str">
        <f t="shared" si="47"/>
        <v xml:space="preserve"> </v>
      </c>
      <c r="AA121" s="112" t="str">
        <f t="shared" si="47"/>
        <v xml:space="preserve"> </v>
      </c>
      <c r="AB121" s="112" t="str">
        <f t="shared" si="47"/>
        <v xml:space="preserve"> </v>
      </c>
      <c r="AC121" s="112" t="str">
        <f t="shared" si="47"/>
        <v xml:space="preserve"> </v>
      </c>
      <c r="AD121" s="112" t="str">
        <f t="shared" ref="AD121:AH121" si="48">IF($D120="Savings Phase-Down",AD27," ")</f>
        <v xml:space="preserve"> </v>
      </c>
      <c r="AE121" s="112" t="str">
        <f t="shared" si="48"/>
        <v xml:space="preserve"> </v>
      </c>
      <c r="AF121" s="112" t="str">
        <f t="shared" si="48"/>
        <v xml:space="preserve"> </v>
      </c>
      <c r="AG121" s="112" t="str">
        <f t="shared" si="48"/>
        <v xml:space="preserve"> </v>
      </c>
      <c r="AH121" s="112" t="str">
        <f t="shared" si="48"/>
        <v xml:space="preserve"> </v>
      </c>
      <c r="AI121" s="95"/>
    </row>
    <row r="122" spans="2:35" x14ac:dyDescent="0.2">
      <c r="B122" s="24">
        <f>'Summary TC'!B122</f>
        <v>0</v>
      </c>
      <c r="C122" s="24">
        <f>'Summary TC'!C122</f>
        <v>0</v>
      </c>
      <c r="D122" s="166" t="s">
        <v>57</v>
      </c>
      <c r="E122" s="112" t="str">
        <f>IF($D120="Savings Phase-Down",E80," ")</f>
        <v xml:space="preserve"> </v>
      </c>
      <c r="F122" s="112" t="str">
        <f t="shared" ref="F122:AC122" si="49">IF($D120="Savings Phase-Down",F80," ")</f>
        <v xml:space="preserve"> </v>
      </c>
      <c r="G122" s="112" t="str">
        <f t="shared" si="49"/>
        <v xml:space="preserve"> </v>
      </c>
      <c r="H122" s="112" t="str">
        <f t="shared" si="49"/>
        <v xml:space="preserve"> </v>
      </c>
      <c r="I122" s="112" t="str">
        <f t="shared" si="49"/>
        <v xml:space="preserve"> </v>
      </c>
      <c r="J122" s="112" t="str">
        <f t="shared" si="49"/>
        <v xml:space="preserve"> </v>
      </c>
      <c r="K122" s="112" t="str">
        <f t="shared" si="49"/>
        <v xml:space="preserve"> </v>
      </c>
      <c r="L122" s="112" t="str">
        <f t="shared" si="49"/>
        <v xml:space="preserve"> </v>
      </c>
      <c r="M122" s="112" t="str">
        <f t="shared" si="49"/>
        <v xml:space="preserve"> </v>
      </c>
      <c r="N122" s="112" t="str">
        <f t="shared" si="49"/>
        <v xml:space="preserve"> </v>
      </c>
      <c r="O122" s="112" t="str">
        <f t="shared" si="49"/>
        <v xml:space="preserve"> </v>
      </c>
      <c r="P122" s="112" t="str">
        <f t="shared" si="49"/>
        <v xml:space="preserve"> </v>
      </c>
      <c r="Q122" s="112" t="str">
        <f t="shared" si="49"/>
        <v xml:space="preserve"> </v>
      </c>
      <c r="R122" s="112" t="str">
        <f t="shared" si="49"/>
        <v xml:space="preserve"> </v>
      </c>
      <c r="S122" s="112" t="str">
        <f t="shared" si="49"/>
        <v xml:space="preserve"> </v>
      </c>
      <c r="T122" s="112" t="str">
        <f t="shared" si="49"/>
        <v xml:space="preserve"> </v>
      </c>
      <c r="U122" s="112" t="str">
        <f t="shared" si="49"/>
        <v xml:space="preserve"> </v>
      </c>
      <c r="V122" s="112" t="str">
        <f t="shared" si="49"/>
        <v xml:space="preserve"> </v>
      </c>
      <c r="W122" s="112" t="str">
        <f t="shared" si="49"/>
        <v xml:space="preserve"> </v>
      </c>
      <c r="X122" s="112" t="str">
        <f t="shared" si="49"/>
        <v xml:space="preserve"> </v>
      </c>
      <c r="Y122" s="112" t="str">
        <f t="shared" si="49"/>
        <v xml:space="preserve"> </v>
      </c>
      <c r="Z122" s="112" t="str">
        <f t="shared" si="49"/>
        <v xml:space="preserve"> </v>
      </c>
      <c r="AA122" s="112" t="str">
        <f t="shared" si="49"/>
        <v xml:space="preserve"> </v>
      </c>
      <c r="AB122" s="112" t="str">
        <f t="shared" si="49"/>
        <v xml:space="preserve"> </v>
      </c>
      <c r="AC122" s="112" t="str">
        <f t="shared" si="49"/>
        <v xml:space="preserve"> </v>
      </c>
      <c r="AD122" s="112" t="str">
        <f t="shared" ref="AD122:AH122" si="50">IF($D120="Savings Phase-Down",AD80," ")</f>
        <v xml:space="preserve"> </v>
      </c>
      <c r="AE122" s="112" t="str">
        <f t="shared" si="50"/>
        <v xml:space="preserve"> </v>
      </c>
      <c r="AF122" s="112" t="str">
        <f t="shared" si="50"/>
        <v xml:space="preserve"> </v>
      </c>
      <c r="AG122" s="112" t="str">
        <f t="shared" si="50"/>
        <v xml:space="preserve"> </v>
      </c>
      <c r="AH122" s="112" t="str">
        <f t="shared" si="50"/>
        <v xml:space="preserve"> </v>
      </c>
      <c r="AI122" s="95"/>
    </row>
    <row r="123" spans="2:35" x14ac:dyDescent="0.2">
      <c r="B123" s="24" t="str">
        <f>'Summary TC'!B123</f>
        <v>Difference</v>
      </c>
      <c r="C123" s="24">
        <f>'Summary TC'!C123</f>
        <v>0</v>
      </c>
      <c r="D123" s="253"/>
      <c r="E123" s="112">
        <f t="shared" ref="E123:AC123" si="51">IFERROR(E121-E122,0)</f>
        <v>0</v>
      </c>
      <c r="F123" s="112">
        <f t="shared" si="51"/>
        <v>0</v>
      </c>
      <c r="G123" s="112">
        <f t="shared" si="51"/>
        <v>0</v>
      </c>
      <c r="H123" s="112">
        <f t="shared" si="51"/>
        <v>0</v>
      </c>
      <c r="I123" s="112">
        <f t="shared" si="51"/>
        <v>0</v>
      </c>
      <c r="J123" s="112">
        <f t="shared" si="51"/>
        <v>0</v>
      </c>
      <c r="K123" s="112">
        <f t="shared" si="51"/>
        <v>0</v>
      </c>
      <c r="L123" s="112">
        <f t="shared" si="51"/>
        <v>0</v>
      </c>
      <c r="M123" s="112">
        <f t="shared" si="51"/>
        <v>0</v>
      </c>
      <c r="N123" s="112">
        <f t="shared" si="51"/>
        <v>0</v>
      </c>
      <c r="O123" s="112">
        <f t="shared" si="51"/>
        <v>0</v>
      </c>
      <c r="P123" s="112">
        <f t="shared" si="51"/>
        <v>0</v>
      </c>
      <c r="Q123" s="112">
        <f t="shared" si="51"/>
        <v>0</v>
      </c>
      <c r="R123" s="112">
        <f t="shared" si="51"/>
        <v>0</v>
      </c>
      <c r="S123" s="112">
        <f t="shared" si="51"/>
        <v>0</v>
      </c>
      <c r="T123" s="112">
        <f t="shared" si="51"/>
        <v>0</v>
      </c>
      <c r="U123" s="112">
        <f t="shared" si="51"/>
        <v>0</v>
      </c>
      <c r="V123" s="112">
        <f t="shared" si="51"/>
        <v>0</v>
      </c>
      <c r="W123" s="112">
        <f t="shared" si="51"/>
        <v>0</v>
      </c>
      <c r="X123" s="112">
        <f t="shared" si="51"/>
        <v>0</v>
      </c>
      <c r="Y123" s="112">
        <f t="shared" si="51"/>
        <v>0</v>
      </c>
      <c r="Z123" s="112">
        <f t="shared" si="51"/>
        <v>0</v>
      </c>
      <c r="AA123" s="112">
        <f t="shared" si="51"/>
        <v>0</v>
      </c>
      <c r="AB123" s="112">
        <f t="shared" si="51"/>
        <v>0</v>
      </c>
      <c r="AC123" s="112">
        <f t="shared" si="51"/>
        <v>0</v>
      </c>
      <c r="AD123" s="112">
        <f t="shared" ref="AD123:AH123" si="52">IFERROR(AD121-AD122,0)</f>
        <v>0</v>
      </c>
      <c r="AE123" s="112">
        <f t="shared" si="52"/>
        <v>0</v>
      </c>
      <c r="AF123" s="112">
        <f t="shared" si="52"/>
        <v>0</v>
      </c>
      <c r="AG123" s="112">
        <f t="shared" si="52"/>
        <v>0</v>
      </c>
      <c r="AH123" s="112">
        <f t="shared" si="52"/>
        <v>0</v>
      </c>
      <c r="AI123" s="95"/>
    </row>
    <row r="124" spans="2:35" x14ac:dyDescent="0.2">
      <c r="B124" s="24" t="str">
        <f>'Summary TC'!B124</f>
        <v>Phase-Down Percentage</v>
      </c>
      <c r="C124" s="24">
        <f>'Summary TC'!C124</f>
        <v>0</v>
      </c>
      <c r="D124" s="253"/>
      <c r="E124" s="230">
        <f>'Summary TC'!E124</f>
        <v>0</v>
      </c>
      <c r="F124" s="230">
        <f>'Summary TC'!F124</f>
        <v>0</v>
      </c>
      <c r="G124" s="230">
        <f>'Summary TC'!G124</f>
        <v>0</v>
      </c>
      <c r="H124" s="230">
        <f>'Summary TC'!H124</f>
        <v>0</v>
      </c>
      <c r="I124" s="230">
        <f>'Summary TC'!I124</f>
        <v>0</v>
      </c>
      <c r="J124" s="230">
        <f>'Summary TC'!J124</f>
        <v>0</v>
      </c>
      <c r="K124" s="230">
        <f>'Summary TC'!K124</f>
        <v>0</v>
      </c>
      <c r="L124" s="230">
        <f>'Summary TC'!L124</f>
        <v>0</v>
      </c>
      <c r="M124" s="230">
        <f>'Summary TC'!M124</f>
        <v>0</v>
      </c>
      <c r="N124" s="230">
        <f>'Summary TC'!N124</f>
        <v>0</v>
      </c>
      <c r="O124" s="230">
        <f>'Summary TC'!O124</f>
        <v>0</v>
      </c>
      <c r="P124" s="230">
        <f>'Summary TC'!P124</f>
        <v>0</v>
      </c>
      <c r="Q124" s="230">
        <f>'Summary TC'!Q124</f>
        <v>0</v>
      </c>
      <c r="R124" s="230">
        <f>'Summary TC'!R124</f>
        <v>0</v>
      </c>
      <c r="S124" s="230">
        <f>'Summary TC'!S124</f>
        <v>0</v>
      </c>
      <c r="T124" s="230">
        <f>'Summary TC'!T124</f>
        <v>0</v>
      </c>
      <c r="U124" s="230">
        <f>'Summary TC'!U124</f>
        <v>0</v>
      </c>
      <c r="V124" s="230">
        <f>'Summary TC'!V124</f>
        <v>0</v>
      </c>
      <c r="W124" s="230">
        <f>'Summary TC'!W124</f>
        <v>0</v>
      </c>
      <c r="X124" s="230">
        <f>'Summary TC'!X124</f>
        <v>0</v>
      </c>
      <c r="Y124" s="230">
        <f>'Summary TC'!Y124</f>
        <v>0</v>
      </c>
      <c r="Z124" s="230">
        <f>'Summary TC'!Z124</f>
        <v>0</v>
      </c>
      <c r="AA124" s="230">
        <f>'Summary TC'!AA124</f>
        <v>0</v>
      </c>
      <c r="AB124" s="230">
        <f>'Summary TC'!AB124</f>
        <v>0</v>
      </c>
      <c r="AC124" s="230">
        <f>'Summary TC'!AC124</f>
        <v>0</v>
      </c>
      <c r="AD124" s="230">
        <f>'Summary TC'!AD124</f>
        <v>0</v>
      </c>
      <c r="AE124" s="230">
        <f>'Summary TC'!AE124</f>
        <v>0</v>
      </c>
      <c r="AF124" s="230">
        <f>'Summary TC'!AF124</f>
        <v>0</v>
      </c>
      <c r="AG124" s="230">
        <f>'Summary TC'!AG124</f>
        <v>0</v>
      </c>
      <c r="AH124" s="230">
        <f>'Summary TC'!AH124</f>
        <v>0</v>
      </c>
      <c r="AI124" s="95"/>
    </row>
    <row r="125" spans="2:35" x14ac:dyDescent="0.2">
      <c r="B125" s="24" t="str">
        <f>'Summary TC'!B125</f>
        <v>Savings Reduction</v>
      </c>
      <c r="C125" s="24">
        <f>'Summary TC'!C125</f>
        <v>0</v>
      </c>
      <c r="D125" s="256"/>
      <c r="E125" s="112">
        <f t="shared" ref="E125:AC125" si="53">IF((E123&gt;0),(1-E124)*E123,0)</f>
        <v>0</v>
      </c>
      <c r="F125" s="112">
        <f t="shared" si="53"/>
        <v>0</v>
      </c>
      <c r="G125" s="112">
        <f t="shared" si="53"/>
        <v>0</v>
      </c>
      <c r="H125" s="112">
        <f t="shared" si="53"/>
        <v>0</v>
      </c>
      <c r="I125" s="112">
        <f t="shared" si="53"/>
        <v>0</v>
      </c>
      <c r="J125" s="112">
        <f t="shared" si="53"/>
        <v>0</v>
      </c>
      <c r="K125" s="112">
        <f t="shared" si="53"/>
        <v>0</v>
      </c>
      <c r="L125" s="112">
        <f t="shared" si="53"/>
        <v>0</v>
      </c>
      <c r="M125" s="112">
        <f t="shared" si="53"/>
        <v>0</v>
      </c>
      <c r="N125" s="112">
        <f t="shared" si="53"/>
        <v>0</v>
      </c>
      <c r="O125" s="112">
        <f t="shared" si="53"/>
        <v>0</v>
      </c>
      <c r="P125" s="112">
        <f t="shared" si="53"/>
        <v>0</v>
      </c>
      <c r="Q125" s="112">
        <f t="shared" si="53"/>
        <v>0</v>
      </c>
      <c r="R125" s="112">
        <f t="shared" si="53"/>
        <v>0</v>
      </c>
      <c r="S125" s="112">
        <f t="shared" si="53"/>
        <v>0</v>
      </c>
      <c r="T125" s="112">
        <f t="shared" si="53"/>
        <v>0</v>
      </c>
      <c r="U125" s="112">
        <f t="shared" si="53"/>
        <v>0</v>
      </c>
      <c r="V125" s="112">
        <f t="shared" si="53"/>
        <v>0</v>
      </c>
      <c r="W125" s="112">
        <f t="shared" si="53"/>
        <v>0</v>
      </c>
      <c r="X125" s="112">
        <f t="shared" si="53"/>
        <v>0</v>
      </c>
      <c r="Y125" s="112">
        <f t="shared" si="53"/>
        <v>0</v>
      </c>
      <c r="Z125" s="112">
        <f t="shared" si="53"/>
        <v>0</v>
      </c>
      <c r="AA125" s="112">
        <f t="shared" si="53"/>
        <v>0</v>
      </c>
      <c r="AB125" s="112">
        <f t="shared" si="53"/>
        <v>0</v>
      </c>
      <c r="AC125" s="112">
        <f t="shared" si="53"/>
        <v>0</v>
      </c>
      <c r="AD125" s="112">
        <f t="shared" ref="AD125:AH125" si="54">IF((AD123&gt;0),(1-AD124)*AD123,0)</f>
        <v>0</v>
      </c>
      <c r="AE125" s="112">
        <f t="shared" si="54"/>
        <v>0</v>
      </c>
      <c r="AF125" s="112">
        <f t="shared" si="54"/>
        <v>0</v>
      </c>
      <c r="AG125" s="112">
        <f t="shared" si="54"/>
        <v>0</v>
      </c>
      <c r="AH125" s="112">
        <f t="shared" si="54"/>
        <v>0</v>
      </c>
      <c r="AI125" s="95"/>
    </row>
    <row r="126" spans="2:35" x14ac:dyDescent="0.2">
      <c r="B126" s="24">
        <f>'Summary TC'!B126</f>
        <v>0</v>
      </c>
      <c r="C126" s="24">
        <f>'Summary TC'!C126</f>
        <v>0</v>
      </c>
      <c r="D126" s="200">
        <f>'MEG Def'!$H11</f>
        <v>0</v>
      </c>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95"/>
    </row>
    <row r="127" spans="2:35" x14ac:dyDescent="0.2">
      <c r="B127" s="24" t="str">
        <f>'Summary TC'!B127</f>
        <v/>
      </c>
      <c r="C127" s="24">
        <f>'Summary TC'!C127</f>
        <v>0</v>
      </c>
      <c r="D127" s="166" t="s">
        <v>56</v>
      </c>
      <c r="E127" s="112" t="str">
        <f>IF($D126="Savings Phase-Down",E31," ")</f>
        <v xml:space="preserve"> </v>
      </c>
      <c r="F127" s="112" t="str">
        <f t="shared" ref="F127:AC127" si="55">IF($D126="Savings Phase-Down",F31," ")</f>
        <v xml:space="preserve"> </v>
      </c>
      <c r="G127" s="112" t="str">
        <f t="shared" si="55"/>
        <v xml:space="preserve"> </v>
      </c>
      <c r="H127" s="112" t="str">
        <f t="shared" si="55"/>
        <v xml:space="preserve"> </v>
      </c>
      <c r="I127" s="112" t="str">
        <f t="shared" si="55"/>
        <v xml:space="preserve"> </v>
      </c>
      <c r="J127" s="112" t="str">
        <f t="shared" si="55"/>
        <v xml:space="preserve"> </v>
      </c>
      <c r="K127" s="112" t="str">
        <f t="shared" si="55"/>
        <v xml:space="preserve"> </v>
      </c>
      <c r="L127" s="112" t="str">
        <f t="shared" si="55"/>
        <v xml:space="preserve"> </v>
      </c>
      <c r="M127" s="112" t="str">
        <f t="shared" si="55"/>
        <v xml:space="preserve"> </v>
      </c>
      <c r="N127" s="112" t="str">
        <f t="shared" si="55"/>
        <v xml:space="preserve"> </v>
      </c>
      <c r="O127" s="112" t="str">
        <f t="shared" si="55"/>
        <v xml:space="preserve"> </v>
      </c>
      <c r="P127" s="112" t="str">
        <f t="shared" si="55"/>
        <v xml:space="preserve"> </v>
      </c>
      <c r="Q127" s="112" t="str">
        <f t="shared" si="55"/>
        <v xml:space="preserve"> </v>
      </c>
      <c r="R127" s="112" t="str">
        <f t="shared" si="55"/>
        <v xml:space="preserve"> </v>
      </c>
      <c r="S127" s="112" t="str">
        <f t="shared" si="55"/>
        <v xml:space="preserve"> </v>
      </c>
      <c r="T127" s="112" t="str">
        <f t="shared" si="55"/>
        <v xml:space="preserve"> </v>
      </c>
      <c r="U127" s="112" t="str">
        <f t="shared" si="55"/>
        <v xml:space="preserve"> </v>
      </c>
      <c r="V127" s="112" t="str">
        <f t="shared" si="55"/>
        <v xml:space="preserve"> </v>
      </c>
      <c r="W127" s="112" t="str">
        <f t="shared" si="55"/>
        <v xml:space="preserve"> </v>
      </c>
      <c r="X127" s="112" t="str">
        <f t="shared" si="55"/>
        <v xml:space="preserve"> </v>
      </c>
      <c r="Y127" s="112" t="str">
        <f t="shared" si="55"/>
        <v xml:space="preserve"> </v>
      </c>
      <c r="Z127" s="112" t="str">
        <f t="shared" si="55"/>
        <v xml:space="preserve"> </v>
      </c>
      <c r="AA127" s="112" t="str">
        <f t="shared" si="55"/>
        <v xml:space="preserve"> </v>
      </c>
      <c r="AB127" s="112" t="str">
        <f t="shared" si="55"/>
        <v xml:space="preserve"> </v>
      </c>
      <c r="AC127" s="112" t="str">
        <f t="shared" si="55"/>
        <v xml:space="preserve"> </v>
      </c>
      <c r="AD127" s="112" t="str">
        <f t="shared" ref="AD127:AH127" si="56">IF($D126="Savings Phase-Down",AD31," ")</f>
        <v xml:space="preserve"> </v>
      </c>
      <c r="AE127" s="112" t="str">
        <f t="shared" si="56"/>
        <v xml:space="preserve"> </v>
      </c>
      <c r="AF127" s="112" t="str">
        <f t="shared" si="56"/>
        <v xml:space="preserve"> </v>
      </c>
      <c r="AG127" s="112" t="str">
        <f t="shared" si="56"/>
        <v xml:space="preserve"> </v>
      </c>
      <c r="AH127" s="112" t="str">
        <f t="shared" si="56"/>
        <v xml:space="preserve"> </v>
      </c>
      <c r="AI127" s="95"/>
    </row>
    <row r="128" spans="2:35" x14ac:dyDescent="0.2">
      <c r="B128" s="24">
        <f>'Summary TC'!B128</f>
        <v>0</v>
      </c>
      <c r="C128" s="24">
        <f>'Summary TC'!C128</f>
        <v>0</v>
      </c>
      <c r="D128" s="166" t="s">
        <v>57</v>
      </c>
      <c r="E128" s="112" t="str">
        <f>IF($D126="Savings Phase-Down",E81," ")</f>
        <v xml:space="preserve"> </v>
      </c>
      <c r="F128" s="112" t="str">
        <f t="shared" ref="F128:AC128" si="57">IF($D126="Savings Phase-Down",F81," ")</f>
        <v xml:space="preserve"> </v>
      </c>
      <c r="G128" s="112" t="str">
        <f t="shared" si="57"/>
        <v xml:space="preserve"> </v>
      </c>
      <c r="H128" s="112" t="str">
        <f t="shared" si="57"/>
        <v xml:space="preserve"> </v>
      </c>
      <c r="I128" s="112" t="str">
        <f t="shared" si="57"/>
        <v xml:space="preserve"> </v>
      </c>
      <c r="J128" s="112" t="str">
        <f t="shared" si="57"/>
        <v xml:space="preserve"> </v>
      </c>
      <c r="K128" s="112" t="str">
        <f t="shared" si="57"/>
        <v xml:space="preserve"> </v>
      </c>
      <c r="L128" s="112" t="str">
        <f t="shared" si="57"/>
        <v xml:space="preserve"> </v>
      </c>
      <c r="M128" s="112" t="str">
        <f t="shared" si="57"/>
        <v xml:space="preserve"> </v>
      </c>
      <c r="N128" s="112" t="str">
        <f t="shared" si="57"/>
        <v xml:space="preserve"> </v>
      </c>
      <c r="O128" s="112" t="str">
        <f t="shared" si="57"/>
        <v xml:space="preserve"> </v>
      </c>
      <c r="P128" s="112" t="str">
        <f t="shared" si="57"/>
        <v xml:space="preserve"> </v>
      </c>
      <c r="Q128" s="112" t="str">
        <f t="shared" si="57"/>
        <v xml:space="preserve"> </v>
      </c>
      <c r="R128" s="112" t="str">
        <f t="shared" si="57"/>
        <v xml:space="preserve"> </v>
      </c>
      <c r="S128" s="112" t="str">
        <f t="shared" si="57"/>
        <v xml:space="preserve"> </v>
      </c>
      <c r="T128" s="112" t="str">
        <f t="shared" si="57"/>
        <v xml:space="preserve"> </v>
      </c>
      <c r="U128" s="112" t="str">
        <f t="shared" si="57"/>
        <v xml:space="preserve"> </v>
      </c>
      <c r="V128" s="112" t="str">
        <f t="shared" si="57"/>
        <v xml:space="preserve"> </v>
      </c>
      <c r="W128" s="112" t="str">
        <f t="shared" si="57"/>
        <v xml:space="preserve"> </v>
      </c>
      <c r="X128" s="112" t="str">
        <f t="shared" si="57"/>
        <v xml:space="preserve"> </v>
      </c>
      <c r="Y128" s="112" t="str">
        <f t="shared" si="57"/>
        <v xml:space="preserve"> </v>
      </c>
      <c r="Z128" s="112" t="str">
        <f t="shared" si="57"/>
        <v xml:space="preserve"> </v>
      </c>
      <c r="AA128" s="112" t="str">
        <f t="shared" si="57"/>
        <v xml:space="preserve"> </v>
      </c>
      <c r="AB128" s="112" t="str">
        <f t="shared" si="57"/>
        <v xml:space="preserve"> </v>
      </c>
      <c r="AC128" s="112" t="str">
        <f t="shared" si="57"/>
        <v xml:space="preserve"> </v>
      </c>
      <c r="AD128" s="112" t="str">
        <f t="shared" ref="AD128:AH128" si="58">IF($D126="Savings Phase-Down",AD81," ")</f>
        <v xml:space="preserve"> </v>
      </c>
      <c r="AE128" s="112" t="str">
        <f t="shared" si="58"/>
        <v xml:space="preserve"> </v>
      </c>
      <c r="AF128" s="112" t="str">
        <f t="shared" si="58"/>
        <v xml:space="preserve"> </v>
      </c>
      <c r="AG128" s="112" t="str">
        <f t="shared" si="58"/>
        <v xml:space="preserve"> </v>
      </c>
      <c r="AH128" s="112" t="str">
        <f t="shared" si="58"/>
        <v xml:space="preserve"> </v>
      </c>
      <c r="AI128" s="95"/>
    </row>
    <row r="129" spans="2:35" x14ac:dyDescent="0.2">
      <c r="B129" s="24" t="str">
        <f>'Summary TC'!B129</f>
        <v>Difference</v>
      </c>
      <c r="C129" s="24">
        <f>'Summary TC'!C129</f>
        <v>0</v>
      </c>
      <c r="D129" s="253"/>
      <c r="E129" s="112">
        <f t="shared" ref="E129:AC129" si="59">IFERROR(E127-E128,0)</f>
        <v>0</v>
      </c>
      <c r="F129" s="112">
        <f t="shared" si="59"/>
        <v>0</v>
      </c>
      <c r="G129" s="112">
        <f t="shared" si="59"/>
        <v>0</v>
      </c>
      <c r="H129" s="112">
        <f t="shared" si="59"/>
        <v>0</v>
      </c>
      <c r="I129" s="112">
        <f t="shared" si="59"/>
        <v>0</v>
      </c>
      <c r="J129" s="112">
        <f t="shared" si="59"/>
        <v>0</v>
      </c>
      <c r="K129" s="112">
        <f t="shared" si="59"/>
        <v>0</v>
      </c>
      <c r="L129" s="112">
        <f t="shared" si="59"/>
        <v>0</v>
      </c>
      <c r="M129" s="112">
        <f t="shared" si="59"/>
        <v>0</v>
      </c>
      <c r="N129" s="112">
        <f t="shared" si="59"/>
        <v>0</v>
      </c>
      <c r="O129" s="112">
        <f t="shared" si="59"/>
        <v>0</v>
      </c>
      <c r="P129" s="112">
        <f t="shared" si="59"/>
        <v>0</v>
      </c>
      <c r="Q129" s="112">
        <f t="shared" si="59"/>
        <v>0</v>
      </c>
      <c r="R129" s="112">
        <f t="shared" si="59"/>
        <v>0</v>
      </c>
      <c r="S129" s="112">
        <f t="shared" si="59"/>
        <v>0</v>
      </c>
      <c r="T129" s="112">
        <f t="shared" si="59"/>
        <v>0</v>
      </c>
      <c r="U129" s="112">
        <f t="shared" si="59"/>
        <v>0</v>
      </c>
      <c r="V129" s="112">
        <f t="shared" si="59"/>
        <v>0</v>
      </c>
      <c r="W129" s="112">
        <f t="shared" si="59"/>
        <v>0</v>
      </c>
      <c r="X129" s="112">
        <f t="shared" si="59"/>
        <v>0</v>
      </c>
      <c r="Y129" s="112">
        <f t="shared" si="59"/>
        <v>0</v>
      </c>
      <c r="Z129" s="112">
        <f t="shared" si="59"/>
        <v>0</v>
      </c>
      <c r="AA129" s="112">
        <f t="shared" si="59"/>
        <v>0</v>
      </c>
      <c r="AB129" s="112">
        <f t="shared" si="59"/>
        <v>0</v>
      </c>
      <c r="AC129" s="112">
        <f t="shared" si="59"/>
        <v>0</v>
      </c>
      <c r="AD129" s="112">
        <f t="shared" ref="AD129:AH129" si="60">IFERROR(AD127-AD128,0)</f>
        <v>0</v>
      </c>
      <c r="AE129" s="112">
        <f t="shared" si="60"/>
        <v>0</v>
      </c>
      <c r="AF129" s="112">
        <f t="shared" si="60"/>
        <v>0</v>
      </c>
      <c r="AG129" s="112">
        <f t="shared" si="60"/>
        <v>0</v>
      </c>
      <c r="AH129" s="112">
        <f t="shared" si="60"/>
        <v>0</v>
      </c>
      <c r="AI129" s="95"/>
    </row>
    <row r="130" spans="2:35" x14ac:dyDescent="0.2">
      <c r="B130" s="24" t="str">
        <f>'Summary TC'!B130</f>
        <v>Phase-Down Percentage</v>
      </c>
      <c r="C130" s="24">
        <f>'Summary TC'!C130</f>
        <v>0</v>
      </c>
      <c r="D130" s="253"/>
      <c r="E130" s="230">
        <f>'Summary TC'!E130</f>
        <v>0</v>
      </c>
      <c r="F130" s="230">
        <f>'Summary TC'!F130</f>
        <v>0</v>
      </c>
      <c r="G130" s="230">
        <f>'Summary TC'!G130</f>
        <v>0</v>
      </c>
      <c r="H130" s="230">
        <f>'Summary TC'!H130</f>
        <v>0</v>
      </c>
      <c r="I130" s="230">
        <f>'Summary TC'!I130</f>
        <v>0</v>
      </c>
      <c r="J130" s="230">
        <f>'Summary TC'!J130</f>
        <v>0</v>
      </c>
      <c r="K130" s="230">
        <f>'Summary TC'!K130</f>
        <v>0</v>
      </c>
      <c r="L130" s="230">
        <f>'Summary TC'!L130</f>
        <v>0</v>
      </c>
      <c r="M130" s="230">
        <f>'Summary TC'!M130</f>
        <v>0</v>
      </c>
      <c r="N130" s="230">
        <f>'Summary TC'!N130</f>
        <v>0</v>
      </c>
      <c r="O130" s="230">
        <f>'Summary TC'!O130</f>
        <v>0</v>
      </c>
      <c r="P130" s="230">
        <f>'Summary TC'!P130</f>
        <v>0</v>
      </c>
      <c r="Q130" s="230">
        <f>'Summary TC'!Q130</f>
        <v>0</v>
      </c>
      <c r="R130" s="230">
        <f>'Summary TC'!R130</f>
        <v>0</v>
      </c>
      <c r="S130" s="230">
        <f>'Summary TC'!S130</f>
        <v>0</v>
      </c>
      <c r="T130" s="230">
        <f>'Summary TC'!T130</f>
        <v>0</v>
      </c>
      <c r="U130" s="230">
        <f>'Summary TC'!U130</f>
        <v>0</v>
      </c>
      <c r="V130" s="230">
        <f>'Summary TC'!V130</f>
        <v>0</v>
      </c>
      <c r="W130" s="230">
        <f>'Summary TC'!W130</f>
        <v>0</v>
      </c>
      <c r="X130" s="230">
        <f>'Summary TC'!X130</f>
        <v>0</v>
      </c>
      <c r="Y130" s="230">
        <f>'Summary TC'!Y130</f>
        <v>0</v>
      </c>
      <c r="Z130" s="230">
        <f>'Summary TC'!Z130</f>
        <v>0</v>
      </c>
      <c r="AA130" s="230">
        <f>'Summary TC'!AA130</f>
        <v>0</v>
      </c>
      <c r="AB130" s="230">
        <f>'Summary TC'!AB130</f>
        <v>0</v>
      </c>
      <c r="AC130" s="230">
        <f>'Summary TC'!AC130</f>
        <v>0</v>
      </c>
      <c r="AD130" s="230">
        <f>'Summary TC'!AD130</f>
        <v>0</v>
      </c>
      <c r="AE130" s="230">
        <f>'Summary TC'!AE130</f>
        <v>0</v>
      </c>
      <c r="AF130" s="230">
        <f>'Summary TC'!AF130</f>
        <v>0</v>
      </c>
      <c r="AG130" s="230">
        <f>'Summary TC'!AG130</f>
        <v>0</v>
      </c>
      <c r="AH130" s="230">
        <f>'Summary TC'!AH130</f>
        <v>0</v>
      </c>
      <c r="AI130" s="95"/>
    </row>
    <row r="131" spans="2:35" x14ac:dyDescent="0.2">
      <c r="B131" s="24" t="str">
        <f>'Summary TC'!B131</f>
        <v>Savings Reduction</v>
      </c>
      <c r="C131" s="24">
        <f>'Summary TC'!C131</f>
        <v>0</v>
      </c>
      <c r="D131" s="256"/>
      <c r="E131" s="112">
        <f t="shared" ref="E131:AC131" si="61">IF((E129&gt;0),(1-E130)*E129,0)</f>
        <v>0</v>
      </c>
      <c r="F131" s="112">
        <f t="shared" si="61"/>
        <v>0</v>
      </c>
      <c r="G131" s="112">
        <f t="shared" si="61"/>
        <v>0</v>
      </c>
      <c r="H131" s="112">
        <f t="shared" si="61"/>
        <v>0</v>
      </c>
      <c r="I131" s="112">
        <f t="shared" si="61"/>
        <v>0</v>
      </c>
      <c r="J131" s="112">
        <f t="shared" si="61"/>
        <v>0</v>
      </c>
      <c r="K131" s="112">
        <f t="shared" si="61"/>
        <v>0</v>
      </c>
      <c r="L131" s="112">
        <f t="shared" si="61"/>
        <v>0</v>
      </c>
      <c r="M131" s="112">
        <f t="shared" si="61"/>
        <v>0</v>
      </c>
      <c r="N131" s="112">
        <f t="shared" si="61"/>
        <v>0</v>
      </c>
      <c r="O131" s="112">
        <f t="shared" si="61"/>
        <v>0</v>
      </c>
      <c r="P131" s="112">
        <f t="shared" si="61"/>
        <v>0</v>
      </c>
      <c r="Q131" s="112">
        <f t="shared" si="61"/>
        <v>0</v>
      </c>
      <c r="R131" s="112">
        <f t="shared" si="61"/>
        <v>0</v>
      </c>
      <c r="S131" s="112">
        <f t="shared" si="61"/>
        <v>0</v>
      </c>
      <c r="T131" s="112">
        <f t="shared" si="61"/>
        <v>0</v>
      </c>
      <c r="U131" s="112">
        <f t="shared" si="61"/>
        <v>0</v>
      </c>
      <c r="V131" s="112">
        <f t="shared" si="61"/>
        <v>0</v>
      </c>
      <c r="W131" s="112">
        <f t="shared" si="61"/>
        <v>0</v>
      </c>
      <c r="X131" s="112">
        <f t="shared" si="61"/>
        <v>0</v>
      </c>
      <c r="Y131" s="112">
        <f t="shared" si="61"/>
        <v>0</v>
      </c>
      <c r="Z131" s="112">
        <f t="shared" si="61"/>
        <v>0</v>
      </c>
      <c r="AA131" s="112">
        <f t="shared" si="61"/>
        <v>0</v>
      </c>
      <c r="AB131" s="112">
        <f t="shared" si="61"/>
        <v>0</v>
      </c>
      <c r="AC131" s="112">
        <f t="shared" si="61"/>
        <v>0</v>
      </c>
      <c r="AD131" s="112">
        <f t="shared" ref="AD131:AH131" si="62">IF((AD129&gt;0),(1-AD130)*AD129,0)</f>
        <v>0</v>
      </c>
      <c r="AE131" s="112">
        <f t="shared" si="62"/>
        <v>0</v>
      </c>
      <c r="AF131" s="112">
        <f t="shared" si="62"/>
        <v>0</v>
      </c>
      <c r="AG131" s="112">
        <f t="shared" si="62"/>
        <v>0</v>
      </c>
      <c r="AH131" s="112">
        <f t="shared" si="62"/>
        <v>0</v>
      </c>
      <c r="AI131" s="95"/>
    </row>
    <row r="132" spans="2:35" ht="13.5" thickBot="1" x14ac:dyDescent="0.25">
      <c r="B132" s="24">
        <f>'Summary TC'!B132</f>
        <v>0</v>
      </c>
      <c r="C132" s="126">
        <f>'Summary TC'!C132</f>
        <v>0</v>
      </c>
      <c r="D132" s="253"/>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95"/>
    </row>
    <row r="133" spans="2:35" s="255" customFormat="1" ht="13.5" thickBot="1" x14ac:dyDescent="0.25">
      <c r="B133" s="163" t="str">
        <f>'Summary TC'!B133</f>
        <v>Total Reduction</v>
      </c>
      <c r="C133" s="171"/>
      <c r="D133" s="257"/>
      <c r="E133" s="114">
        <f>IF(AND(E$12&gt;=Dropdowns!$E$1,E$12&lt;=Dropdowns!$E$2),SUMIF($B100:$B132,"Savings Reduction",E100:E132),0)</f>
        <v>0</v>
      </c>
      <c r="F133" s="114">
        <f>IF(AND(F$12&gt;=Dropdowns!$E$1,F$12&lt;=Dropdowns!$E$2),SUMIF($B100:$B132,"Savings Reduction",F100:F132),0)</f>
        <v>0</v>
      </c>
      <c r="G133" s="114">
        <f>IF(AND(G$12&gt;=Dropdowns!$E$1,G$12&lt;=Dropdowns!$E$2),SUMIF($B100:$B132,"Savings Reduction",G100:G132),0)</f>
        <v>0</v>
      </c>
      <c r="H133" s="114">
        <f>IF(AND(H$12&gt;=Dropdowns!$E$1,H$12&lt;=Dropdowns!$E$2),SUMIF($B100:$B132,"Savings Reduction",H100:H132),0)</f>
        <v>0</v>
      </c>
      <c r="I133" s="114">
        <f>IF(AND(I$12&gt;=Dropdowns!$E$1,I$12&lt;=Dropdowns!$E$2),SUMIF($B100:$B132,"Savings Reduction",I100:I132),0)</f>
        <v>0</v>
      </c>
      <c r="J133" s="114">
        <f>IF(AND(J$12&gt;=Dropdowns!$E$1,J$12&lt;=Dropdowns!$E$2),SUMIF($B100:$B132,"Savings Reduction",J100:J132),0)</f>
        <v>0</v>
      </c>
      <c r="K133" s="114">
        <f>IF(AND(K$12&gt;=Dropdowns!$E$1,K$12&lt;=Dropdowns!$E$2),SUMIF($B100:$B132,"Savings Reduction",K100:K132),0)</f>
        <v>0</v>
      </c>
      <c r="L133" s="114">
        <f>IF(AND(L$12&gt;=Dropdowns!$E$1,L$12&lt;=Dropdowns!$E$2),SUMIF($B100:$B132,"Savings Reduction",L100:L132),0)</f>
        <v>0</v>
      </c>
      <c r="M133" s="114">
        <f>IF(AND(M$12&gt;=Dropdowns!$E$1,M$12&lt;=Dropdowns!$E$2),SUMIF($B100:$B132,"Savings Reduction",M100:M132),0)</f>
        <v>0</v>
      </c>
      <c r="N133" s="114">
        <f>IF(AND(N$12&gt;=Dropdowns!$E$1,N$12&lt;=Dropdowns!$E$2),SUMIF($B100:$B132,"Savings Reduction",N100:N132),0)</f>
        <v>0</v>
      </c>
      <c r="O133" s="114">
        <f>IF(AND(O$12&gt;=Dropdowns!$E$1,O$12&lt;=Dropdowns!$E$2),SUMIF($B100:$B132,"Savings Reduction",O100:O132),0)</f>
        <v>0</v>
      </c>
      <c r="P133" s="114">
        <f>IF(AND(P$12&gt;=Dropdowns!$E$1,P$12&lt;=Dropdowns!$E$2),SUMIF($B100:$B132,"Savings Reduction",P100:P132),0)</f>
        <v>0</v>
      </c>
      <c r="Q133" s="114">
        <f>IF(AND(Q$12&gt;=Dropdowns!$E$1,Q$12&lt;=Dropdowns!$E$2),SUMIF($B100:$B132,"Savings Reduction",Q100:Q132),0)</f>
        <v>0</v>
      </c>
      <c r="R133" s="114">
        <f>IF(AND(R$12&gt;=Dropdowns!$E$1,R$12&lt;=Dropdowns!$E$2),SUMIF($B100:$B132,"Savings Reduction",R100:R132),0)</f>
        <v>0</v>
      </c>
      <c r="S133" s="114">
        <f>IF(AND(S$12&gt;=Dropdowns!$E$1,S$12&lt;=Dropdowns!$E$2),SUMIF($B100:$B132,"Savings Reduction",S100:S132),0)</f>
        <v>0</v>
      </c>
      <c r="T133" s="114">
        <f>IF(AND(T$12&gt;=Dropdowns!$E$1,T$12&lt;=Dropdowns!$E$2),SUMIF($B100:$B132,"Savings Reduction",T100:T132),0)</f>
        <v>0</v>
      </c>
      <c r="U133" s="114">
        <f>IF(AND(U$12&gt;=Dropdowns!$E$1,U$12&lt;=Dropdowns!$E$2),SUMIF($B100:$B132,"Savings Reduction",U100:U132),0)</f>
        <v>0</v>
      </c>
      <c r="V133" s="114">
        <f>IF(AND(V$12&gt;=Dropdowns!$E$1,V$12&lt;=Dropdowns!$E$2),SUMIF($B100:$B132,"Savings Reduction",V100:V132),0)</f>
        <v>0</v>
      </c>
      <c r="W133" s="114">
        <f>IF(AND(W$12&gt;=Dropdowns!$E$1,W$12&lt;=Dropdowns!$E$2),SUMIF($B100:$B132,"Savings Reduction",W100:W132),0)</f>
        <v>0</v>
      </c>
      <c r="X133" s="114">
        <f>IF(AND(X$12&gt;=Dropdowns!$E$1,X$12&lt;=Dropdowns!$E$2),SUMIF($B100:$B132,"Savings Reduction",X100:X132),0)</f>
        <v>0</v>
      </c>
      <c r="Y133" s="114">
        <f>IF(AND(Y$12&gt;=Dropdowns!$E$1,Y$12&lt;=Dropdowns!$E$2),SUMIF($B100:$B132,"Savings Reduction",Y100:Y132),0)</f>
        <v>0</v>
      </c>
      <c r="Z133" s="114">
        <f>IF(AND(Z$12&gt;=Dropdowns!$E$1,Z$12&lt;=Dropdowns!$E$2),SUMIF($B100:$B132,"Savings Reduction",Z100:Z132),0)</f>
        <v>0</v>
      </c>
      <c r="AA133" s="114">
        <f>IF(AND(AA$12&gt;=Dropdowns!$E$1,AA$12&lt;=Dropdowns!$E$2),SUMIF($B100:$B132,"Savings Reduction",AA100:AA132),0)</f>
        <v>0</v>
      </c>
      <c r="AB133" s="114">
        <f>IF(AND(AB$12&gt;=Dropdowns!$E$1,AB$12&lt;=Dropdowns!$E$2),SUMIF($B100:$B132,"Savings Reduction",AB100:AB132),0)</f>
        <v>0</v>
      </c>
      <c r="AC133" s="114">
        <f>IF(AND(AC$12&gt;=Dropdowns!$E$1,AC$12&lt;=Dropdowns!$E$2),SUMIF($B100:$B132,"Savings Reduction",AC100:AC132),0)</f>
        <v>0</v>
      </c>
      <c r="AD133" s="114">
        <f>IF(AND(AD$12&gt;=Dropdowns!$E$1,AD$12&lt;=Dropdowns!$E$2),SUMIF($B100:$B132,"Savings Reduction",AD100:AD132),0)</f>
        <v>0</v>
      </c>
      <c r="AE133" s="114">
        <f>IF(AND(AE$12&gt;=Dropdowns!$E$1,AE$12&lt;=Dropdowns!$E$2),SUMIF($B100:$B132,"Savings Reduction",AE100:AE132),0)</f>
        <v>0</v>
      </c>
      <c r="AF133" s="114">
        <f>IF(AND(AF$12&gt;=Dropdowns!$E$1,AF$12&lt;=Dropdowns!$E$2),SUMIF($B100:$B132,"Savings Reduction",AF100:AF132),0)</f>
        <v>0</v>
      </c>
      <c r="AG133" s="114">
        <f>IF(AND(AG$12&gt;=Dropdowns!$E$1,AG$12&lt;=Dropdowns!$E$2),SUMIF($B100:$B132,"Savings Reduction",AG100:AG132),0)</f>
        <v>0</v>
      </c>
      <c r="AH133" s="114">
        <f>IF(AND(AH$12&gt;=Dropdowns!$E$1,AH$12&lt;=Dropdowns!$E$2),SUMIF($B100:$B132,"Savings Reduction",AH100:AH132),0)</f>
        <v>0</v>
      </c>
      <c r="AI133" s="116">
        <f>SUM(E133:AH133)</f>
        <v>0</v>
      </c>
    </row>
    <row r="134" spans="2:35" x14ac:dyDescent="0.2">
      <c r="B134" s="24">
        <f>'Summary TC'!B134</f>
        <v>0</v>
      </c>
      <c r="D134" s="14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c r="AH134" s="232"/>
      <c r="AI134" s="232"/>
    </row>
    <row r="135" spans="2:35" ht="13.5" thickBot="1" x14ac:dyDescent="0.25">
      <c r="B135" s="24">
        <f>'Summary TC'!B135</f>
        <v>0</v>
      </c>
    </row>
    <row r="136" spans="2:35" x14ac:dyDescent="0.2">
      <c r="B136" s="26" t="str">
        <f>'Summary TC'!B136</f>
        <v>BASE VARIANCE</v>
      </c>
      <c r="C136" s="221"/>
      <c r="D136" s="258"/>
      <c r="E136" s="137">
        <f>E71-E97-E133</f>
        <v>0</v>
      </c>
      <c r="F136" s="138">
        <f t="shared" ref="F136:AC136" si="63">F71-F97-F133</f>
        <v>0</v>
      </c>
      <c r="G136" s="138">
        <f t="shared" si="63"/>
        <v>0</v>
      </c>
      <c r="H136" s="138">
        <f t="shared" si="63"/>
        <v>0</v>
      </c>
      <c r="I136" s="138">
        <f t="shared" si="63"/>
        <v>0</v>
      </c>
      <c r="J136" s="138">
        <f t="shared" si="63"/>
        <v>0</v>
      </c>
      <c r="K136" s="138">
        <f t="shared" si="63"/>
        <v>0</v>
      </c>
      <c r="L136" s="138">
        <f t="shared" si="63"/>
        <v>0</v>
      </c>
      <c r="M136" s="138">
        <f t="shared" si="63"/>
        <v>0</v>
      </c>
      <c r="N136" s="138">
        <f t="shared" si="63"/>
        <v>0</v>
      </c>
      <c r="O136" s="138">
        <f t="shared" si="63"/>
        <v>0</v>
      </c>
      <c r="P136" s="138">
        <f t="shared" si="63"/>
        <v>0</v>
      </c>
      <c r="Q136" s="138">
        <f t="shared" si="63"/>
        <v>0</v>
      </c>
      <c r="R136" s="138">
        <f t="shared" si="63"/>
        <v>0</v>
      </c>
      <c r="S136" s="138">
        <f t="shared" si="63"/>
        <v>0</v>
      </c>
      <c r="T136" s="138">
        <f t="shared" si="63"/>
        <v>0</v>
      </c>
      <c r="U136" s="138">
        <f t="shared" si="63"/>
        <v>0</v>
      </c>
      <c r="V136" s="138">
        <f t="shared" si="63"/>
        <v>0</v>
      </c>
      <c r="W136" s="138">
        <f t="shared" si="63"/>
        <v>0</v>
      </c>
      <c r="X136" s="138">
        <f t="shared" si="63"/>
        <v>0</v>
      </c>
      <c r="Y136" s="138">
        <f t="shared" si="63"/>
        <v>0</v>
      </c>
      <c r="Z136" s="138">
        <f t="shared" si="63"/>
        <v>0</v>
      </c>
      <c r="AA136" s="138">
        <f t="shared" si="63"/>
        <v>0</v>
      </c>
      <c r="AB136" s="138">
        <f t="shared" si="63"/>
        <v>0</v>
      </c>
      <c r="AC136" s="138">
        <f t="shared" si="63"/>
        <v>0</v>
      </c>
      <c r="AD136" s="138">
        <f t="shared" ref="AD136:AH136" si="64">AD71-AD97-AD133</f>
        <v>0</v>
      </c>
      <c r="AE136" s="138">
        <f t="shared" si="64"/>
        <v>0</v>
      </c>
      <c r="AF136" s="138">
        <f t="shared" si="64"/>
        <v>0</v>
      </c>
      <c r="AG136" s="138">
        <f t="shared" si="64"/>
        <v>0</v>
      </c>
      <c r="AH136" s="138">
        <f t="shared" si="64"/>
        <v>0</v>
      </c>
      <c r="AI136" s="139">
        <f>AI71-AI97-AI133</f>
        <v>0</v>
      </c>
    </row>
    <row r="137" spans="2:35" x14ac:dyDescent="0.2">
      <c r="B137" s="24" t="str">
        <f>'Summary TC'!B137</f>
        <v>Excess Spending from Hypotheticals</v>
      </c>
      <c r="C137" s="62"/>
      <c r="D137" s="259"/>
      <c r="E137" s="174"/>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36">
        <f>MIN(AI203,0)+MIN(AI259,0)</f>
        <v>0</v>
      </c>
    </row>
    <row r="138" spans="2:35" x14ac:dyDescent="0.2">
      <c r="B138" s="24" t="str">
        <f>'Summary TC'!B138</f>
        <v>1115A Dual Demonstration Savings (state preliminary estimate)</v>
      </c>
      <c r="C138" s="62"/>
      <c r="D138" s="259"/>
      <c r="E138" s="175">
        <f>'Summary TC'!E138</f>
        <v>0</v>
      </c>
      <c r="F138" s="208">
        <f>'Summary TC'!F138</f>
        <v>0</v>
      </c>
      <c r="G138" s="208">
        <f>'Summary TC'!G138</f>
        <v>0</v>
      </c>
      <c r="H138" s="208">
        <f>'Summary TC'!H138</f>
        <v>0</v>
      </c>
      <c r="I138" s="208">
        <f>'Summary TC'!I138</f>
        <v>0</v>
      </c>
      <c r="J138" s="208">
        <f>'Summary TC'!J138</f>
        <v>0</v>
      </c>
      <c r="K138" s="208">
        <f>'Summary TC'!K138</f>
        <v>0</v>
      </c>
      <c r="L138" s="208">
        <f>'Summary TC'!L138</f>
        <v>0</v>
      </c>
      <c r="M138" s="208">
        <f>'Summary TC'!M138</f>
        <v>0</v>
      </c>
      <c r="N138" s="208">
        <f>'Summary TC'!N138</f>
        <v>0</v>
      </c>
      <c r="O138" s="208">
        <f>'Summary TC'!O138</f>
        <v>0</v>
      </c>
      <c r="P138" s="208">
        <f>'Summary TC'!P138</f>
        <v>0</v>
      </c>
      <c r="Q138" s="208">
        <f>'Summary TC'!Q138</f>
        <v>0</v>
      </c>
      <c r="R138" s="208">
        <f>'Summary TC'!R138</f>
        <v>0</v>
      </c>
      <c r="S138" s="208">
        <f>'Summary TC'!S138</f>
        <v>0</v>
      </c>
      <c r="T138" s="208">
        <f>'Summary TC'!T138</f>
        <v>0</v>
      </c>
      <c r="U138" s="208">
        <f>'Summary TC'!U138</f>
        <v>0</v>
      </c>
      <c r="V138" s="208">
        <f>'Summary TC'!V138</f>
        <v>0</v>
      </c>
      <c r="W138" s="208">
        <f>'Summary TC'!W138</f>
        <v>0</v>
      </c>
      <c r="X138" s="208">
        <f>'Summary TC'!X138</f>
        <v>0</v>
      </c>
      <c r="Y138" s="208">
        <f>'Summary TC'!Y138</f>
        <v>0</v>
      </c>
      <c r="Z138" s="208">
        <f>'Summary TC'!Z138</f>
        <v>0</v>
      </c>
      <c r="AA138" s="208">
        <f>'Summary TC'!AA138</f>
        <v>0</v>
      </c>
      <c r="AB138" s="208">
        <f>'Summary TC'!AB138</f>
        <v>0</v>
      </c>
      <c r="AC138" s="208">
        <f>'Summary TC'!AC138</f>
        <v>0</v>
      </c>
      <c r="AD138" s="208">
        <f>'Summary TC'!AD138</f>
        <v>0</v>
      </c>
      <c r="AE138" s="208">
        <f>'Summary TC'!AE138</f>
        <v>0</v>
      </c>
      <c r="AF138" s="208">
        <f>'Summary TC'!AF138</f>
        <v>0</v>
      </c>
      <c r="AG138" s="208">
        <f>'Summary TC'!AG138</f>
        <v>0</v>
      </c>
      <c r="AH138" s="208">
        <f>'Summary TC'!AH138</f>
        <v>0</v>
      </c>
      <c r="AI138" s="136">
        <f>SUM(E138:AH138)</f>
        <v>0</v>
      </c>
    </row>
    <row r="139" spans="2:35" x14ac:dyDescent="0.2">
      <c r="B139" s="24" t="str">
        <f>'Summary TC'!B139</f>
        <v>1115A Dual Demonstration Savings (OACT certified)</v>
      </c>
      <c r="C139" s="62"/>
      <c r="D139" s="259"/>
      <c r="E139" s="175">
        <f>'Summary TC'!E139</f>
        <v>0</v>
      </c>
      <c r="F139" s="208">
        <f>'Summary TC'!F139</f>
        <v>0</v>
      </c>
      <c r="G139" s="208">
        <f>'Summary TC'!G139</f>
        <v>0</v>
      </c>
      <c r="H139" s="208">
        <f>'Summary TC'!H139</f>
        <v>0</v>
      </c>
      <c r="I139" s="208">
        <f>'Summary TC'!I139</f>
        <v>0</v>
      </c>
      <c r="J139" s="208">
        <f>'Summary TC'!J139</f>
        <v>0</v>
      </c>
      <c r="K139" s="208">
        <f>'Summary TC'!K139</f>
        <v>0</v>
      </c>
      <c r="L139" s="208">
        <f>'Summary TC'!L139</f>
        <v>0</v>
      </c>
      <c r="M139" s="208">
        <f>'Summary TC'!M139</f>
        <v>0</v>
      </c>
      <c r="N139" s="208">
        <f>'Summary TC'!N139</f>
        <v>0</v>
      </c>
      <c r="O139" s="208">
        <f>'Summary TC'!O139</f>
        <v>0</v>
      </c>
      <c r="P139" s="208">
        <f>'Summary TC'!P139</f>
        <v>0</v>
      </c>
      <c r="Q139" s="208">
        <f>'Summary TC'!Q139</f>
        <v>0</v>
      </c>
      <c r="R139" s="208">
        <f>'Summary TC'!R139</f>
        <v>0</v>
      </c>
      <c r="S139" s="208">
        <f>'Summary TC'!S139</f>
        <v>0</v>
      </c>
      <c r="T139" s="208">
        <f>'Summary TC'!T139</f>
        <v>0</v>
      </c>
      <c r="U139" s="208">
        <f>'Summary TC'!U139</f>
        <v>0</v>
      </c>
      <c r="V139" s="208">
        <f>'Summary TC'!V139</f>
        <v>0</v>
      </c>
      <c r="W139" s="208">
        <f>'Summary TC'!W139</f>
        <v>0</v>
      </c>
      <c r="X139" s="208">
        <f>'Summary TC'!X139</f>
        <v>0</v>
      </c>
      <c r="Y139" s="208">
        <f>'Summary TC'!Y139</f>
        <v>0</v>
      </c>
      <c r="Z139" s="208">
        <f>'Summary TC'!Z139</f>
        <v>0</v>
      </c>
      <c r="AA139" s="208">
        <f>'Summary TC'!AA139</f>
        <v>0</v>
      </c>
      <c r="AB139" s="208">
        <f>'Summary TC'!AB139</f>
        <v>0</v>
      </c>
      <c r="AC139" s="208">
        <f>'Summary TC'!AC139</f>
        <v>0</v>
      </c>
      <c r="AD139" s="208">
        <f>'Summary TC'!AD139</f>
        <v>0</v>
      </c>
      <c r="AE139" s="208">
        <f>'Summary TC'!AE139</f>
        <v>0</v>
      </c>
      <c r="AF139" s="208">
        <f>'Summary TC'!AF139</f>
        <v>0</v>
      </c>
      <c r="AG139" s="208">
        <f>'Summary TC'!AG139</f>
        <v>0</v>
      </c>
      <c r="AH139" s="208">
        <f>'Summary TC'!AH139</f>
        <v>0</v>
      </c>
      <c r="AI139" s="136">
        <f>SUM(E139:AH139)</f>
        <v>0</v>
      </c>
    </row>
    <row r="140" spans="2:35" x14ac:dyDescent="0.2">
      <c r="B140" s="24" t="str">
        <f>'Summary TC'!B140</f>
        <v>Carry-Forward Savings From Prior Period</v>
      </c>
      <c r="C140" s="62"/>
      <c r="D140" s="259"/>
      <c r="E140" s="174"/>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44">
        <f>'Summary TC'!AI140</f>
        <v>0</v>
      </c>
    </row>
    <row r="141" spans="2:35" ht="13.5" thickBot="1" x14ac:dyDescent="0.25">
      <c r="B141" s="126" t="str">
        <f>'Summary TC'!B141</f>
        <v>NET VARIANCE</v>
      </c>
      <c r="C141" s="91"/>
      <c r="D141" s="260"/>
      <c r="E141" s="176"/>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40">
        <f>SUM(AI136:AI140)</f>
        <v>0</v>
      </c>
    </row>
    <row r="142" spans="2:35" x14ac:dyDescent="0.2">
      <c r="B142" s="18">
        <f>'Summary TC'!B142</f>
        <v>0</v>
      </c>
    </row>
    <row r="143" spans="2:35" ht="13.5" thickBot="1" x14ac:dyDescent="0.25">
      <c r="B143" s="18" t="str">
        <f>'Summary TC'!B143</f>
        <v>Cumulative Target Limit</v>
      </c>
      <c r="C143" s="220"/>
    </row>
    <row r="144" spans="2:35" x14ac:dyDescent="0.2">
      <c r="B144" s="26">
        <f>'Summary TC'!B144</f>
        <v>0</v>
      </c>
      <c r="C144" s="233"/>
      <c r="D144" s="49"/>
      <c r="E144" s="49" t="s">
        <v>0</v>
      </c>
      <c r="F144" s="165"/>
      <c r="G144" s="46"/>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26"/>
    </row>
    <row r="145" spans="2:35" ht="13.5" thickBot="1" x14ac:dyDescent="0.25">
      <c r="B145" s="24">
        <f>'Summary TC'!B145</f>
        <v>0</v>
      </c>
      <c r="C145" s="234"/>
      <c r="D145" s="58"/>
      <c r="E145" s="91">
        <f>'DY Def'!B$5</f>
        <v>1</v>
      </c>
      <c r="F145" s="80">
        <f>'DY Def'!C$5</f>
        <v>2</v>
      </c>
      <c r="G145" s="80">
        <f>'DY Def'!D$5</f>
        <v>3</v>
      </c>
      <c r="H145" s="80">
        <f>'DY Def'!E$5</f>
        <v>4</v>
      </c>
      <c r="I145" s="80">
        <f>'DY Def'!F$5</f>
        <v>5</v>
      </c>
      <c r="J145" s="80">
        <f>'DY Def'!G$5</f>
        <v>6</v>
      </c>
      <c r="K145" s="80">
        <f>'DY Def'!H$5</f>
        <v>7</v>
      </c>
      <c r="L145" s="80">
        <f>'DY Def'!I$5</f>
        <v>8</v>
      </c>
      <c r="M145" s="80">
        <f>'DY Def'!J$5</f>
        <v>9</v>
      </c>
      <c r="N145" s="80">
        <f>'DY Def'!K$5</f>
        <v>10</v>
      </c>
      <c r="O145" s="80">
        <f>'DY Def'!L$5</f>
        <v>11</v>
      </c>
      <c r="P145" s="80">
        <f>'DY Def'!M$5</f>
        <v>12</v>
      </c>
      <c r="Q145" s="80">
        <f>'DY Def'!N$5</f>
        <v>13</v>
      </c>
      <c r="R145" s="80">
        <f>'DY Def'!O$5</f>
        <v>14</v>
      </c>
      <c r="S145" s="80">
        <f>'DY Def'!P$5</f>
        <v>15</v>
      </c>
      <c r="T145" s="80">
        <f>'DY Def'!Q$5</f>
        <v>16</v>
      </c>
      <c r="U145" s="80">
        <f>'DY Def'!R$5</f>
        <v>17</v>
      </c>
      <c r="V145" s="80">
        <f>'DY Def'!S$5</f>
        <v>18</v>
      </c>
      <c r="W145" s="80">
        <f>'DY Def'!T$5</f>
        <v>19</v>
      </c>
      <c r="X145" s="80">
        <f>'DY Def'!U$5</f>
        <v>20</v>
      </c>
      <c r="Y145" s="80">
        <f>'DY Def'!V$5</f>
        <v>21</v>
      </c>
      <c r="Z145" s="80">
        <f>'DY Def'!W$5</f>
        <v>22</v>
      </c>
      <c r="AA145" s="80">
        <f>'DY Def'!X$5</f>
        <v>23</v>
      </c>
      <c r="AB145" s="80">
        <f>'DY Def'!Y$5</f>
        <v>24</v>
      </c>
      <c r="AC145" s="80">
        <f>'DY Def'!Z$5</f>
        <v>25</v>
      </c>
      <c r="AD145" s="80">
        <f>'DY Def'!AA$5</f>
        <v>26</v>
      </c>
      <c r="AE145" s="80">
        <f>'DY Def'!AB$5</f>
        <v>27</v>
      </c>
      <c r="AF145" s="80">
        <f>'DY Def'!AC$5</f>
        <v>28</v>
      </c>
      <c r="AG145" s="80">
        <f>'DY Def'!AD$5</f>
        <v>29</v>
      </c>
      <c r="AH145" s="80">
        <f>'DY Def'!AE$5</f>
        <v>30</v>
      </c>
      <c r="AI145" s="24"/>
    </row>
    <row r="146" spans="2:35" x14ac:dyDescent="0.2">
      <c r="B146" s="24">
        <f>'Summary TC'!B146</f>
        <v>0</v>
      </c>
      <c r="C146" s="234"/>
      <c r="D146" s="24"/>
      <c r="AI146" s="24"/>
    </row>
    <row r="147" spans="2:35" x14ac:dyDescent="0.2">
      <c r="B147" s="24" t="str">
        <f>'Summary TC'!B147</f>
        <v>Cumulative Target Percentage (CTP)</v>
      </c>
      <c r="C147" s="229"/>
      <c r="D147" s="24"/>
      <c r="E147" s="279">
        <f>'Summary TC'!E147</f>
        <v>0</v>
      </c>
      <c r="F147" s="279">
        <f>'Summary TC'!F147</f>
        <v>0</v>
      </c>
      <c r="G147" s="279">
        <f>'Summary TC'!G147</f>
        <v>0</v>
      </c>
      <c r="H147" s="279">
        <f>'Summary TC'!H147</f>
        <v>0</v>
      </c>
      <c r="I147" s="279">
        <f>'Summary TC'!I147</f>
        <v>0</v>
      </c>
      <c r="J147" s="279">
        <f>'Summary TC'!J147</f>
        <v>0</v>
      </c>
      <c r="K147" s="279">
        <f>'Summary TC'!K147</f>
        <v>0</v>
      </c>
      <c r="L147" s="279">
        <f>'Summary TC'!L147</f>
        <v>0</v>
      </c>
      <c r="M147" s="279">
        <f>'Summary TC'!M147</f>
        <v>0</v>
      </c>
      <c r="N147" s="279">
        <f>'Summary TC'!N147</f>
        <v>0</v>
      </c>
      <c r="O147" s="279">
        <f>'Summary TC'!O147</f>
        <v>0</v>
      </c>
      <c r="P147" s="279">
        <f>'Summary TC'!P147</f>
        <v>0</v>
      </c>
      <c r="Q147" s="279">
        <f>'Summary TC'!Q147</f>
        <v>0</v>
      </c>
      <c r="R147" s="279">
        <f>'Summary TC'!R147</f>
        <v>0</v>
      </c>
      <c r="S147" s="279">
        <f>'Summary TC'!S147</f>
        <v>0</v>
      </c>
      <c r="T147" s="279">
        <f>'Summary TC'!T147</f>
        <v>0</v>
      </c>
      <c r="U147" s="279">
        <f>'Summary TC'!U147</f>
        <v>0</v>
      </c>
      <c r="V147" s="279">
        <f>'Summary TC'!V147</f>
        <v>0</v>
      </c>
      <c r="W147" s="279">
        <f>'Summary TC'!W147</f>
        <v>0</v>
      </c>
      <c r="X147" s="279">
        <f>'Summary TC'!X147</f>
        <v>0</v>
      </c>
      <c r="Y147" s="279">
        <f>'Summary TC'!Y147</f>
        <v>0</v>
      </c>
      <c r="Z147" s="279">
        <f>'Summary TC'!Z147</f>
        <v>0</v>
      </c>
      <c r="AA147" s="279">
        <f>'Summary TC'!AA147</f>
        <v>0</v>
      </c>
      <c r="AB147" s="279">
        <f>'Summary TC'!AB147</f>
        <v>0</v>
      </c>
      <c r="AC147" s="279">
        <f>'Summary TC'!AC147</f>
        <v>0</v>
      </c>
      <c r="AD147" s="279">
        <f>'Summary TC'!AD147</f>
        <v>0</v>
      </c>
      <c r="AE147" s="279">
        <f>'Summary TC'!AE147</f>
        <v>0</v>
      </c>
      <c r="AF147" s="279">
        <f>'Summary TC'!AF147</f>
        <v>0</v>
      </c>
      <c r="AG147" s="279">
        <f>'Summary TC'!AG147</f>
        <v>0</v>
      </c>
      <c r="AH147" s="279">
        <f>'Summary TC'!AH147</f>
        <v>0</v>
      </c>
      <c r="AI147" s="177"/>
    </row>
    <row r="148" spans="2:35" x14ac:dyDescent="0.2">
      <c r="B148" s="24" t="str">
        <f>'Summary TC'!B148</f>
        <v>Cumulative Budget Neutrality Limit (CBNL)</v>
      </c>
      <c r="C148" s="229"/>
      <c r="D148" s="24"/>
      <c r="E148" s="112">
        <f>IF(AND(E$12&gt;=Dropdowns!$E$1, E$12&lt;=Dropdowns!$E$2),D148+E71-E133,0)</f>
        <v>0</v>
      </c>
      <c r="F148" s="112">
        <f>IF(AND(F$12&gt;=Dropdowns!$E$1, F$12&lt;=Dropdowns!$E$2),E148+F71-F133,0)</f>
        <v>0</v>
      </c>
      <c r="G148" s="112">
        <f>IF(AND(G$12&gt;=Dropdowns!$E$1, G$12&lt;=Dropdowns!$E$2),F148+G71-G133,0)</f>
        <v>0</v>
      </c>
      <c r="H148" s="112">
        <f>IF(AND(H$12&gt;=Dropdowns!$E$1, H$12&lt;=Dropdowns!$E$2),G148+H71-H133,0)</f>
        <v>0</v>
      </c>
      <c r="I148" s="112">
        <f>IF(AND(I$12&gt;=Dropdowns!$E$1, I$12&lt;=Dropdowns!$E$2),H148+I71-I133,0)</f>
        <v>0</v>
      </c>
      <c r="J148" s="112">
        <f>IF(AND(J$12&gt;=Dropdowns!$E$1, J$12&lt;=Dropdowns!$E$2),I148+J71-J133,0)</f>
        <v>0</v>
      </c>
      <c r="K148" s="112">
        <f>IF(AND(K$12&gt;=Dropdowns!$E$1, K$12&lt;=Dropdowns!$E$2),J148+K71-K133,0)</f>
        <v>0</v>
      </c>
      <c r="L148" s="112">
        <f>IF(AND(L$12&gt;=Dropdowns!$E$1, L$12&lt;=Dropdowns!$E$2),K148+L71-L133,0)</f>
        <v>0</v>
      </c>
      <c r="M148" s="112">
        <f>IF(AND(M$12&gt;=Dropdowns!$E$1, M$12&lt;=Dropdowns!$E$2),L148+M71-M133,0)</f>
        <v>0</v>
      </c>
      <c r="N148" s="112">
        <f>IF(AND(N$12&gt;=Dropdowns!$E$1, N$12&lt;=Dropdowns!$E$2),M148+N71-N133,0)</f>
        <v>0</v>
      </c>
      <c r="O148" s="112">
        <f>IF(AND(O$12&gt;=Dropdowns!$E$1, O$12&lt;=Dropdowns!$E$2),N148+O71-O133,0)</f>
        <v>0</v>
      </c>
      <c r="P148" s="112">
        <f>IF(AND(P$12&gt;=Dropdowns!$E$1, P$12&lt;=Dropdowns!$E$2),O148+P71-P133,0)</f>
        <v>0</v>
      </c>
      <c r="Q148" s="112">
        <f>IF(AND(Q$12&gt;=Dropdowns!$E$1, Q$12&lt;=Dropdowns!$E$2),P148+Q71-Q133,0)</f>
        <v>0</v>
      </c>
      <c r="R148" s="112">
        <f>IF(AND(R$12&gt;=Dropdowns!$E$1, R$12&lt;=Dropdowns!$E$2),Q148+R71-R133,0)</f>
        <v>0</v>
      </c>
      <c r="S148" s="112">
        <f>IF(AND(S$12&gt;=Dropdowns!$E$1, S$12&lt;=Dropdowns!$E$2),R148+S71-S133,0)</f>
        <v>0</v>
      </c>
      <c r="T148" s="112">
        <f>IF(AND(T$12&gt;=Dropdowns!$E$1, T$12&lt;=Dropdowns!$E$2),S148+T71-T133,0)</f>
        <v>0</v>
      </c>
      <c r="U148" s="112">
        <f>IF(AND(U$12&gt;=Dropdowns!$E$1, U$12&lt;=Dropdowns!$E$2),T148+U71-U133,0)</f>
        <v>0</v>
      </c>
      <c r="V148" s="112">
        <f>IF(AND(V$12&gt;=Dropdowns!$E$1, V$12&lt;=Dropdowns!$E$2),U148+V71-V133,0)</f>
        <v>0</v>
      </c>
      <c r="W148" s="112">
        <f>IF(AND(W$12&gt;=Dropdowns!$E$1, W$12&lt;=Dropdowns!$E$2),V148+W71-W133,0)</f>
        <v>0</v>
      </c>
      <c r="X148" s="112">
        <f>IF(AND(X$12&gt;=Dropdowns!$E$1, X$12&lt;=Dropdowns!$E$2),W148+X71-X133,0)</f>
        <v>0</v>
      </c>
      <c r="Y148" s="112">
        <f>IF(AND(Y$12&gt;=Dropdowns!$E$1, Y$12&lt;=Dropdowns!$E$2),X148+Y71-Y133,0)</f>
        <v>0</v>
      </c>
      <c r="Z148" s="112">
        <f>IF(AND(Z$12&gt;=Dropdowns!$E$1, Z$12&lt;=Dropdowns!$E$2),Y148+Z71-Z133,0)</f>
        <v>0</v>
      </c>
      <c r="AA148" s="112">
        <f>IF(AND(AA$12&gt;=Dropdowns!$E$1, AA$12&lt;=Dropdowns!$E$2),Z148+AA71-AA133,0)</f>
        <v>0</v>
      </c>
      <c r="AB148" s="112">
        <f>IF(AND(AB$12&gt;=Dropdowns!$E$1, AB$12&lt;=Dropdowns!$E$2),AA148+AB71-AB133,0)</f>
        <v>0</v>
      </c>
      <c r="AC148" s="112">
        <f>IF(AND(AC$12&gt;=Dropdowns!$E$1, AC$12&lt;=Dropdowns!$E$2),AB148+AC71-AC133,0)</f>
        <v>0</v>
      </c>
      <c r="AD148" s="112">
        <f>IF(AND(AD$12&gt;=Dropdowns!$E$1, AD$12&lt;=Dropdowns!$E$2),AC148+AD71-AD133,0)</f>
        <v>0</v>
      </c>
      <c r="AE148" s="112">
        <f>IF(AND(AE$12&gt;=Dropdowns!$E$1, AE$12&lt;=Dropdowns!$E$2),AD148+AE71-AE133,0)</f>
        <v>0</v>
      </c>
      <c r="AF148" s="112">
        <f>IF(AND(AF$12&gt;=Dropdowns!$E$1, AF$12&lt;=Dropdowns!$E$2),AE148+AF71-AF133,0)</f>
        <v>0</v>
      </c>
      <c r="AG148" s="112">
        <f>IF(AND(AG$12&gt;=Dropdowns!$E$1, AG$12&lt;=Dropdowns!$E$2),AF148+AG71-AG133,0)</f>
        <v>0</v>
      </c>
      <c r="AH148" s="112">
        <f>IF(AND(AH$12&gt;=Dropdowns!$E$1, AH$12&lt;=Dropdowns!$E$2),AG148+AH71-AH133,0)</f>
        <v>0</v>
      </c>
      <c r="AI148" s="177"/>
    </row>
    <row r="149" spans="2:35" x14ac:dyDescent="0.2">
      <c r="B149" s="24" t="str">
        <f>'Summary TC'!B149</f>
        <v>Allowed Cumulative Variance (= CTP X CBNL)</v>
      </c>
      <c r="C149" s="229"/>
      <c r="D149" s="24"/>
      <c r="E149" s="112">
        <f>E148*E147</f>
        <v>0</v>
      </c>
      <c r="F149" s="112">
        <f>F148*F147</f>
        <v>0</v>
      </c>
      <c r="G149" s="112">
        <f>G148*G147</f>
        <v>0</v>
      </c>
      <c r="H149" s="112">
        <f>H148*H147</f>
        <v>0</v>
      </c>
      <c r="I149" s="112">
        <f>I148*I147</f>
        <v>0</v>
      </c>
      <c r="J149" s="112">
        <f t="shared" ref="J149:AC149" si="65">J148*J147</f>
        <v>0</v>
      </c>
      <c r="K149" s="112">
        <f t="shared" si="65"/>
        <v>0</v>
      </c>
      <c r="L149" s="112">
        <f t="shared" si="65"/>
        <v>0</v>
      </c>
      <c r="M149" s="112">
        <f t="shared" si="65"/>
        <v>0</v>
      </c>
      <c r="N149" s="112">
        <f t="shared" si="65"/>
        <v>0</v>
      </c>
      <c r="O149" s="112">
        <f t="shared" si="65"/>
        <v>0</v>
      </c>
      <c r="P149" s="112">
        <f t="shared" si="65"/>
        <v>0</v>
      </c>
      <c r="Q149" s="112">
        <f t="shared" si="65"/>
        <v>0</v>
      </c>
      <c r="R149" s="112">
        <f t="shared" si="65"/>
        <v>0</v>
      </c>
      <c r="S149" s="112">
        <f t="shared" si="65"/>
        <v>0</v>
      </c>
      <c r="T149" s="112">
        <f t="shared" si="65"/>
        <v>0</v>
      </c>
      <c r="U149" s="112">
        <f t="shared" si="65"/>
        <v>0</v>
      </c>
      <c r="V149" s="112">
        <f t="shared" si="65"/>
        <v>0</v>
      </c>
      <c r="W149" s="112">
        <f t="shared" si="65"/>
        <v>0</v>
      </c>
      <c r="X149" s="112">
        <f t="shared" si="65"/>
        <v>0</v>
      </c>
      <c r="Y149" s="112">
        <f t="shared" si="65"/>
        <v>0</v>
      </c>
      <c r="Z149" s="112">
        <f t="shared" si="65"/>
        <v>0</v>
      </c>
      <c r="AA149" s="112">
        <f t="shared" si="65"/>
        <v>0</v>
      </c>
      <c r="AB149" s="112">
        <f t="shared" si="65"/>
        <v>0</v>
      </c>
      <c r="AC149" s="112">
        <f t="shared" si="65"/>
        <v>0</v>
      </c>
      <c r="AD149" s="112">
        <f t="shared" ref="AD149:AH149" si="66">AD148*AD147</f>
        <v>0</v>
      </c>
      <c r="AE149" s="112">
        <f t="shared" si="66"/>
        <v>0</v>
      </c>
      <c r="AF149" s="112">
        <f t="shared" si="66"/>
        <v>0</v>
      </c>
      <c r="AG149" s="112">
        <f t="shared" si="66"/>
        <v>0</v>
      </c>
      <c r="AH149" s="112">
        <f t="shared" si="66"/>
        <v>0</v>
      </c>
      <c r="AI149" s="177"/>
    </row>
    <row r="150" spans="2:35" x14ac:dyDescent="0.2">
      <c r="B150" s="24">
        <f>'Summary TC'!B150</f>
        <v>0</v>
      </c>
      <c r="C150" s="229"/>
      <c r="D150" s="24"/>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7"/>
    </row>
    <row r="151" spans="2:35" x14ac:dyDescent="0.2">
      <c r="B151" s="24" t="str">
        <f>'Summary TC'!B151</f>
        <v>Actual Cumulative Variance (Positive = Overspending)</v>
      </c>
      <c r="C151" s="229"/>
      <c r="D151" s="24"/>
      <c r="E151" s="112">
        <f>IF(AND(E$12&gt;=Dropdowns!$E$1, E$12&lt;=Dropdowns!$E$2), D151-E136,0)</f>
        <v>0</v>
      </c>
      <c r="F151" s="112">
        <f>IF(AND(F$12&gt;=Dropdowns!$E$1, F$12&lt;=Dropdowns!$E$2), E151-F136,0)</f>
        <v>0</v>
      </c>
      <c r="G151" s="112">
        <f>IF(AND(G$12&gt;=Dropdowns!$E$1, G$12&lt;=Dropdowns!$E$2), F151-G136,0)</f>
        <v>0</v>
      </c>
      <c r="H151" s="112">
        <f>IF(AND(H$12&gt;=Dropdowns!$E$1, H$12&lt;=Dropdowns!$E$2), G151-H136,0)</f>
        <v>0</v>
      </c>
      <c r="I151" s="112">
        <f>IF(AND(I$12&gt;=Dropdowns!$E$1, I$12&lt;=Dropdowns!$E$2), H151-I136,0)</f>
        <v>0</v>
      </c>
      <c r="J151" s="112">
        <f>IF(AND(J$12&gt;=Dropdowns!$E$1, J$12&lt;=Dropdowns!$E$2), I151-J136,0)</f>
        <v>0</v>
      </c>
      <c r="K151" s="112">
        <f>IF(AND(K$12&gt;=Dropdowns!$E$1, K$12&lt;=Dropdowns!$E$2), J151-K136,0)</f>
        <v>0</v>
      </c>
      <c r="L151" s="112">
        <f>IF(AND(L$12&gt;=Dropdowns!$E$1, L$12&lt;=Dropdowns!$E$2), K151-L136,0)</f>
        <v>0</v>
      </c>
      <c r="M151" s="112">
        <f>IF(AND(M$12&gt;=Dropdowns!$E$1, M$12&lt;=Dropdowns!$E$2), L151-M136,0)</f>
        <v>0</v>
      </c>
      <c r="N151" s="112">
        <f>IF(AND(N$12&gt;=Dropdowns!$E$1, N$12&lt;=Dropdowns!$E$2), M151-N136,0)</f>
        <v>0</v>
      </c>
      <c r="O151" s="112">
        <f>IF(AND(O$12&gt;=Dropdowns!$E$1, O$12&lt;=Dropdowns!$E$2), N151-O136,0)</f>
        <v>0</v>
      </c>
      <c r="P151" s="112">
        <f>IF(AND(P$12&gt;=Dropdowns!$E$1, P$12&lt;=Dropdowns!$E$2), O151-P136,0)</f>
        <v>0</v>
      </c>
      <c r="Q151" s="112">
        <f>IF(AND(Q$12&gt;=Dropdowns!$E$1, Q$12&lt;=Dropdowns!$E$2), P151-Q136,0)</f>
        <v>0</v>
      </c>
      <c r="R151" s="112">
        <f>IF(AND(R$12&gt;=Dropdowns!$E$1, R$12&lt;=Dropdowns!$E$2), Q151-R136,0)</f>
        <v>0</v>
      </c>
      <c r="S151" s="112">
        <f>IF(AND(S$12&gt;=Dropdowns!$E$1, S$12&lt;=Dropdowns!$E$2), R151-S136,0)</f>
        <v>0</v>
      </c>
      <c r="T151" s="112">
        <f>IF(AND(T$12&gt;=Dropdowns!$E$1, T$12&lt;=Dropdowns!$E$2), S151-T136,0)</f>
        <v>0</v>
      </c>
      <c r="U151" s="112">
        <f>IF(AND(U$12&gt;=Dropdowns!$E$1, U$12&lt;=Dropdowns!$E$2), T151-U136,0)</f>
        <v>0</v>
      </c>
      <c r="V151" s="112">
        <f>IF(AND(V$12&gt;=Dropdowns!$E$1, V$12&lt;=Dropdowns!$E$2), U151-V136,0)</f>
        <v>0</v>
      </c>
      <c r="W151" s="112">
        <f>IF(AND(W$12&gt;=Dropdowns!$E$1, W$12&lt;=Dropdowns!$E$2), V151-W136,0)</f>
        <v>0</v>
      </c>
      <c r="X151" s="112">
        <f>IF(AND(X$12&gt;=Dropdowns!$E$1, X$12&lt;=Dropdowns!$E$2), W151-X136,0)</f>
        <v>0</v>
      </c>
      <c r="Y151" s="112">
        <f>IF(AND(Y$12&gt;=Dropdowns!$E$1, Y$12&lt;=Dropdowns!$E$2), X151-Y136,0)</f>
        <v>0</v>
      </c>
      <c r="Z151" s="112">
        <f>IF(AND(Z$12&gt;=Dropdowns!$E$1, Z$12&lt;=Dropdowns!$E$2), Y151-Z136,0)</f>
        <v>0</v>
      </c>
      <c r="AA151" s="112">
        <f>IF(AND(AA$12&gt;=Dropdowns!$E$1, AA$12&lt;=Dropdowns!$E$2), Z151-AA136,0)</f>
        <v>0</v>
      </c>
      <c r="AB151" s="112">
        <f>IF(AND(AB$12&gt;=Dropdowns!$E$1, AB$12&lt;=Dropdowns!$E$2), AA151-AB136,0)</f>
        <v>0</v>
      </c>
      <c r="AC151" s="112">
        <f>IF(AND(AC$12&gt;=Dropdowns!$E$1, AC$12&lt;=Dropdowns!$E$2), AB151-AC136,0)</f>
        <v>0</v>
      </c>
      <c r="AD151" s="112">
        <f>IF(AND(AD$12&gt;=Dropdowns!$E$1, AD$12&lt;=Dropdowns!$E$2), AC151-AD136,0)</f>
        <v>0</v>
      </c>
      <c r="AE151" s="112">
        <f>IF(AND(AE$12&gt;=Dropdowns!$E$1, AE$12&lt;=Dropdowns!$E$2), AD151-AE136,0)</f>
        <v>0</v>
      </c>
      <c r="AF151" s="112">
        <f>IF(AND(AF$12&gt;=Dropdowns!$E$1, AF$12&lt;=Dropdowns!$E$2), AE151-AF136,0)</f>
        <v>0</v>
      </c>
      <c r="AG151" s="112">
        <f>IF(AND(AG$12&gt;=Dropdowns!$E$1, AG$12&lt;=Dropdowns!$E$2), AF151-AG136,0)</f>
        <v>0</v>
      </c>
      <c r="AH151" s="112">
        <f>IF(AND(AH$12&gt;=Dropdowns!$E$1, AH$12&lt;=Dropdowns!$E$2), AG151-AH136,0)</f>
        <v>0</v>
      </c>
      <c r="AI151" s="177"/>
    </row>
    <row r="152" spans="2:35" ht="13.5" thickBot="1" x14ac:dyDescent="0.25">
      <c r="B152" s="126" t="str">
        <f>'Summary TC'!B152</f>
        <v>Is a Corrective Action Plan needed?</v>
      </c>
      <c r="C152" s="171"/>
      <c r="D152" s="126"/>
      <c r="E152" s="178" t="str">
        <f>IF(E151&gt;E149,"CAP Needed"," ")</f>
        <v xml:space="preserve"> </v>
      </c>
      <c r="F152" s="178" t="str">
        <f>IF(F151&gt;F149,"CAP Needed"," ")</f>
        <v xml:space="preserve"> </v>
      </c>
      <c r="G152" s="178" t="str">
        <f>IF(G151&gt;G149,"CAP Needed"," ")</f>
        <v xml:space="preserve"> </v>
      </c>
      <c r="H152" s="178" t="str">
        <f>IF(H151&gt;H149,"CAP Needed"," ")</f>
        <v xml:space="preserve"> </v>
      </c>
      <c r="I152" s="178" t="str">
        <f>IF(I151&gt;I149,"CAP Needed"," ")</f>
        <v xml:space="preserve"> </v>
      </c>
      <c r="J152" s="178" t="str">
        <f t="shared" ref="J152:AC152" si="67">IF(J151&gt;J149,"CAP Needed"," ")</f>
        <v xml:space="preserve"> </v>
      </c>
      <c r="K152" s="178" t="str">
        <f t="shared" si="67"/>
        <v xml:space="preserve"> </v>
      </c>
      <c r="L152" s="178" t="str">
        <f t="shared" si="67"/>
        <v xml:space="preserve"> </v>
      </c>
      <c r="M152" s="178" t="str">
        <f t="shared" si="67"/>
        <v xml:space="preserve"> </v>
      </c>
      <c r="N152" s="178" t="str">
        <f t="shared" si="67"/>
        <v xml:space="preserve"> </v>
      </c>
      <c r="O152" s="178" t="str">
        <f t="shared" si="67"/>
        <v xml:space="preserve"> </v>
      </c>
      <c r="P152" s="178" t="str">
        <f t="shared" si="67"/>
        <v xml:space="preserve"> </v>
      </c>
      <c r="Q152" s="178" t="str">
        <f t="shared" si="67"/>
        <v xml:space="preserve"> </v>
      </c>
      <c r="R152" s="178" t="str">
        <f t="shared" si="67"/>
        <v xml:space="preserve"> </v>
      </c>
      <c r="S152" s="178" t="str">
        <f t="shared" si="67"/>
        <v xml:space="preserve"> </v>
      </c>
      <c r="T152" s="178" t="str">
        <f t="shared" si="67"/>
        <v xml:space="preserve"> </v>
      </c>
      <c r="U152" s="178" t="str">
        <f t="shared" si="67"/>
        <v xml:space="preserve"> </v>
      </c>
      <c r="V152" s="178" t="str">
        <f t="shared" si="67"/>
        <v xml:space="preserve"> </v>
      </c>
      <c r="W152" s="178" t="str">
        <f t="shared" si="67"/>
        <v xml:space="preserve"> </v>
      </c>
      <c r="X152" s="178" t="str">
        <f t="shared" si="67"/>
        <v xml:space="preserve"> </v>
      </c>
      <c r="Y152" s="178" t="str">
        <f t="shared" si="67"/>
        <v xml:space="preserve"> </v>
      </c>
      <c r="Z152" s="178" t="str">
        <f t="shared" si="67"/>
        <v xml:space="preserve"> </v>
      </c>
      <c r="AA152" s="178" t="str">
        <f t="shared" si="67"/>
        <v xml:space="preserve"> </v>
      </c>
      <c r="AB152" s="178" t="str">
        <f t="shared" si="67"/>
        <v xml:space="preserve"> </v>
      </c>
      <c r="AC152" s="178" t="str">
        <f t="shared" si="67"/>
        <v xml:space="preserve"> </v>
      </c>
      <c r="AD152" s="178" t="str">
        <f t="shared" ref="AD152:AH152" si="68">IF(AD151&gt;AD149,"CAP Needed"," ")</f>
        <v xml:space="preserve"> </v>
      </c>
      <c r="AE152" s="178" t="str">
        <f t="shared" si="68"/>
        <v xml:space="preserve"> </v>
      </c>
      <c r="AF152" s="178" t="str">
        <f t="shared" si="68"/>
        <v xml:space="preserve"> </v>
      </c>
      <c r="AG152" s="178" t="str">
        <f t="shared" si="68"/>
        <v xml:space="preserve"> </v>
      </c>
      <c r="AH152" s="178" t="str">
        <f t="shared" si="68"/>
        <v xml:space="preserve"> </v>
      </c>
      <c r="AI152" s="126"/>
    </row>
    <row r="153" spans="2:35" x14ac:dyDescent="0.2">
      <c r="B153" s="18">
        <f>'Summary TC'!B153</f>
        <v>0</v>
      </c>
    </row>
    <row r="154" spans="2:35" x14ac:dyDescent="0.2">
      <c r="B154" s="18">
        <f>'Summary TC'!B154</f>
        <v>0</v>
      </c>
    </row>
    <row r="155" spans="2:35" x14ac:dyDescent="0.2">
      <c r="B155" s="18">
        <f>'Summary TC'!B155</f>
        <v>0</v>
      </c>
    </row>
    <row r="156" spans="2:35" x14ac:dyDescent="0.2">
      <c r="B156" s="18" t="str">
        <f>'Summary TC'!B156</f>
        <v>HYPOTHETICALS TEST 1</v>
      </c>
      <c r="D156" s="243"/>
    </row>
    <row r="157" spans="2:35" x14ac:dyDescent="0.2">
      <c r="B157" s="18">
        <f>'Summary TC'!B157</f>
        <v>0</v>
      </c>
    </row>
    <row r="158" spans="2:35" ht="13.5" thickBot="1" x14ac:dyDescent="0.25">
      <c r="B158" s="18" t="str">
        <f>'Summary TC'!B158</f>
        <v>Without-Waiver Total Expenditures</v>
      </c>
      <c r="C158" s="220"/>
      <c r="D158" s="164"/>
    </row>
    <row r="159" spans="2:35" x14ac:dyDescent="0.2">
      <c r="B159" s="26">
        <f>'Summary TC'!B159</f>
        <v>0</v>
      </c>
      <c r="C159" s="26">
        <f>'Summary TC'!C159</f>
        <v>0</v>
      </c>
      <c r="D159" s="165"/>
      <c r="E159" s="49" t="s">
        <v>0</v>
      </c>
      <c r="F159" s="165"/>
      <c r="G159" s="46"/>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64"/>
    </row>
    <row r="160" spans="2:35" ht="13.5" thickBot="1" x14ac:dyDescent="0.25">
      <c r="B160" s="24">
        <f>'Summary TC'!B160</f>
        <v>0</v>
      </c>
      <c r="C160" s="24">
        <f>'Summary TC'!C160</f>
        <v>0</v>
      </c>
      <c r="D160" s="142"/>
      <c r="E160" s="62">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1" t="s">
        <v>1</v>
      </c>
    </row>
    <row r="161" spans="2:35" x14ac:dyDescent="0.2">
      <c r="B161" s="24" t="str">
        <f>'Summary TC'!B161</f>
        <v>Hypothetical 1 Per Capita</v>
      </c>
      <c r="C161" s="24">
        <f>'Summary TC'!C161</f>
        <v>0</v>
      </c>
      <c r="D161" s="261"/>
      <c r="E161" s="179"/>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365"/>
      <c r="AI161" s="365"/>
    </row>
    <row r="162" spans="2:35" x14ac:dyDescent="0.2">
      <c r="B162" s="24" t="str">
        <f>'Summary TC'!B162</f>
        <v xml:space="preserve">SUD IMD TANF </v>
      </c>
      <c r="C162" s="24">
        <f>'Summary TC'!C162</f>
        <v>1</v>
      </c>
      <c r="D162" s="5" t="s">
        <v>20</v>
      </c>
      <c r="E162" s="111">
        <f>E163*E164</f>
        <v>3913702.77</v>
      </c>
      <c r="F162" s="112">
        <f t="shared" ref="F162:AC162" si="69">F163*F164</f>
        <v>5241358.8500000006</v>
      </c>
      <c r="G162" s="112">
        <f t="shared" si="69"/>
        <v>5630142.0299999993</v>
      </c>
      <c r="H162" s="112">
        <f t="shared" si="69"/>
        <v>6048298.0800000001</v>
      </c>
      <c r="I162" s="112">
        <f t="shared" si="69"/>
        <v>1624513.48</v>
      </c>
      <c r="J162" s="112">
        <f t="shared" si="69"/>
        <v>0</v>
      </c>
      <c r="K162" s="112">
        <f t="shared" si="69"/>
        <v>0</v>
      </c>
      <c r="L162" s="112">
        <f t="shared" si="69"/>
        <v>0</v>
      </c>
      <c r="M162" s="112">
        <f t="shared" si="69"/>
        <v>0</v>
      </c>
      <c r="N162" s="112">
        <f t="shared" si="69"/>
        <v>0</v>
      </c>
      <c r="O162" s="112">
        <f t="shared" si="69"/>
        <v>0</v>
      </c>
      <c r="P162" s="112">
        <f t="shared" si="69"/>
        <v>0</v>
      </c>
      <c r="Q162" s="112">
        <f t="shared" si="69"/>
        <v>0</v>
      </c>
      <c r="R162" s="112">
        <f t="shared" si="69"/>
        <v>0</v>
      </c>
      <c r="S162" s="112">
        <f t="shared" si="69"/>
        <v>0</v>
      </c>
      <c r="T162" s="112">
        <f t="shared" si="69"/>
        <v>0</v>
      </c>
      <c r="U162" s="112">
        <f t="shared" si="69"/>
        <v>0</v>
      </c>
      <c r="V162" s="112">
        <f t="shared" si="69"/>
        <v>0</v>
      </c>
      <c r="W162" s="112">
        <f t="shared" si="69"/>
        <v>0</v>
      </c>
      <c r="X162" s="112">
        <f t="shared" si="69"/>
        <v>0</v>
      </c>
      <c r="Y162" s="112">
        <f t="shared" si="69"/>
        <v>0</v>
      </c>
      <c r="Z162" s="112">
        <f t="shared" si="69"/>
        <v>0</v>
      </c>
      <c r="AA162" s="112">
        <f t="shared" si="69"/>
        <v>0</v>
      </c>
      <c r="AB162" s="112">
        <f t="shared" si="69"/>
        <v>0</v>
      </c>
      <c r="AC162" s="112">
        <f t="shared" si="69"/>
        <v>0</v>
      </c>
      <c r="AD162" s="112">
        <f t="shared" ref="AD162:AH162" si="70">AD163*AD164</f>
        <v>0</v>
      </c>
      <c r="AE162" s="112">
        <f t="shared" si="70"/>
        <v>0</v>
      </c>
      <c r="AF162" s="112">
        <f t="shared" si="70"/>
        <v>0</v>
      </c>
      <c r="AG162" s="112">
        <f t="shared" si="70"/>
        <v>0</v>
      </c>
      <c r="AH162" s="345">
        <f t="shared" si="70"/>
        <v>0</v>
      </c>
      <c r="AI162" s="366"/>
    </row>
    <row r="163" spans="2:35" s="151" customFormat="1" x14ac:dyDescent="0.2">
      <c r="B163" s="24" t="str">
        <f>'Summary TC'!B163</f>
        <v/>
      </c>
      <c r="C163" s="24">
        <f>'Summary TC'!C163</f>
        <v>0</v>
      </c>
      <c r="D163" s="262" t="s">
        <v>21</v>
      </c>
      <c r="E163" s="83">
        <f>SUMIF('WOW PMPM &amp; Agg'!$B$42:$B$51,SummaryTC_AP!$B162,'WOW PMPM &amp; Agg'!D$42:D$51)</f>
        <v>520.37</v>
      </c>
      <c r="F163" s="84">
        <f>SUMIF('WOW PMPM &amp; Agg'!$B$42:$B$51,SummaryTC_AP!$B162,'WOW PMPM &amp; Agg'!E$42:E$51)</f>
        <v>545.35</v>
      </c>
      <c r="G163" s="84">
        <f>SUMIF('WOW PMPM &amp; Agg'!$B$42:$B$51,SummaryTC_AP!$B162,'WOW PMPM &amp; Agg'!F$42:F$51)</f>
        <v>571.53</v>
      </c>
      <c r="H163" s="84">
        <f>SUMIF('WOW PMPM &amp; Agg'!$B$42:$B$51,SummaryTC_AP!$B162,'WOW PMPM &amp; Agg'!G$42:G$51)</f>
        <v>598.96</v>
      </c>
      <c r="I163" s="84">
        <f>SUMIF('WOW PMPM &amp; Agg'!$B$42:$B$51,SummaryTC_AP!$B162,'WOW PMPM &amp; Agg'!H$42:H$51)</f>
        <v>627.71</v>
      </c>
      <c r="J163" s="84">
        <f>SUMIF('WOW PMPM &amp; Agg'!$B$42:$B$51,SummaryTC_AP!$B162,'WOW PMPM &amp; Agg'!I$42:I$51)</f>
        <v>0</v>
      </c>
      <c r="K163" s="84">
        <f>SUMIF('WOW PMPM &amp; Agg'!$B$42:$B$51,SummaryTC_AP!$B162,'WOW PMPM &amp; Agg'!J$42:J$51)</f>
        <v>0</v>
      </c>
      <c r="L163" s="84">
        <f>SUMIF('WOW PMPM &amp; Agg'!$B$42:$B$51,SummaryTC_AP!$B162,'WOW PMPM &amp; Agg'!K$42:K$51)</f>
        <v>0</v>
      </c>
      <c r="M163" s="84">
        <f>SUMIF('WOW PMPM &amp; Agg'!$B$42:$B$51,SummaryTC_AP!$B162,'WOW PMPM &amp; Agg'!L$42:L$51)</f>
        <v>0</v>
      </c>
      <c r="N163" s="84">
        <f>SUMIF('WOW PMPM &amp; Agg'!$B$42:$B$51,SummaryTC_AP!$B162,'WOW PMPM &amp; Agg'!M$42:M$51)</f>
        <v>0</v>
      </c>
      <c r="O163" s="84">
        <f>SUMIF('WOW PMPM &amp; Agg'!$B$42:$B$51,SummaryTC_AP!$B162,'WOW PMPM &amp; Agg'!N$42:N$51)</f>
        <v>0</v>
      </c>
      <c r="P163" s="84">
        <f>SUMIF('WOW PMPM &amp; Agg'!$B$42:$B$51,SummaryTC_AP!$B162,'WOW PMPM &amp; Agg'!O$42:O$51)</f>
        <v>0</v>
      </c>
      <c r="Q163" s="84">
        <f>SUMIF('WOW PMPM &amp; Agg'!$B$42:$B$51,SummaryTC_AP!$B162,'WOW PMPM &amp; Agg'!P$42:P$51)</f>
        <v>0</v>
      </c>
      <c r="R163" s="84">
        <f>SUMIF('WOW PMPM &amp; Agg'!$B$42:$B$51,SummaryTC_AP!$B162,'WOW PMPM &amp; Agg'!Q$42:Q$51)</f>
        <v>0</v>
      </c>
      <c r="S163" s="84">
        <f>SUMIF('WOW PMPM &amp; Agg'!$B$42:$B$51,SummaryTC_AP!$B162,'WOW PMPM &amp; Agg'!R$42:R$51)</f>
        <v>0</v>
      </c>
      <c r="T163" s="84">
        <f>SUMIF('WOW PMPM &amp; Agg'!$B$42:$B$51,SummaryTC_AP!$B162,'WOW PMPM &amp; Agg'!S$42:S$51)</f>
        <v>0</v>
      </c>
      <c r="U163" s="84">
        <f>SUMIF('WOW PMPM &amp; Agg'!$B$42:$B$51,SummaryTC_AP!$B162,'WOW PMPM &amp; Agg'!T$42:T$51)</f>
        <v>0</v>
      </c>
      <c r="V163" s="84">
        <f>SUMIF('WOW PMPM &amp; Agg'!$B$42:$B$51,SummaryTC_AP!$B162,'WOW PMPM &amp; Agg'!U$42:U$51)</f>
        <v>0</v>
      </c>
      <c r="W163" s="84">
        <f>SUMIF('WOW PMPM &amp; Agg'!$B$42:$B$51,SummaryTC_AP!$B162,'WOW PMPM &amp; Agg'!V$42:V$51)</f>
        <v>0</v>
      </c>
      <c r="X163" s="84">
        <f>SUMIF('WOW PMPM &amp; Agg'!$B$42:$B$51,SummaryTC_AP!$B162,'WOW PMPM &amp; Agg'!W$42:W$51)</f>
        <v>0</v>
      </c>
      <c r="Y163" s="84">
        <f>SUMIF('WOW PMPM &amp; Agg'!$B$42:$B$51,SummaryTC_AP!$B162,'WOW PMPM &amp; Agg'!X$42:X$51)</f>
        <v>0</v>
      </c>
      <c r="Z163" s="84">
        <f>SUMIF('WOW PMPM &amp; Agg'!$B$42:$B$51,SummaryTC_AP!$B162,'WOW PMPM &amp; Agg'!Y$42:Y$51)</f>
        <v>0</v>
      </c>
      <c r="AA163" s="84">
        <f>SUMIF('WOW PMPM &amp; Agg'!$B$42:$B$51,SummaryTC_AP!$B162,'WOW PMPM &amp; Agg'!Z$42:Z$51)</f>
        <v>0</v>
      </c>
      <c r="AB163" s="84">
        <f>SUMIF('WOW PMPM &amp; Agg'!$B$42:$B$51,SummaryTC_AP!$B162,'WOW PMPM &amp; Agg'!AA$42:AA$51)</f>
        <v>0</v>
      </c>
      <c r="AC163" s="84">
        <f>SUMIF('WOW PMPM &amp; Agg'!$B$42:$B$51,SummaryTC_AP!$B162,'WOW PMPM &amp; Agg'!AB$42:AB$51)</f>
        <v>0</v>
      </c>
      <c r="AD163" s="84">
        <f>SUMIF('WOW PMPM &amp; Agg'!$B$42:$B$51,SummaryTC_AP!$B162,'WOW PMPM &amp; Agg'!AC$42:AC$51)</f>
        <v>0</v>
      </c>
      <c r="AE163" s="84">
        <f>SUMIF('WOW PMPM &amp; Agg'!$B$42:$B$51,SummaryTC_AP!$B162,'WOW PMPM &amp; Agg'!AD$42:AD$51)</f>
        <v>0</v>
      </c>
      <c r="AF163" s="84">
        <f>SUMIF('WOW PMPM &amp; Agg'!$B$42:$B$51,SummaryTC_AP!$B162,'WOW PMPM &amp; Agg'!AE$42:AE$51)</f>
        <v>0</v>
      </c>
      <c r="AG163" s="84">
        <f>SUMIF('WOW PMPM &amp; Agg'!$B$42:$B$51,SummaryTC_AP!$B162,'WOW PMPM &amp; Agg'!AF$42:AF$51)</f>
        <v>0</v>
      </c>
      <c r="AH163" s="311">
        <f>SUMIF('WOW PMPM &amp; Agg'!$B$42:$B$51,SummaryTC_AP!$B162,'WOW PMPM &amp; Agg'!AG$42:AG$51)</f>
        <v>0</v>
      </c>
      <c r="AI163" s="367"/>
    </row>
    <row r="164" spans="2:35" x14ac:dyDescent="0.2">
      <c r="B164" s="24" t="str">
        <f>'Summary TC'!B164</f>
        <v/>
      </c>
      <c r="C164" s="24">
        <f>'Summary TC'!C164</f>
        <v>0</v>
      </c>
      <c r="D164" s="5" t="s">
        <v>22</v>
      </c>
      <c r="E164" s="401">
        <f>SUMIF('MemMon Total'!$B$24:$B$27,SummaryTC_AP!$B162,'MemMon Total'!D$24:D$27)</f>
        <v>7521</v>
      </c>
      <c r="F164" s="402">
        <f>SUMIF('MemMon Total'!$B$24:$B$27,SummaryTC_AP!$B162,'MemMon Total'!E$24:E$27)</f>
        <v>9611</v>
      </c>
      <c r="G164" s="402">
        <f>SUMIF('MemMon Total'!$B$24:$B$27,SummaryTC_AP!$B162,'MemMon Total'!F$24:F$27)</f>
        <v>9851</v>
      </c>
      <c r="H164" s="402">
        <f>SUMIF('MemMon Total'!$B$24:$B$27,SummaryTC_AP!$B162,'MemMon Total'!G$24:G$27)</f>
        <v>10098</v>
      </c>
      <c r="I164" s="402">
        <f>SUMIF('MemMon Total'!$B$24:$B$27,SummaryTC_AP!$B162,'MemMon Total'!H$24:H$27)</f>
        <v>2588</v>
      </c>
      <c r="J164" s="402">
        <f>SUMIF('MemMon Total'!$B$24:$B$27,SummaryTC_AP!$B162,'MemMon Total'!I$24:I$27)</f>
        <v>0</v>
      </c>
      <c r="K164" s="402">
        <f>SUMIF('MemMon Total'!$B$24:$B$27,SummaryTC_AP!$B162,'MemMon Total'!J$24:J$27)</f>
        <v>0</v>
      </c>
      <c r="L164" s="402">
        <f>SUMIF('MemMon Total'!$B$24:$B$27,SummaryTC_AP!$B162,'MemMon Total'!K$24:K$27)</f>
        <v>0</v>
      </c>
      <c r="M164" s="402">
        <f>SUMIF('MemMon Total'!$B$24:$B$27,SummaryTC_AP!$B162,'MemMon Total'!L$24:L$27)</f>
        <v>0</v>
      </c>
      <c r="N164" s="402">
        <f>SUMIF('MemMon Total'!$B$24:$B$27,SummaryTC_AP!$B162,'MemMon Total'!M$24:M$27)</f>
        <v>0</v>
      </c>
      <c r="O164" s="402">
        <f>SUMIF('MemMon Total'!$B$24:$B$27,SummaryTC_AP!$B162,'MemMon Total'!N$24:N$27)</f>
        <v>0</v>
      </c>
      <c r="P164" s="402">
        <f>SUMIF('MemMon Total'!$B$24:$B$27,SummaryTC_AP!$B162,'MemMon Total'!O$24:O$27)</f>
        <v>0</v>
      </c>
      <c r="Q164" s="402">
        <f>SUMIF('MemMon Total'!$B$24:$B$27,SummaryTC_AP!$B162,'MemMon Total'!P$24:P$27)</f>
        <v>0</v>
      </c>
      <c r="R164" s="402">
        <f>SUMIF('MemMon Total'!$B$24:$B$27,SummaryTC_AP!$B162,'MemMon Total'!Q$24:Q$27)</f>
        <v>0</v>
      </c>
      <c r="S164" s="402">
        <f>SUMIF('MemMon Total'!$B$24:$B$27,SummaryTC_AP!$B162,'MemMon Total'!R$24:R$27)</f>
        <v>0</v>
      </c>
      <c r="T164" s="402">
        <f>SUMIF('MemMon Total'!$B$24:$B$27,SummaryTC_AP!$B162,'MemMon Total'!S$24:S$27)</f>
        <v>0</v>
      </c>
      <c r="U164" s="402">
        <f>SUMIF('MemMon Total'!$B$24:$B$27,SummaryTC_AP!$B162,'MemMon Total'!T$24:T$27)</f>
        <v>0</v>
      </c>
      <c r="V164" s="402">
        <f>SUMIF('MemMon Total'!$B$24:$B$27,SummaryTC_AP!$B162,'MemMon Total'!U$24:U$27)</f>
        <v>0</v>
      </c>
      <c r="W164" s="402">
        <f>SUMIF('MemMon Total'!$B$24:$B$27,SummaryTC_AP!$B162,'MemMon Total'!V$24:V$27)</f>
        <v>0</v>
      </c>
      <c r="X164" s="402">
        <f>SUMIF('MemMon Total'!$B$24:$B$27,SummaryTC_AP!$B162,'MemMon Total'!W$24:W$27)</f>
        <v>0</v>
      </c>
      <c r="Y164" s="402">
        <f>SUMIF('MemMon Total'!$B$24:$B$27,SummaryTC_AP!$B162,'MemMon Total'!X$24:X$27)</f>
        <v>0</v>
      </c>
      <c r="Z164" s="402">
        <f>SUMIF('MemMon Total'!$B$24:$B$27,SummaryTC_AP!$B162,'MemMon Total'!Y$24:Y$27)</f>
        <v>0</v>
      </c>
      <c r="AA164" s="402">
        <f>SUMIF('MemMon Total'!$B$24:$B$27,SummaryTC_AP!$B162,'MemMon Total'!Z$24:Z$27)</f>
        <v>0</v>
      </c>
      <c r="AB164" s="402">
        <f>SUMIF('MemMon Total'!$B$24:$B$27,SummaryTC_AP!$B162,'MemMon Total'!AA$24:AA$27)</f>
        <v>0</v>
      </c>
      <c r="AC164" s="402">
        <f>SUMIF('MemMon Total'!$B$24:$B$27,SummaryTC_AP!$B162,'MemMon Total'!AB$24:AB$27)</f>
        <v>0</v>
      </c>
      <c r="AD164" s="402">
        <f>SUMIF('MemMon Total'!$B$24:$B$27,SummaryTC_AP!$B162,'MemMon Total'!AC$24:AC$27)</f>
        <v>0</v>
      </c>
      <c r="AE164" s="402">
        <f>SUMIF('MemMon Total'!$B$24:$B$27,SummaryTC_AP!$B162,'MemMon Total'!AD$24:AD$27)</f>
        <v>0</v>
      </c>
      <c r="AF164" s="402">
        <f>SUMIF('MemMon Total'!$B$24:$B$27,SummaryTC_AP!$B162,'MemMon Total'!AE$24:AE$27)</f>
        <v>0</v>
      </c>
      <c r="AG164" s="402">
        <f>SUMIF('MemMon Total'!$B$24:$B$27,SummaryTC_AP!$B162,'MemMon Total'!AF$24:AF$27)</f>
        <v>0</v>
      </c>
      <c r="AH164" s="403">
        <f>SUMIF('MemMon Total'!$B$24:$B$27,SummaryTC_AP!$B162,'MemMon Total'!AG$24:AG$27)</f>
        <v>0</v>
      </c>
      <c r="AI164" s="366"/>
    </row>
    <row r="165" spans="2:35" x14ac:dyDescent="0.2">
      <c r="B165" s="24">
        <f>'Summary TC'!B165</f>
        <v>0</v>
      </c>
      <c r="C165" s="24">
        <f>'Summary TC'!C165</f>
        <v>0</v>
      </c>
      <c r="D165" s="5"/>
      <c r="E165" s="127"/>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349"/>
      <c r="AI165" s="366"/>
    </row>
    <row r="166" spans="2:35" x14ac:dyDescent="0.2">
      <c r="B166" s="24" t="str">
        <f>'Summary TC'!B166</f>
        <v>SUD IMD SSI Duals</v>
      </c>
      <c r="C166" s="24">
        <f>'Summary TC'!C166</f>
        <v>2</v>
      </c>
      <c r="D166" s="5" t="s">
        <v>20</v>
      </c>
      <c r="E166" s="111">
        <f>E167*E168</f>
        <v>923498.68</v>
      </c>
      <c r="F166" s="112">
        <f t="shared" ref="F166:AC166" si="71">F167*F168</f>
        <v>972331.49999999988</v>
      </c>
      <c r="G166" s="112">
        <f t="shared" si="71"/>
        <v>1044236.4799999999</v>
      </c>
      <c r="H166" s="112">
        <f t="shared" si="71"/>
        <v>1121967.99</v>
      </c>
      <c r="I166" s="112">
        <f t="shared" si="71"/>
        <v>301190.06</v>
      </c>
      <c r="J166" s="112">
        <f t="shared" si="71"/>
        <v>0</v>
      </c>
      <c r="K166" s="112">
        <f t="shared" si="71"/>
        <v>0</v>
      </c>
      <c r="L166" s="112">
        <f t="shared" si="71"/>
        <v>0</v>
      </c>
      <c r="M166" s="112">
        <f t="shared" si="71"/>
        <v>0</v>
      </c>
      <c r="N166" s="112">
        <f t="shared" si="71"/>
        <v>0</v>
      </c>
      <c r="O166" s="112">
        <f t="shared" si="71"/>
        <v>0</v>
      </c>
      <c r="P166" s="112">
        <f t="shared" si="71"/>
        <v>0</v>
      </c>
      <c r="Q166" s="112">
        <f t="shared" si="71"/>
        <v>0</v>
      </c>
      <c r="R166" s="112">
        <f t="shared" si="71"/>
        <v>0</v>
      </c>
      <c r="S166" s="112">
        <f t="shared" si="71"/>
        <v>0</v>
      </c>
      <c r="T166" s="112">
        <f t="shared" si="71"/>
        <v>0</v>
      </c>
      <c r="U166" s="112">
        <f t="shared" si="71"/>
        <v>0</v>
      </c>
      <c r="V166" s="112">
        <f t="shared" si="71"/>
        <v>0</v>
      </c>
      <c r="W166" s="112">
        <f t="shared" si="71"/>
        <v>0</v>
      </c>
      <c r="X166" s="112">
        <f t="shared" si="71"/>
        <v>0</v>
      </c>
      <c r="Y166" s="112">
        <f t="shared" si="71"/>
        <v>0</v>
      </c>
      <c r="Z166" s="112">
        <f t="shared" si="71"/>
        <v>0</v>
      </c>
      <c r="AA166" s="112">
        <f t="shared" si="71"/>
        <v>0</v>
      </c>
      <c r="AB166" s="112">
        <f t="shared" si="71"/>
        <v>0</v>
      </c>
      <c r="AC166" s="112">
        <f t="shared" si="71"/>
        <v>0</v>
      </c>
      <c r="AD166" s="112">
        <f t="shared" ref="AD166:AH166" si="72">AD167*AD168</f>
        <v>0</v>
      </c>
      <c r="AE166" s="112">
        <f t="shared" si="72"/>
        <v>0</v>
      </c>
      <c r="AF166" s="112">
        <f t="shared" si="72"/>
        <v>0</v>
      </c>
      <c r="AG166" s="112">
        <f t="shared" si="72"/>
        <v>0</v>
      </c>
      <c r="AH166" s="345">
        <f t="shared" si="72"/>
        <v>0</v>
      </c>
      <c r="AI166" s="366"/>
    </row>
    <row r="167" spans="2:35" s="151" customFormat="1" x14ac:dyDescent="0.2">
      <c r="B167" s="24">
        <f>'Summary TC'!B167</f>
        <v>0</v>
      </c>
      <c r="C167" s="24">
        <f>'Summary TC'!C167</f>
        <v>0</v>
      </c>
      <c r="D167" s="262" t="s">
        <v>21</v>
      </c>
      <c r="E167" s="83">
        <f>SUMIF('WOW PMPM &amp; Agg'!$B$42:$B$51,SummaryTC_AP!$B166,'WOW PMPM &amp; Agg'!D$42:D$51)</f>
        <v>252.46</v>
      </c>
      <c r="F167" s="84">
        <f>SUMIF('WOW PMPM &amp; Agg'!$B$42:$B$51,SummaryTC_AP!$B166,'WOW PMPM &amp; Agg'!E$42:E$51)</f>
        <v>264.58</v>
      </c>
      <c r="G167" s="84">
        <f>SUMIF('WOW PMPM &amp; Agg'!$B$42:$B$51,SummaryTC_AP!$B166,'WOW PMPM &amp; Agg'!F$42:F$51)</f>
        <v>277.27999999999997</v>
      </c>
      <c r="H167" s="84">
        <f>SUMIF('WOW PMPM &amp; Agg'!$B$42:$B$51,SummaryTC_AP!$B166,'WOW PMPM &amp; Agg'!G$42:G$51)</f>
        <v>290.58999999999997</v>
      </c>
      <c r="I167" s="84">
        <f>SUMIF('WOW PMPM &amp; Agg'!$B$42:$B$51,SummaryTC_AP!$B166,'WOW PMPM &amp; Agg'!H$42:H$51)</f>
        <v>304.54000000000002</v>
      </c>
      <c r="J167" s="84">
        <f>SUMIF('WOW PMPM &amp; Agg'!$B$42:$B$51,SummaryTC_AP!$B166,'WOW PMPM &amp; Agg'!I$42:I$51)</f>
        <v>0</v>
      </c>
      <c r="K167" s="84">
        <f>SUMIF('WOW PMPM &amp; Agg'!$B$42:$B$51,SummaryTC_AP!$B166,'WOW PMPM &amp; Agg'!J$42:J$51)</f>
        <v>0</v>
      </c>
      <c r="L167" s="84">
        <f>SUMIF('WOW PMPM &amp; Agg'!$B$42:$B$51,SummaryTC_AP!$B166,'WOW PMPM &amp; Agg'!K$42:K$51)</f>
        <v>0</v>
      </c>
      <c r="M167" s="84">
        <f>SUMIF('WOW PMPM &amp; Agg'!$B$42:$B$51,SummaryTC_AP!$B166,'WOW PMPM &amp; Agg'!L$42:L$51)</f>
        <v>0</v>
      </c>
      <c r="N167" s="84">
        <f>SUMIF('WOW PMPM &amp; Agg'!$B$42:$B$51,SummaryTC_AP!$B166,'WOW PMPM &amp; Agg'!M$42:M$51)</f>
        <v>0</v>
      </c>
      <c r="O167" s="84">
        <f>SUMIF('WOW PMPM &amp; Agg'!$B$42:$B$51,SummaryTC_AP!$B166,'WOW PMPM &amp; Agg'!N$42:N$51)</f>
        <v>0</v>
      </c>
      <c r="P167" s="84">
        <f>SUMIF('WOW PMPM &amp; Agg'!$B$42:$B$51,SummaryTC_AP!$B166,'WOW PMPM &amp; Agg'!O$42:O$51)</f>
        <v>0</v>
      </c>
      <c r="Q167" s="84">
        <f>SUMIF('WOW PMPM &amp; Agg'!$B$42:$B$51,SummaryTC_AP!$B166,'WOW PMPM &amp; Agg'!P$42:P$51)</f>
        <v>0</v>
      </c>
      <c r="R167" s="84">
        <f>SUMIF('WOW PMPM &amp; Agg'!$B$42:$B$51,SummaryTC_AP!$B166,'WOW PMPM &amp; Agg'!Q$42:Q$51)</f>
        <v>0</v>
      </c>
      <c r="S167" s="84">
        <f>SUMIF('WOW PMPM &amp; Agg'!$B$42:$B$51,SummaryTC_AP!$B166,'WOW PMPM &amp; Agg'!R$42:R$51)</f>
        <v>0</v>
      </c>
      <c r="T167" s="84">
        <f>SUMIF('WOW PMPM &amp; Agg'!$B$42:$B$51,SummaryTC_AP!$B166,'WOW PMPM &amp; Agg'!S$42:S$51)</f>
        <v>0</v>
      </c>
      <c r="U167" s="84">
        <f>SUMIF('WOW PMPM &amp; Agg'!$B$42:$B$51,SummaryTC_AP!$B166,'WOW PMPM &amp; Agg'!T$42:T$51)</f>
        <v>0</v>
      </c>
      <c r="V167" s="84">
        <f>SUMIF('WOW PMPM &amp; Agg'!$B$42:$B$51,SummaryTC_AP!$B166,'WOW PMPM &amp; Agg'!U$42:U$51)</f>
        <v>0</v>
      </c>
      <c r="W167" s="84">
        <f>SUMIF('WOW PMPM &amp; Agg'!$B$42:$B$51,SummaryTC_AP!$B166,'WOW PMPM &amp; Agg'!V$42:V$51)</f>
        <v>0</v>
      </c>
      <c r="X167" s="84">
        <f>SUMIF('WOW PMPM &amp; Agg'!$B$42:$B$51,SummaryTC_AP!$B166,'WOW PMPM &amp; Agg'!W$42:W$51)</f>
        <v>0</v>
      </c>
      <c r="Y167" s="84">
        <f>SUMIF('WOW PMPM &amp; Agg'!$B$42:$B$51,SummaryTC_AP!$B166,'WOW PMPM &amp; Agg'!X$42:X$51)</f>
        <v>0</v>
      </c>
      <c r="Z167" s="84">
        <f>SUMIF('WOW PMPM &amp; Agg'!$B$42:$B$51,SummaryTC_AP!$B166,'WOW PMPM &amp; Agg'!Y$42:Y$51)</f>
        <v>0</v>
      </c>
      <c r="AA167" s="84">
        <f>SUMIF('WOW PMPM &amp; Agg'!$B$42:$B$51,SummaryTC_AP!$B166,'WOW PMPM &amp; Agg'!Z$42:Z$51)</f>
        <v>0</v>
      </c>
      <c r="AB167" s="84">
        <f>SUMIF('WOW PMPM &amp; Agg'!$B$42:$B$51,SummaryTC_AP!$B166,'WOW PMPM &amp; Agg'!AA$42:AA$51)</f>
        <v>0</v>
      </c>
      <c r="AC167" s="84">
        <f>SUMIF('WOW PMPM &amp; Agg'!$B$42:$B$51,SummaryTC_AP!$B166,'WOW PMPM &amp; Agg'!AB$42:AB$51)</f>
        <v>0</v>
      </c>
      <c r="AD167" s="84">
        <f>SUMIF('WOW PMPM &amp; Agg'!$B$42:$B$51,SummaryTC_AP!$B166,'WOW PMPM &amp; Agg'!AC$42:AC$51)</f>
        <v>0</v>
      </c>
      <c r="AE167" s="84">
        <f>SUMIF('WOW PMPM &amp; Agg'!$B$42:$B$51,SummaryTC_AP!$B166,'WOW PMPM &amp; Agg'!AD$42:AD$51)</f>
        <v>0</v>
      </c>
      <c r="AF167" s="84">
        <f>SUMIF('WOW PMPM &amp; Agg'!$B$42:$B$51,SummaryTC_AP!$B166,'WOW PMPM &amp; Agg'!AE$42:AE$51)</f>
        <v>0</v>
      </c>
      <c r="AG167" s="84">
        <f>SUMIF('WOW PMPM &amp; Agg'!$B$42:$B$51,SummaryTC_AP!$B166,'WOW PMPM &amp; Agg'!AF$42:AF$51)</f>
        <v>0</v>
      </c>
      <c r="AH167" s="311">
        <f>SUMIF('WOW PMPM &amp; Agg'!$B$42:$B$51,SummaryTC_AP!$B166,'WOW PMPM &amp; Agg'!AG$42:AG$51)</f>
        <v>0</v>
      </c>
      <c r="AI167" s="367"/>
    </row>
    <row r="168" spans="2:35" x14ac:dyDescent="0.2">
      <c r="B168" s="24">
        <f>'Summary TC'!B168</f>
        <v>0</v>
      </c>
      <c r="C168" s="24">
        <f>'Summary TC'!C168</f>
        <v>0</v>
      </c>
      <c r="D168" s="5" t="s">
        <v>22</v>
      </c>
      <c r="E168" s="401">
        <f>SUMIF('MemMon Total'!$B$24:$B$27,SummaryTC_AP!$B166,'MemMon Total'!D$24:D$27)</f>
        <v>3658</v>
      </c>
      <c r="F168" s="402">
        <f>SUMIF('MemMon Total'!$B$24:$B$27,SummaryTC_AP!$B166,'MemMon Total'!E$24:E$27)</f>
        <v>3675</v>
      </c>
      <c r="G168" s="402">
        <f>SUMIF('MemMon Total'!$B$24:$B$27,SummaryTC_AP!$B166,'MemMon Total'!F$24:F$27)</f>
        <v>3766</v>
      </c>
      <c r="H168" s="402">
        <f>SUMIF('MemMon Total'!$B$24:$B$27,SummaryTC_AP!$B166,'MemMon Total'!G$24:G$27)</f>
        <v>3861</v>
      </c>
      <c r="I168" s="402">
        <f>SUMIF('MemMon Total'!$B$24:$B$27,SummaryTC_AP!$B166,'MemMon Total'!H$24:H$27)</f>
        <v>989</v>
      </c>
      <c r="J168" s="402">
        <f>SUMIF('MemMon Total'!$B$24:$B$27,SummaryTC_AP!$B166,'MemMon Total'!I$24:I$27)</f>
        <v>0</v>
      </c>
      <c r="K168" s="402">
        <f>SUMIF('MemMon Total'!$B$24:$B$27,SummaryTC_AP!$B166,'MemMon Total'!J$24:J$27)</f>
        <v>0</v>
      </c>
      <c r="L168" s="402">
        <f>SUMIF('MemMon Total'!$B$24:$B$27,SummaryTC_AP!$B166,'MemMon Total'!K$24:K$27)</f>
        <v>0</v>
      </c>
      <c r="M168" s="402">
        <f>SUMIF('MemMon Total'!$B$24:$B$27,SummaryTC_AP!$B166,'MemMon Total'!L$24:L$27)</f>
        <v>0</v>
      </c>
      <c r="N168" s="402">
        <f>SUMIF('MemMon Total'!$B$24:$B$27,SummaryTC_AP!$B166,'MemMon Total'!M$24:M$27)</f>
        <v>0</v>
      </c>
      <c r="O168" s="402">
        <f>SUMIF('MemMon Total'!$B$24:$B$27,SummaryTC_AP!$B166,'MemMon Total'!N$24:N$27)</f>
        <v>0</v>
      </c>
      <c r="P168" s="402">
        <f>SUMIF('MemMon Total'!$B$24:$B$27,SummaryTC_AP!$B166,'MemMon Total'!O$24:O$27)</f>
        <v>0</v>
      </c>
      <c r="Q168" s="402">
        <f>SUMIF('MemMon Total'!$B$24:$B$27,SummaryTC_AP!$B166,'MemMon Total'!P$24:P$27)</f>
        <v>0</v>
      </c>
      <c r="R168" s="402">
        <f>SUMIF('MemMon Total'!$B$24:$B$27,SummaryTC_AP!$B166,'MemMon Total'!Q$24:Q$27)</f>
        <v>0</v>
      </c>
      <c r="S168" s="402">
        <f>SUMIF('MemMon Total'!$B$24:$B$27,SummaryTC_AP!$B166,'MemMon Total'!R$24:R$27)</f>
        <v>0</v>
      </c>
      <c r="T168" s="402">
        <f>SUMIF('MemMon Total'!$B$24:$B$27,SummaryTC_AP!$B166,'MemMon Total'!S$24:S$27)</f>
        <v>0</v>
      </c>
      <c r="U168" s="402">
        <f>SUMIF('MemMon Total'!$B$24:$B$27,SummaryTC_AP!$B166,'MemMon Total'!T$24:T$27)</f>
        <v>0</v>
      </c>
      <c r="V168" s="402">
        <f>SUMIF('MemMon Total'!$B$24:$B$27,SummaryTC_AP!$B166,'MemMon Total'!U$24:U$27)</f>
        <v>0</v>
      </c>
      <c r="W168" s="402">
        <f>SUMIF('MemMon Total'!$B$24:$B$27,SummaryTC_AP!$B166,'MemMon Total'!V$24:V$27)</f>
        <v>0</v>
      </c>
      <c r="X168" s="402">
        <f>SUMIF('MemMon Total'!$B$24:$B$27,SummaryTC_AP!$B166,'MemMon Total'!W$24:W$27)</f>
        <v>0</v>
      </c>
      <c r="Y168" s="402">
        <f>SUMIF('MemMon Total'!$B$24:$B$27,SummaryTC_AP!$B166,'MemMon Total'!X$24:X$27)</f>
        <v>0</v>
      </c>
      <c r="Z168" s="402">
        <f>SUMIF('MemMon Total'!$B$24:$B$27,SummaryTC_AP!$B166,'MemMon Total'!Y$24:Y$27)</f>
        <v>0</v>
      </c>
      <c r="AA168" s="402">
        <f>SUMIF('MemMon Total'!$B$24:$B$27,SummaryTC_AP!$B166,'MemMon Total'!Z$24:Z$27)</f>
        <v>0</v>
      </c>
      <c r="AB168" s="402">
        <f>SUMIF('MemMon Total'!$B$24:$B$27,SummaryTC_AP!$B166,'MemMon Total'!AA$24:AA$27)</f>
        <v>0</v>
      </c>
      <c r="AC168" s="402">
        <f>SUMIF('MemMon Total'!$B$24:$B$27,SummaryTC_AP!$B166,'MemMon Total'!AB$24:AB$27)</f>
        <v>0</v>
      </c>
      <c r="AD168" s="402">
        <f>SUMIF('MemMon Total'!$B$24:$B$27,SummaryTC_AP!$B166,'MemMon Total'!AC$24:AC$27)</f>
        <v>0</v>
      </c>
      <c r="AE168" s="402">
        <f>SUMIF('MemMon Total'!$B$24:$B$27,SummaryTC_AP!$B166,'MemMon Total'!AD$24:AD$27)</f>
        <v>0</v>
      </c>
      <c r="AF168" s="402">
        <f>SUMIF('MemMon Total'!$B$24:$B$27,SummaryTC_AP!$B166,'MemMon Total'!AE$24:AE$27)</f>
        <v>0</v>
      </c>
      <c r="AG168" s="402">
        <f>SUMIF('MemMon Total'!$B$24:$B$27,SummaryTC_AP!$B166,'MemMon Total'!AF$24:AF$27)</f>
        <v>0</v>
      </c>
      <c r="AH168" s="403">
        <f>SUMIF('MemMon Total'!$B$24:$B$27,SummaryTC_AP!$B166,'MemMon Total'!AG$24:AG$27)</f>
        <v>0</v>
      </c>
      <c r="AI168" s="366"/>
    </row>
    <row r="169" spans="2:35" x14ac:dyDescent="0.2">
      <c r="B169" s="24">
        <f>'Summary TC'!B169</f>
        <v>0</v>
      </c>
      <c r="C169" s="24">
        <f>'Summary TC'!C169</f>
        <v>0</v>
      </c>
      <c r="D169" s="5"/>
      <c r="E169" s="127"/>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c r="AF169" s="130"/>
      <c r="AG169" s="130"/>
      <c r="AH169" s="349"/>
      <c r="AI169" s="366"/>
    </row>
    <row r="170" spans="2:35" x14ac:dyDescent="0.2">
      <c r="B170" s="24" t="str">
        <f>'Summary TC'!B170</f>
        <v xml:space="preserve">SUD IMD SSI NON-Duals </v>
      </c>
      <c r="C170" s="24">
        <f>'Summary TC'!C170</f>
        <v>3</v>
      </c>
      <c r="D170" s="5" t="s">
        <v>20</v>
      </c>
      <c r="E170" s="111">
        <f>E171*E172</f>
        <v>17068560.66</v>
      </c>
      <c r="F170" s="112">
        <f t="shared" ref="F170:AC170" si="73">F171*F172</f>
        <v>15681809.810000001</v>
      </c>
      <c r="G170" s="112">
        <f t="shared" si="73"/>
        <v>16843595.229999997</v>
      </c>
      <c r="H170" s="112">
        <f t="shared" si="73"/>
        <v>18094702.23</v>
      </c>
      <c r="I170" s="112">
        <f t="shared" si="73"/>
        <v>4858624.8</v>
      </c>
      <c r="J170" s="112">
        <f t="shared" si="73"/>
        <v>0</v>
      </c>
      <c r="K170" s="112">
        <f t="shared" si="73"/>
        <v>0</v>
      </c>
      <c r="L170" s="112">
        <f t="shared" si="73"/>
        <v>0</v>
      </c>
      <c r="M170" s="112">
        <f t="shared" si="73"/>
        <v>0</v>
      </c>
      <c r="N170" s="112">
        <f t="shared" si="73"/>
        <v>0</v>
      </c>
      <c r="O170" s="112">
        <f t="shared" si="73"/>
        <v>0</v>
      </c>
      <c r="P170" s="112">
        <f t="shared" si="73"/>
        <v>0</v>
      </c>
      <c r="Q170" s="112">
        <f t="shared" si="73"/>
        <v>0</v>
      </c>
      <c r="R170" s="112">
        <f t="shared" si="73"/>
        <v>0</v>
      </c>
      <c r="S170" s="112">
        <f t="shared" si="73"/>
        <v>0</v>
      </c>
      <c r="T170" s="112">
        <f t="shared" si="73"/>
        <v>0</v>
      </c>
      <c r="U170" s="112">
        <f t="shared" si="73"/>
        <v>0</v>
      </c>
      <c r="V170" s="112">
        <f t="shared" si="73"/>
        <v>0</v>
      </c>
      <c r="W170" s="112">
        <f t="shared" si="73"/>
        <v>0</v>
      </c>
      <c r="X170" s="112">
        <f t="shared" si="73"/>
        <v>0</v>
      </c>
      <c r="Y170" s="112">
        <f t="shared" si="73"/>
        <v>0</v>
      </c>
      <c r="Z170" s="112">
        <f t="shared" si="73"/>
        <v>0</v>
      </c>
      <c r="AA170" s="112">
        <f t="shared" si="73"/>
        <v>0</v>
      </c>
      <c r="AB170" s="112">
        <f t="shared" si="73"/>
        <v>0</v>
      </c>
      <c r="AC170" s="112">
        <f t="shared" si="73"/>
        <v>0</v>
      </c>
      <c r="AD170" s="112">
        <f t="shared" ref="AD170:AH170" si="74">AD171*AD172</f>
        <v>0</v>
      </c>
      <c r="AE170" s="112">
        <f t="shared" si="74"/>
        <v>0</v>
      </c>
      <c r="AF170" s="112">
        <f t="shared" si="74"/>
        <v>0</v>
      </c>
      <c r="AG170" s="112">
        <f t="shared" si="74"/>
        <v>0</v>
      </c>
      <c r="AH170" s="345">
        <f t="shared" si="74"/>
        <v>0</v>
      </c>
      <c r="AI170" s="366"/>
    </row>
    <row r="171" spans="2:35" s="151" customFormat="1" x14ac:dyDescent="0.2">
      <c r="B171" s="24">
        <f>'Summary TC'!B171</f>
        <v>0</v>
      </c>
      <c r="C171" s="24">
        <f>'Summary TC'!C171</f>
        <v>0</v>
      </c>
      <c r="D171" s="262" t="s">
        <v>21</v>
      </c>
      <c r="E171" s="83">
        <f>SUMIF('WOW PMPM &amp; Agg'!$B$42:$B$51,SummaryTC_AP!$B170,'WOW PMPM &amp; Agg'!D$42:D$51)</f>
        <v>2024.02</v>
      </c>
      <c r="F171" s="84">
        <f>SUMIF('WOW PMPM &amp; Agg'!$B$42:$B$51,SummaryTC_AP!$B170,'WOW PMPM &amp; Agg'!E$42:E$51)</f>
        <v>2121.17</v>
      </c>
      <c r="G171" s="84">
        <f>SUMIF('WOW PMPM &amp; Agg'!$B$42:$B$51,SummaryTC_AP!$B170,'WOW PMPM &amp; Agg'!F$42:F$51)</f>
        <v>2222.9899999999998</v>
      </c>
      <c r="H171" s="84">
        <f>SUMIF('WOW PMPM &amp; Agg'!$B$42:$B$51,SummaryTC_AP!$B170,'WOW PMPM &amp; Agg'!G$42:G$51)</f>
        <v>2329.69</v>
      </c>
      <c r="I171" s="84">
        <f>SUMIF('WOW PMPM &amp; Agg'!$B$42:$B$51,SummaryTC_AP!$B170,'WOW PMPM &amp; Agg'!H$42:H$51)</f>
        <v>2441.52</v>
      </c>
      <c r="J171" s="84">
        <f>SUMIF('WOW PMPM &amp; Agg'!$B$42:$B$51,SummaryTC_AP!$B170,'WOW PMPM &amp; Agg'!I$42:I$51)</f>
        <v>0</v>
      </c>
      <c r="K171" s="84">
        <f>SUMIF('WOW PMPM &amp; Agg'!$B$42:$B$51,SummaryTC_AP!$B170,'WOW PMPM &amp; Agg'!J$42:J$51)</f>
        <v>0</v>
      </c>
      <c r="L171" s="84">
        <f>SUMIF('WOW PMPM &amp; Agg'!$B$42:$B$51,SummaryTC_AP!$B170,'WOW PMPM &amp; Agg'!K$42:K$51)</f>
        <v>0</v>
      </c>
      <c r="M171" s="84">
        <f>SUMIF('WOW PMPM &amp; Agg'!$B$42:$B$51,SummaryTC_AP!$B170,'WOW PMPM &amp; Agg'!L$42:L$51)</f>
        <v>0</v>
      </c>
      <c r="N171" s="84">
        <f>SUMIF('WOW PMPM &amp; Agg'!$B$42:$B$51,SummaryTC_AP!$B170,'WOW PMPM &amp; Agg'!M$42:M$51)</f>
        <v>0</v>
      </c>
      <c r="O171" s="84">
        <f>SUMIF('WOW PMPM &amp; Agg'!$B$42:$B$51,SummaryTC_AP!$B170,'WOW PMPM &amp; Agg'!N$42:N$51)</f>
        <v>0</v>
      </c>
      <c r="P171" s="84">
        <f>SUMIF('WOW PMPM &amp; Agg'!$B$42:$B$51,SummaryTC_AP!$B170,'WOW PMPM &amp; Agg'!O$42:O$51)</f>
        <v>0</v>
      </c>
      <c r="Q171" s="84">
        <f>SUMIF('WOW PMPM &amp; Agg'!$B$42:$B$51,SummaryTC_AP!$B170,'WOW PMPM &amp; Agg'!P$42:P$51)</f>
        <v>0</v>
      </c>
      <c r="R171" s="84">
        <f>SUMIF('WOW PMPM &amp; Agg'!$B$42:$B$51,SummaryTC_AP!$B170,'WOW PMPM &amp; Agg'!Q$42:Q$51)</f>
        <v>0</v>
      </c>
      <c r="S171" s="84">
        <f>SUMIF('WOW PMPM &amp; Agg'!$B$42:$B$51,SummaryTC_AP!$B170,'WOW PMPM &amp; Agg'!R$42:R$51)</f>
        <v>0</v>
      </c>
      <c r="T171" s="84">
        <f>SUMIF('WOW PMPM &amp; Agg'!$B$42:$B$51,SummaryTC_AP!$B170,'WOW PMPM &amp; Agg'!S$42:S$51)</f>
        <v>0</v>
      </c>
      <c r="U171" s="84">
        <f>SUMIF('WOW PMPM &amp; Agg'!$B$42:$B$51,SummaryTC_AP!$B170,'WOW PMPM &amp; Agg'!T$42:T$51)</f>
        <v>0</v>
      </c>
      <c r="V171" s="84">
        <f>SUMIF('WOW PMPM &amp; Agg'!$B$42:$B$51,SummaryTC_AP!$B170,'WOW PMPM &amp; Agg'!U$42:U$51)</f>
        <v>0</v>
      </c>
      <c r="W171" s="84">
        <f>SUMIF('WOW PMPM &amp; Agg'!$B$42:$B$51,SummaryTC_AP!$B170,'WOW PMPM &amp; Agg'!V$42:V$51)</f>
        <v>0</v>
      </c>
      <c r="X171" s="84">
        <f>SUMIF('WOW PMPM &amp; Agg'!$B$42:$B$51,SummaryTC_AP!$B170,'WOW PMPM &amp; Agg'!W$42:W$51)</f>
        <v>0</v>
      </c>
      <c r="Y171" s="84">
        <f>SUMIF('WOW PMPM &amp; Agg'!$B$42:$B$51,SummaryTC_AP!$B170,'WOW PMPM &amp; Agg'!X$42:X$51)</f>
        <v>0</v>
      </c>
      <c r="Z171" s="84">
        <f>SUMIF('WOW PMPM &amp; Agg'!$B$42:$B$51,SummaryTC_AP!$B170,'WOW PMPM &amp; Agg'!Y$42:Y$51)</f>
        <v>0</v>
      </c>
      <c r="AA171" s="84">
        <f>SUMIF('WOW PMPM &amp; Agg'!$B$42:$B$51,SummaryTC_AP!$B170,'WOW PMPM &amp; Agg'!Z$42:Z$51)</f>
        <v>0</v>
      </c>
      <c r="AB171" s="84">
        <f>SUMIF('WOW PMPM &amp; Agg'!$B$42:$B$51,SummaryTC_AP!$B170,'WOW PMPM &amp; Agg'!AA$42:AA$51)</f>
        <v>0</v>
      </c>
      <c r="AC171" s="84">
        <f>SUMIF('WOW PMPM &amp; Agg'!$B$42:$B$51,SummaryTC_AP!$B170,'WOW PMPM &amp; Agg'!AB$42:AB$51)</f>
        <v>0</v>
      </c>
      <c r="AD171" s="84">
        <f>SUMIF('WOW PMPM &amp; Agg'!$B$42:$B$51,SummaryTC_AP!$B170,'WOW PMPM &amp; Agg'!AC$42:AC$51)</f>
        <v>0</v>
      </c>
      <c r="AE171" s="84">
        <f>SUMIF('WOW PMPM &amp; Agg'!$B$42:$B$51,SummaryTC_AP!$B170,'WOW PMPM &amp; Agg'!AD$42:AD$51)</f>
        <v>0</v>
      </c>
      <c r="AF171" s="84">
        <f>SUMIF('WOW PMPM &amp; Agg'!$B$42:$B$51,SummaryTC_AP!$B170,'WOW PMPM &amp; Agg'!AE$42:AE$51)</f>
        <v>0</v>
      </c>
      <c r="AG171" s="84">
        <f>SUMIF('WOW PMPM &amp; Agg'!$B$42:$B$51,SummaryTC_AP!$B170,'WOW PMPM &amp; Agg'!AF$42:AF$51)</f>
        <v>0</v>
      </c>
      <c r="AH171" s="311">
        <f>SUMIF('WOW PMPM &amp; Agg'!$B$42:$B$51,SummaryTC_AP!$B170,'WOW PMPM &amp; Agg'!AG$42:AG$51)</f>
        <v>0</v>
      </c>
      <c r="AI171" s="367"/>
    </row>
    <row r="172" spans="2:35" x14ac:dyDescent="0.2">
      <c r="B172" s="24">
        <f>'Summary TC'!B172</f>
        <v>0</v>
      </c>
      <c r="C172" s="24">
        <f>'Summary TC'!C172</f>
        <v>0</v>
      </c>
      <c r="D172" s="5" t="s">
        <v>22</v>
      </c>
      <c r="E172" s="401">
        <f>SUMIF('MemMon Total'!$B$24:$B$27,SummaryTC_AP!$B170,'MemMon Total'!D$24:D$27)</f>
        <v>8433</v>
      </c>
      <c r="F172" s="402">
        <f>SUMIF('MemMon Total'!$B$24:$B$27,SummaryTC_AP!$B170,'MemMon Total'!E$24:E$27)</f>
        <v>7393</v>
      </c>
      <c r="G172" s="402">
        <f>SUMIF('MemMon Total'!$B$24:$B$27,SummaryTC_AP!$B170,'MemMon Total'!F$24:F$27)</f>
        <v>7577</v>
      </c>
      <c r="H172" s="402">
        <f>SUMIF('MemMon Total'!$B$24:$B$27,SummaryTC_AP!$B170,'MemMon Total'!G$24:G$27)</f>
        <v>7767</v>
      </c>
      <c r="I172" s="402">
        <f>SUMIF('MemMon Total'!$B$24:$B$27,SummaryTC_AP!$B170,'MemMon Total'!H$24:H$27)</f>
        <v>1990</v>
      </c>
      <c r="J172" s="402">
        <f>SUMIF('MemMon Total'!$B$24:$B$27,SummaryTC_AP!$B170,'MemMon Total'!I$24:I$27)</f>
        <v>0</v>
      </c>
      <c r="K172" s="402">
        <f>SUMIF('MemMon Total'!$B$24:$B$27,SummaryTC_AP!$B170,'MemMon Total'!J$24:J$27)</f>
        <v>0</v>
      </c>
      <c r="L172" s="402">
        <f>SUMIF('MemMon Total'!$B$24:$B$27,SummaryTC_AP!$B170,'MemMon Total'!K$24:K$27)</f>
        <v>0</v>
      </c>
      <c r="M172" s="402">
        <f>SUMIF('MemMon Total'!$B$24:$B$27,SummaryTC_AP!$B170,'MemMon Total'!L$24:L$27)</f>
        <v>0</v>
      </c>
      <c r="N172" s="402">
        <f>SUMIF('MemMon Total'!$B$24:$B$27,SummaryTC_AP!$B170,'MemMon Total'!M$24:M$27)</f>
        <v>0</v>
      </c>
      <c r="O172" s="402">
        <f>SUMIF('MemMon Total'!$B$24:$B$27,SummaryTC_AP!$B170,'MemMon Total'!N$24:N$27)</f>
        <v>0</v>
      </c>
      <c r="P172" s="402">
        <f>SUMIF('MemMon Total'!$B$24:$B$27,SummaryTC_AP!$B170,'MemMon Total'!O$24:O$27)</f>
        <v>0</v>
      </c>
      <c r="Q172" s="402">
        <f>SUMIF('MemMon Total'!$B$24:$B$27,SummaryTC_AP!$B170,'MemMon Total'!P$24:P$27)</f>
        <v>0</v>
      </c>
      <c r="R172" s="402">
        <f>SUMIF('MemMon Total'!$B$24:$B$27,SummaryTC_AP!$B170,'MemMon Total'!Q$24:Q$27)</f>
        <v>0</v>
      </c>
      <c r="S172" s="402">
        <f>SUMIF('MemMon Total'!$B$24:$B$27,SummaryTC_AP!$B170,'MemMon Total'!R$24:R$27)</f>
        <v>0</v>
      </c>
      <c r="T172" s="402">
        <f>SUMIF('MemMon Total'!$B$24:$B$27,SummaryTC_AP!$B170,'MemMon Total'!S$24:S$27)</f>
        <v>0</v>
      </c>
      <c r="U172" s="402">
        <f>SUMIF('MemMon Total'!$B$24:$B$27,SummaryTC_AP!$B170,'MemMon Total'!T$24:T$27)</f>
        <v>0</v>
      </c>
      <c r="V172" s="402">
        <f>SUMIF('MemMon Total'!$B$24:$B$27,SummaryTC_AP!$B170,'MemMon Total'!U$24:U$27)</f>
        <v>0</v>
      </c>
      <c r="W172" s="402">
        <f>SUMIF('MemMon Total'!$B$24:$B$27,SummaryTC_AP!$B170,'MemMon Total'!V$24:V$27)</f>
        <v>0</v>
      </c>
      <c r="X172" s="402">
        <f>SUMIF('MemMon Total'!$B$24:$B$27,SummaryTC_AP!$B170,'MemMon Total'!W$24:W$27)</f>
        <v>0</v>
      </c>
      <c r="Y172" s="402">
        <f>SUMIF('MemMon Total'!$B$24:$B$27,SummaryTC_AP!$B170,'MemMon Total'!X$24:X$27)</f>
        <v>0</v>
      </c>
      <c r="Z172" s="402">
        <f>SUMIF('MemMon Total'!$B$24:$B$27,SummaryTC_AP!$B170,'MemMon Total'!Y$24:Y$27)</f>
        <v>0</v>
      </c>
      <c r="AA172" s="402">
        <f>SUMIF('MemMon Total'!$B$24:$B$27,SummaryTC_AP!$B170,'MemMon Total'!Z$24:Z$27)</f>
        <v>0</v>
      </c>
      <c r="AB172" s="402">
        <f>SUMIF('MemMon Total'!$B$24:$B$27,SummaryTC_AP!$B170,'MemMon Total'!AA$24:AA$27)</f>
        <v>0</v>
      </c>
      <c r="AC172" s="402">
        <f>SUMIF('MemMon Total'!$B$24:$B$27,SummaryTC_AP!$B170,'MemMon Total'!AB$24:AB$27)</f>
        <v>0</v>
      </c>
      <c r="AD172" s="402">
        <f>SUMIF('MemMon Total'!$B$24:$B$27,SummaryTC_AP!$B170,'MemMon Total'!AC$24:AC$27)</f>
        <v>0</v>
      </c>
      <c r="AE172" s="402">
        <f>SUMIF('MemMon Total'!$B$24:$B$27,SummaryTC_AP!$B170,'MemMon Total'!AD$24:AD$27)</f>
        <v>0</v>
      </c>
      <c r="AF172" s="402">
        <f>SUMIF('MemMon Total'!$B$24:$B$27,SummaryTC_AP!$B170,'MemMon Total'!AE$24:AE$27)</f>
        <v>0</v>
      </c>
      <c r="AG172" s="402">
        <f>SUMIF('MemMon Total'!$B$24:$B$27,SummaryTC_AP!$B170,'MemMon Total'!AF$24:AF$27)</f>
        <v>0</v>
      </c>
      <c r="AH172" s="403">
        <f>SUMIF('MemMon Total'!$B$24:$B$27,SummaryTC_AP!$B170,'MemMon Total'!AG$24:AG$27)</f>
        <v>0</v>
      </c>
      <c r="AI172" s="366"/>
    </row>
    <row r="173" spans="2:35" x14ac:dyDescent="0.2">
      <c r="B173" s="24">
        <f>'Summary TC'!B173</f>
        <v>0</v>
      </c>
      <c r="C173" s="24">
        <f>'Summary TC'!C173</f>
        <v>0</v>
      </c>
      <c r="D173" s="5"/>
      <c r="E173" s="127"/>
      <c r="F173" s="130"/>
      <c r="G173" s="130"/>
      <c r="H173" s="130"/>
      <c r="I173" s="130"/>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c r="AF173" s="130"/>
      <c r="AG173" s="130"/>
      <c r="AH173" s="349"/>
      <c r="AI173" s="366"/>
    </row>
    <row r="174" spans="2:35" x14ac:dyDescent="0.2">
      <c r="B174" s="24" t="str">
        <f>'Summary TC'!B174</f>
        <v xml:space="preserve">SUD IMD HCE 
</v>
      </c>
      <c r="C174" s="24">
        <f>'Summary TC'!C174</f>
        <v>4</v>
      </c>
      <c r="D174" s="5" t="s">
        <v>20</v>
      </c>
      <c r="E174" s="111">
        <f>E175*E176</f>
        <v>44606610.460000001</v>
      </c>
      <c r="F174" s="112">
        <f t="shared" ref="F174:AH174" si="75">F175*F176</f>
        <v>50824715.579999998</v>
      </c>
      <c r="G174" s="112">
        <f t="shared" si="75"/>
        <v>54595318.740000002</v>
      </c>
      <c r="H174" s="112">
        <f t="shared" si="75"/>
        <v>58645791.5</v>
      </c>
      <c r="I174" s="112">
        <f t="shared" si="75"/>
        <v>15749517.299999999</v>
      </c>
      <c r="J174" s="112">
        <f t="shared" si="75"/>
        <v>0</v>
      </c>
      <c r="K174" s="112">
        <f t="shared" si="75"/>
        <v>0</v>
      </c>
      <c r="L174" s="112">
        <f t="shared" si="75"/>
        <v>0</v>
      </c>
      <c r="M174" s="112">
        <f t="shared" si="75"/>
        <v>0</v>
      </c>
      <c r="N174" s="112">
        <f t="shared" si="75"/>
        <v>0</v>
      </c>
      <c r="O174" s="112">
        <f t="shared" si="75"/>
        <v>0</v>
      </c>
      <c r="P174" s="112">
        <f t="shared" si="75"/>
        <v>0</v>
      </c>
      <c r="Q174" s="112">
        <f t="shared" si="75"/>
        <v>0</v>
      </c>
      <c r="R174" s="112">
        <f t="shared" si="75"/>
        <v>0</v>
      </c>
      <c r="S174" s="112">
        <f t="shared" si="75"/>
        <v>0</v>
      </c>
      <c r="T174" s="112">
        <f t="shared" si="75"/>
        <v>0</v>
      </c>
      <c r="U174" s="112">
        <f t="shared" si="75"/>
        <v>0</v>
      </c>
      <c r="V174" s="112">
        <f t="shared" si="75"/>
        <v>0</v>
      </c>
      <c r="W174" s="112">
        <f t="shared" si="75"/>
        <v>0</v>
      </c>
      <c r="X174" s="112">
        <f t="shared" si="75"/>
        <v>0</v>
      </c>
      <c r="Y174" s="112">
        <f t="shared" si="75"/>
        <v>0</v>
      </c>
      <c r="Z174" s="112">
        <f t="shared" si="75"/>
        <v>0</v>
      </c>
      <c r="AA174" s="112">
        <f t="shared" si="75"/>
        <v>0</v>
      </c>
      <c r="AB174" s="112">
        <f t="shared" si="75"/>
        <v>0</v>
      </c>
      <c r="AC174" s="112">
        <f t="shared" si="75"/>
        <v>0</v>
      </c>
      <c r="AD174" s="112">
        <f t="shared" si="75"/>
        <v>0</v>
      </c>
      <c r="AE174" s="112">
        <f t="shared" si="75"/>
        <v>0</v>
      </c>
      <c r="AF174" s="112">
        <f t="shared" si="75"/>
        <v>0</v>
      </c>
      <c r="AG174" s="112">
        <f t="shared" si="75"/>
        <v>0</v>
      </c>
      <c r="AH174" s="345">
        <f t="shared" si="75"/>
        <v>0</v>
      </c>
      <c r="AI174" s="366"/>
    </row>
    <row r="175" spans="2:35" s="151" customFormat="1" x14ac:dyDescent="0.2">
      <c r="B175" s="24">
        <f>'Summary TC'!B175</f>
        <v>0</v>
      </c>
      <c r="C175" s="24">
        <f>'Summary TC'!C175</f>
        <v>0</v>
      </c>
      <c r="D175" s="262" t="s">
        <v>21</v>
      </c>
      <c r="E175" s="83">
        <f>SUMIF('WOW PMPM &amp; Agg'!$B$42:$B$51,SummaryTC_AP!$B174,'WOW PMPM &amp; Agg'!D$42:D$51)</f>
        <v>741.38</v>
      </c>
      <c r="F175" s="84">
        <f>SUMIF('WOW PMPM &amp; Agg'!$B$42:$B$51,SummaryTC_AP!$B174,'WOW PMPM &amp; Agg'!E$42:E$51)</f>
        <v>776.97</v>
      </c>
      <c r="G175" s="84">
        <f>SUMIF('WOW PMPM &amp; Agg'!$B$42:$B$51,SummaryTC_AP!$B174,'WOW PMPM &amp; Agg'!F$42:F$51)</f>
        <v>814.26</v>
      </c>
      <c r="H175" s="84">
        <f>SUMIF('WOW PMPM &amp; Agg'!$B$42:$B$51,SummaryTC_AP!$B174,'WOW PMPM &amp; Agg'!G$42:G$51)</f>
        <v>853.34</v>
      </c>
      <c r="I175" s="84">
        <f>SUMIF('WOW PMPM &amp; Agg'!$B$42:$B$51,SummaryTC_AP!$B174,'WOW PMPM &amp; Agg'!H$42:H$51)</f>
        <v>894.3</v>
      </c>
      <c r="J175" s="84">
        <f>SUMIF('WOW PMPM &amp; Agg'!$B$42:$B$51,SummaryTC_AP!$B174,'WOW PMPM &amp; Agg'!I$42:I$51)</f>
        <v>0</v>
      </c>
      <c r="K175" s="84">
        <f>SUMIF('WOW PMPM &amp; Agg'!$B$42:$B$51,SummaryTC_AP!$B174,'WOW PMPM &amp; Agg'!J$42:J$51)</f>
        <v>0</v>
      </c>
      <c r="L175" s="84">
        <f>SUMIF('WOW PMPM &amp; Agg'!$B$42:$B$51,SummaryTC_AP!$B174,'WOW PMPM &amp; Agg'!K$42:K$51)</f>
        <v>0</v>
      </c>
      <c r="M175" s="84">
        <f>SUMIF('WOW PMPM &amp; Agg'!$B$42:$B$51,SummaryTC_AP!$B174,'WOW PMPM &amp; Agg'!L$42:L$51)</f>
        <v>0</v>
      </c>
      <c r="N175" s="84">
        <f>SUMIF('WOW PMPM &amp; Agg'!$B$42:$B$51,SummaryTC_AP!$B174,'WOW PMPM &amp; Agg'!M$42:M$51)</f>
        <v>0</v>
      </c>
      <c r="O175" s="84">
        <f>SUMIF('WOW PMPM &amp; Agg'!$B$42:$B$51,SummaryTC_AP!$B174,'WOW PMPM &amp; Agg'!N$42:N$51)</f>
        <v>0</v>
      </c>
      <c r="P175" s="84">
        <f>SUMIF('WOW PMPM &amp; Agg'!$B$42:$B$51,SummaryTC_AP!$B174,'WOW PMPM &amp; Agg'!O$42:O$51)</f>
        <v>0</v>
      </c>
      <c r="Q175" s="84">
        <f>SUMIF('WOW PMPM &amp; Agg'!$B$42:$B$51,SummaryTC_AP!$B174,'WOW PMPM &amp; Agg'!P$42:P$51)</f>
        <v>0</v>
      </c>
      <c r="R175" s="84">
        <f>SUMIF('WOW PMPM &amp; Agg'!$B$42:$B$51,SummaryTC_AP!$B174,'WOW PMPM &amp; Agg'!Q$42:Q$51)</f>
        <v>0</v>
      </c>
      <c r="S175" s="84">
        <f>SUMIF('WOW PMPM &amp; Agg'!$B$42:$B$51,SummaryTC_AP!$B174,'WOW PMPM &amp; Agg'!R$42:R$51)</f>
        <v>0</v>
      </c>
      <c r="T175" s="84">
        <f>SUMIF('WOW PMPM &amp; Agg'!$B$42:$B$51,SummaryTC_AP!$B174,'WOW PMPM &amp; Agg'!S$42:S$51)</f>
        <v>0</v>
      </c>
      <c r="U175" s="84">
        <f>SUMIF('WOW PMPM &amp; Agg'!$B$42:$B$51,SummaryTC_AP!$B174,'WOW PMPM &amp; Agg'!T$42:T$51)</f>
        <v>0</v>
      </c>
      <c r="V175" s="84">
        <f>SUMIF('WOW PMPM &amp; Agg'!$B$42:$B$51,SummaryTC_AP!$B174,'WOW PMPM &amp; Agg'!U$42:U$51)</f>
        <v>0</v>
      </c>
      <c r="W175" s="84">
        <f>SUMIF('WOW PMPM &amp; Agg'!$B$42:$B$51,SummaryTC_AP!$B174,'WOW PMPM &amp; Agg'!V$42:V$51)</f>
        <v>0</v>
      </c>
      <c r="X175" s="84">
        <f>SUMIF('WOW PMPM &amp; Agg'!$B$42:$B$51,SummaryTC_AP!$B174,'WOW PMPM &amp; Agg'!W$42:W$51)</f>
        <v>0</v>
      </c>
      <c r="Y175" s="84">
        <f>SUMIF('WOW PMPM &amp; Agg'!$B$42:$B$51,SummaryTC_AP!$B174,'WOW PMPM &amp; Agg'!X$42:X$51)</f>
        <v>0</v>
      </c>
      <c r="Z175" s="84">
        <f>SUMIF('WOW PMPM &amp; Agg'!$B$42:$B$51,SummaryTC_AP!$B174,'WOW PMPM &amp; Agg'!Y$42:Y$51)</f>
        <v>0</v>
      </c>
      <c r="AA175" s="84">
        <f>SUMIF('WOW PMPM &amp; Agg'!$B$42:$B$51,SummaryTC_AP!$B174,'WOW PMPM &amp; Agg'!Z$42:Z$51)</f>
        <v>0</v>
      </c>
      <c r="AB175" s="84">
        <f>SUMIF('WOW PMPM &amp; Agg'!$B$42:$B$51,SummaryTC_AP!$B174,'WOW PMPM &amp; Agg'!AA$42:AA$51)</f>
        <v>0</v>
      </c>
      <c r="AC175" s="84">
        <f>SUMIF('WOW PMPM &amp; Agg'!$B$42:$B$51,SummaryTC_AP!$B174,'WOW PMPM &amp; Agg'!AB$42:AB$51)</f>
        <v>0</v>
      </c>
      <c r="AD175" s="84">
        <f>SUMIF('WOW PMPM &amp; Agg'!$B$42:$B$51,SummaryTC_AP!$B174,'WOW PMPM &amp; Agg'!AC$42:AC$51)</f>
        <v>0</v>
      </c>
      <c r="AE175" s="84">
        <f>SUMIF('WOW PMPM &amp; Agg'!$B$42:$B$51,SummaryTC_AP!$B174,'WOW PMPM &amp; Agg'!AD$42:AD$51)</f>
        <v>0</v>
      </c>
      <c r="AF175" s="84">
        <f>SUMIF('WOW PMPM &amp; Agg'!$B$42:$B$51,SummaryTC_AP!$B174,'WOW PMPM &amp; Agg'!AE$42:AE$51)</f>
        <v>0</v>
      </c>
      <c r="AG175" s="84">
        <f>SUMIF('WOW PMPM &amp; Agg'!$B$42:$B$51,SummaryTC_AP!$B174,'WOW PMPM &amp; Agg'!AF$42:AF$51)</f>
        <v>0</v>
      </c>
      <c r="AH175" s="311">
        <f>SUMIF('WOW PMPM &amp; Agg'!$B$42:$B$51,SummaryTC_AP!$B174,'WOW PMPM &amp; Agg'!AG$42:AG$51)</f>
        <v>0</v>
      </c>
      <c r="AI175" s="367"/>
    </row>
    <row r="176" spans="2:35" x14ac:dyDescent="0.2">
      <c r="B176" s="24">
        <f>'Summary TC'!B176</f>
        <v>0</v>
      </c>
      <c r="C176" s="24">
        <f>'Summary TC'!C176</f>
        <v>0</v>
      </c>
      <c r="D176" s="5" t="s">
        <v>22</v>
      </c>
      <c r="E176" s="401">
        <f>SUMIF('MemMon Total'!$B$24:$B$27,SummaryTC_AP!$B174,'MemMon Total'!D$24:D$27)</f>
        <v>60167</v>
      </c>
      <c r="F176" s="402">
        <f>SUMIF('MemMon Total'!$B$24:$B$27,SummaryTC_AP!$B174,'MemMon Total'!E$24:E$27)</f>
        <v>65414</v>
      </c>
      <c r="G176" s="402">
        <f>SUMIF('MemMon Total'!$B$24:$B$27,SummaryTC_AP!$B174,'MemMon Total'!F$24:F$27)</f>
        <v>67049</v>
      </c>
      <c r="H176" s="402">
        <f>SUMIF('MemMon Total'!$B$24:$B$27,SummaryTC_AP!$B174,'MemMon Total'!G$24:G$27)</f>
        <v>68725</v>
      </c>
      <c r="I176" s="402">
        <f>SUMIF('MemMon Total'!$B$24:$B$27,SummaryTC_AP!$B174,'MemMon Total'!H$24:H$27)</f>
        <v>17611</v>
      </c>
      <c r="J176" s="402">
        <f>SUMIF('MemMon Total'!$B$24:$B$27,SummaryTC_AP!$B174,'MemMon Total'!I$24:I$27)</f>
        <v>0</v>
      </c>
      <c r="K176" s="402">
        <f>SUMIF('MemMon Total'!$B$24:$B$27,SummaryTC_AP!$B174,'MemMon Total'!J$24:J$27)</f>
        <v>0</v>
      </c>
      <c r="L176" s="402">
        <f>SUMIF('MemMon Total'!$B$24:$B$27,SummaryTC_AP!$B174,'MemMon Total'!K$24:K$27)</f>
        <v>0</v>
      </c>
      <c r="M176" s="402">
        <f>SUMIF('MemMon Total'!$B$24:$B$27,SummaryTC_AP!$B174,'MemMon Total'!L$24:L$27)</f>
        <v>0</v>
      </c>
      <c r="N176" s="402">
        <f>SUMIF('MemMon Total'!$B$24:$B$27,SummaryTC_AP!$B174,'MemMon Total'!M$24:M$27)</f>
        <v>0</v>
      </c>
      <c r="O176" s="402">
        <f>SUMIF('MemMon Total'!$B$24:$B$27,SummaryTC_AP!$B174,'MemMon Total'!N$24:N$27)</f>
        <v>0</v>
      </c>
      <c r="P176" s="402">
        <f>SUMIF('MemMon Total'!$B$24:$B$27,SummaryTC_AP!$B174,'MemMon Total'!O$24:O$27)</f>
        <v>0</v>
      </c>
      <c r="Q176" s="402">
        <f>SUMIF('MemMon Total'!$B$24:$B$27,SummaryTC_AP!$B174,'MemMon Total'!P$24:P$27)</f>
        <v>0</v>
      </c>
      <c r="R176" s="402">
        <f>SUMIF('MemMon Total'!$B$24:$B$27,SummaryTC_AP!$B174,'MemMon Total'!Q$24:Q$27)</f>
        <v>0</v>
      </c>
      <c r="S176" s="402">
        <f>SUMIF('MemMon Total'!$B$24:$B$27,SummaryTC_AP!$B174,'MemMon Total'!R$24:R$27)</f>
        <v>0</v>
      </c>
      <c r="T176" s="402">
        <f>SUMIF('MemMon Total'!$B$24:$B$27,SummaryTC_AP!$B174,'MemMon Total'!S$24:S$27)</f>
        <v>0</v>
      </c>
      <c r="U176" s="402">
        <f>SUMIF('MemMon Total'!$B$24:$B$27,SummaryTC_AP!$B174,'MemMon Total'!T$24:T$27)</f>
        <v>0</v>
      </c>
      <c r="V176" s="402">
        <f>SUMIF('MemMon Total'!$B$24:$B$27,SummaryTC_AP!$B174,'MemMon Total'!U$24:U$27)</f>
        <v>0</v>
      </c>
      <c r="W176" s="402">
        <f>SUMIF('MemMon Total'!$B$24:$B$27,SummaryTC_AP!$B174,'MemMon Total'!V$24:V$27)</f>
        <v>0</v>
      </c>
      <c r="X176" s="402">
        <f>SUMIF('MemMon Total'!$B$24:$B$27,SummaryTC_AP!$B174,'MemMon Total'!W$24:W$27)</f>
        <v>0</v>
      </c>
      <c r="Y176" s="402">
        <f>SUMIF('MemMon Total'!$B$24:$B$27,SummaryTC_AP!$B174,'MemMon Total'!X$24:X$27)</f>
        <v>0</v>
      </c>
      <c r="Z176" s="402">
        <f>SUMIF('MemMon Total'!$B$24:$B$27,SummaryTC_AP!$B174,'MemMon Total'!Y$24:Y$27)</f>
        <v>0</v>
      </c>
      <c r="AA176" s="402">
        <f>SUMIF('MemMon Total'!$B$24:$B$27,SummaryTC_AP!$B174,'MemMon Total'!Z$24:Z$27)</f>
        <v>0</v>
      </c>
      <c r="AB176" s="402">
        <f>SUMIF('MemMon Total'!$B$24:$B$27,SummaryTC_AP!$B174,'MemMon Total'!AA$24:AA$27)</f>
        <v>0</v>
      </c>
      <c r="AC176" s="402">
        <f>SUMIF('MemMon Total'!$B$24:$B$27,SummaryTC_AP!$B174,'MemMon Total'!AB$24:AB$27)</f>
        <v>0</v>
      </c>
      <c r="AD176" s="402">
        <f>SUMIF('MemMon Total'!$B$24:$B$27,SummaryTC_AP!$B174,'MemMon Total'!AC$24:AC$27)</f>
        <v>0</v>
      </c>
      <c r="AE176" s="402">
        <f>SUMIF('MemMon Total'!$B$24:$B$27,SummaryTC_AP!$B174,'MemMon Total'!AD$24:AD$27)</f>
        <v>0</v>
      </c>
      <c r="AF176" s="402">
        <f>SUMIF('MemMon Total'!$B$24:$B$27,SummaryTC_AP!$B174,'MemMon Total'!AE$24:AE$27)</f>
        <v>0</v>
      </c>
      <c r="AG176" s="402">
        <f>SUMIF('MemMon Total'!$B$24:$B$27,SummaryTC_AP!$B174,'MemMon Total'!AF$24:AF$27)</f>
        <v>0</v>
      </c>
      <c r="AH176" s="403">
        <f>SUMIF('MemMon Total'!$B$24:$B$27,SummaryTC_AP!$B174,'MemMon Total'!AG$24:AG$27)</f>
        <v>0</v>
      </c>
      <c r="AI176" s="366"/>
    </row>
    <row r="177" spans="2:35" x14ac:dyDescent="0.2">
      <c r="B177" s="24">
        <f>'Summary TC'!B177</f>
        <v>0</v>
      </c>
      <c r="C177" s="24">
        <f>'Summary TC'!C177</f>
        <v>0</v>
      </c>
      <c r="D177" s="5"/>
      <c r="E177" s="127"/>
      <c r="F177" s="130"/>
      <c r="G177" s="130"/>
      <c r="H177" s="130"/>
      <c r="I177" s="130"/>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c r="AF177" s="130"/>
      <c r="AG177" s="130"/>
      <c r="AH177" s="349"/>
      <c r="AI177" s="366"/>
    </row>
    <row r="178" spans="2:35" x14ac:dyDescent="0.2">
      <c r="B178" s="24" t="str">
        <f>'Summary TC'!B178</f>
        <v>Hypothetical 1 Aggregate</v>
      </c>
      <c r="C178" s="24">
        <f>'Summary TC'!C178</f>
        <v>0</v>
      </c>
      <c r="D178" s="5"/>
      <c r="E178" s="127"/>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349"/>
      <c r="AI178" s="366"/>
    </row>
    <row r="179" spans="2:35" x14ac:dyDescent="0.2">
      <c r="B179" s="24">
        <f>'Summary TC'!B179</f>
        <v>0</v>
      </c>
      <c r="C179" s="24">
        <f>'Summary TC'!C179</f>
        <v>0</v>
      </c>
      <c r="D179" s="5"/>
      <c r="E179" s="127"/>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349"/>
      <c r="AI179" s="366"/>
    </row>
    <row r="180" spans="2:35" x14ac:dyDescent="0.2">
      <c r="B180" s="24">
        <f>'Summary TC'!B180</f>
        <v>0</v>
      </c>
      <c r="C180" s="24">
        <f>'Summary TC'!C180</f>
        <v>0</v>
      </c>
      <c r="E180" s="127"/>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349"/>
      <c r="AI180" s="366"/>
    </row>
    <row r="181" spans="2:35" x14ac:dyDescent="0.2">
      <c r="B181" s="24" t="str">
        <f>'Summary TC'!B181</f>
        <v/>
      </c>
      <c r="C181" s="24">
        <f>'Summary TC'!C181</f>
        <v>0</v>
      </c>
      <c r="D181" s="5" t="str">
        <f>IF($C181&lt;&gt;0,"Total","")</f>
        <v/>
      </c>
      <c r="E181" s="111">
        <f>SUMIF('WOW PMPM &amp; Agg'!$B$42:$B$51,SummaryTC_AP!$B181,'WOW PMPM &amp; Agg'!D$42:D$51)</f>
        <v>0</v>
      </c>
      <c r="F181" s="112">
        <f>SUMIF('WOW PMPM &amp; Agg'!$B$42:$B$51,SummaryTC_AP!$B181,'WOW PMPM &amp; Agg'!E$42:E$51)</f>
        <v>0</v>
      </c>
      <c r="G181" s="112">
        <f>SUMIF('WOW PMPM &amp; Agg'!$B$42:$B$51,SummaryTC_AP!$B181,'WOW PMPM &amp; Agg'!F$42:F$51)</f>
        <v>0</v>
      </c>
      <c r="H181" s="112">
        <f>SUMIF('WOW PMPM &amp; Agg'!$B$42:$B$51,SummaryTC_AP!$B181,'WOW PMPM &amp; Agg'!G$42:G$51)</f>
        <v>0</v>
      </c>
      <c r="I181" s="112">
        <f>SUMIF('WOW PMPM &amp; Agg'!$B$42:$B$51,SummaryTC_AP!$B181,'WOW PMPM &amp; Agg'!H$42:H$51)</f>
        <v>0</v>
      </c>
      <c r="J181" s="112">
        <f>SUMIF('WOW PMPM &amp; Agg'!$B$42:$B$51,SummaryTC_AP!$B181,'WOW PMPM &amp; Agg'!I$42:I$51)</f>
        <v>0</v>
      </c>
      <c r="K181" s="112">
        <f>SUMIF('WOW PMPM &amp; Agg'!$B$42:$B$51,SummaryTC_AP!$B181,'WOW PMPM &amp; Agg'!J$42:J$51)</f>
        <v>0</v>
      </c>
      <c r="L181" s="112">
        <f>SUMIF('WOW PMPM &amp; Agg'!$B$42:$B$51,SummaryTC_AP!$B181,'WOW PMPM &amp; Agg'!K$42:K$51)</f>
        <v>0</v>
      </c>
      <c r="M181" s="112">
        <f>SUMIF('WOW PMPM &amp; Agg'!$B$42:$B$51,SummaryTC_AP!$B181,'WOW PMPM &amp; Agg'!L$42:L$51)</f>
        <v>0</v>
      </c>
      <c r="N181" s="112">
        <f>SUMIF('WOW PMPM &amp; Agg'!$B$42:$B$51,SummaryTC_AP!$B181,'WOW PMPM &amp; Agg'!M$42:M$51)</f>
        <v>0</v>
      </c>
      <c r="O181" s="112">
        <f>SUMIF('WOW PMPM &amp; Agg'!$B$42:$B$51,SummaryTC_AP!$B181,'WOW PMPM &amp; Agg'!N$42:N$51)</f>
        <v>0</v>
      </c>
      <c r="P181" s="112">
        <f>SUMIF('WOW PMPM &amp; Agg'!$B$42:$B$51,SummaryTC_AP!$B181,'WOW PMPM &amp; Agg'!O$42:O$51)</f>
        <v>0</v>
      </c>
      <c r="Q181" s="112">
        <f>SUMIF('WOW PMPM &amp; Agg'!$B$42:$B$51,SummaryTC_AP!$B181,'WOW PMPM &amp; Agg'!P$42:P$51)</f>
        <v>0</v>
      </c>
      <c r="R181" s="112">
        <f>SUMIF('WOW PMPM &amp; Agg'!$B$42:$B$51,SummaryTC_AP!$B181,'WOW PMPM &amp; Agg'!Q$42:Q$51)</f>
        <v>0</v>
      </c>
      <c r="S181" s="112">
        <f>SUMIF('WOW PMPM &amp; Agg'!$B$42:$B$51,SummaryTC_AP!$B181,'WOW PMPM &amp; Agg'!R$42:R$51)</f>
        <v>0</v>
      </c>
      <c r="T181" s="112">
        <f>SUMIF('WOW PMPM &amp; Agg'!$B$42:$B$51,SummaryTC_AP!$B181,'WOW PMPM &amp; Agg'!S$42:S$51)</f>
        <v>0</v>
      </c>
      <c r="U181" s="112">
        <f>SUMIF('WOW PMPM &amp; Agg'!$B$42:$B$51,SummaryTC_AP!$B181,'WOW PMPM &amp; Agg'!T$42:T$51)</f>
        <v>0</v>
      </c>
      <c r="V181" s="112">
        <f>SUMIF('WOW PMPM &amp; Agg'!$B$42:$B$51,SummaryTC_AP!$B181,'WOW PMPM &amp; Agg'!U$42:U$51)</f>
        <v>0</v>
      </c>
      <c r="W181" s="112">
        <f>SUMIF('WOW PMPM &amp; Agg'!$B$42:$B$51,SummaryTC_AP!$B181,'WOW PMPM &amp; Agg'!V$42:V$51)</f>
        <v>0</v>
      </c>
      <c r="X181" s="112">
        <f>SUMIF('WOW PMPM &amp; Agg'!$B$42:$B$51,SummaryTC_AP!$B181,'WOW PMPM &amp; Agg'!W$42:W$51)</f>
        <v>0</v>
      </c>
      <c r="Y181" s="112">
        <f>SUMIF('WOW PMPM &amp; Agg'!$B$42:$B$51,SummaryTC_AP!$B181,'WOW PMPM &amp; Agg'!X$42:X$51)</f>
        <v>0</v>
      </c>
      <c r="Z181" s="112">
        <f>SUMIF('WOW PMPM &amp; Agg'!$B$42:$B$51,SummaryTC_AP!$B181,'WOW PMPM &amp; Agg'!Y$42:Y$51)</f>
        <v>0</v>
      </c>
      <c r="AA181" s="112">
        <f>SUMIF('WOW PMPM &amp; Agg'!$B$42:$B$51,SummaryTC_AP!$B181,'WOW PMPM &amp; Agg'!Z$42:Z$51)</f>
        <v>0</v>
      </c>
      <c r="AB181" s="112">
        <f>SUMIF('WOW PMPM &amp; Agg'!$B$42:$B$51,SummaryTC_AP!$B181,'WOW PMPM &amp; Agg'!AA$42:AA$51)</f>
        <v>0</v>
      </c>
      <c r="AC181" s="112">
        <f>SUMIF('WOW PMPM &amp; Agg'!$B$42:$B$51,SummaryTC_AP!$B181,'WOW PMPM &amp; Agg'!AB$42:AB$51)</f>
        <v>0</v>
      </c>
      <c r="AD181" s="112">
        <f>SUMIF('WOW PMPM &amp; Agg'!$B$42:$B$51,SummaryTC_AP!$B181,'WOW PMPM &amp; Agg'!AC$42:AC$51)</f>
        <v>0</v>
      </c>
      <c r="AE181" s="112">
        <f>SUMIF('WOW PMPM &amp; Agg'!$B$42:$B$51,SummaryTC_AP!$B181,'WOW PMPM &amp; Agg'!AD$42:AD$51)</f>
        <v>0</v>
      </c>
      <c r="AF181" s="112">
        <f>SUMIF('WOW PMPM &amp; Agg'!$B$42:$B$51,SummaryTC_AP!$B181,'WOW PMPM &amp; Agg'!AE$42:AE$51)</f>
        <v>0</v>
      </c>
      <c r="AG181" s="112">
        <f>SUMIF('WOW PMPM &amp; Agg'!$B$42:$B$51,SummaryTC_AP!$B181,'WOW PMPM &amp; Agg'!AF$42:AF$51)</f>
        <v>0</v>
      </c>
      <c r="AH181" s="345">
        <f>SUMIF('WOW PMPM &amp; Agg'!$B$42:$B$51,SummaryTC_AP!$B181,'WOW PMPM &amp; Agg'!AG$42:AG$51)</f>
        <v>0</v>
      </c>
      <c r="AI181" s="366"/>
    </row>
    <row r="182" spans="2:35" x14ac:dyDescent="0.2">
      <c r="B182" s="24" t="str">
        <f>'Summary TC'!B182</f>
        <v/>
      </c>
      <c r="C182" s="24">
        <f>'Summary TC'!C182</f>
        <v>0</v>
      </c>
      <c r="D182" s="5" t="str">
        <f>IF($C182&lt;&gt;0,"Total","")</f>
        <v/>
      </c>
      <c r="E182" s="111">
        <f>SUMIF('WOW PMPM &amp; Agg'!$B$42:$B$51,SummaryTC_AP!$B182,'WOW PMPM &amp; Agg'!D$42:D$51)</f>
        <v>0</v>
      </c>
      <c r="F182" s="112">
        <f>SUMIF('WOW PMPM &amp; Agg'!$B$42:$B$51,SummaryTC_AP!$B182,'WOW PMPM &amp; Agg'!E$42:E$51)</f>
        <v>0</v>
      </c>
      <c r="G182" s="112">
        <f>SUMIF('WOW PMPM &amp; Agg'!$B$42:$B$51,SummaryTC_AP!$B182,'WOW PMPM &amp; Agg'!F$42:F$51)</f>
        <v>0</v>
      </c>
      <c r="H182" s="112">
        <f>SUMIF('WOW PMPM &amp; Agg'!$B$42:$B$51,SummaryTC_AP!$B182,'WOW PMPM &amp; Agg'!G$42:G$51)</f>
        <v>0</v>
      </c>
      <c r="I182" s="112">
        <f>SUMIF('WOW PMPM &amp; Agg'!$B$42:$B$51,SummaryTC_AP!$B182,'WOW PMPM &amp; Agg'!H$42:H$51)</f>
        <v>0</v>
      </c>
      <c r="J182" s="112">
        <f>SUMIF('WOW PMPM &amp; Agg'!$B$42:$B$51,SummaryTC_AP!$B182,'WOW PMPM &amp; Agg'!I$42:I$51)</f>
        <v>0</v>
      </c>
      <c r="K182" s="112">
        <f>SUMIF('WOW PMPM &amp; Agg'!$B$42:$B$51,SummaryTC_AP!$B182,'WOW PMPM &amp; Agg'!J$42:J$51)</f>
        <v>0</v>
      </c>
      <c r="L182" s="112">
        <f>SUMIF('WOW PMPM &amp; Agg'!$B$42:$B$51,SummaryTC_AP!$B182,'WOW PMPM &amp; Agg'!K$42:K$51)</f>
        <v>0</v>
      </c>
      <c r="M182" s="112">
        <f>SUMIF('WOW PMPM &amp; Agg'!$B$42:$B$51,SummaryTC_AP!$B182,'WOW PMPM &amp; Agg'!L$42:L$51)</f>
        <v>0</v>
      </c>
      <c r="N182" s="112">
        <f>SUMIF('WOW PMPM &amp; Agg'!$B$42:$B$51,SummaryTC_AP!$B182,'WOW PMPM &amp; Agg'!M$42:M$51)</f>
        <v>0</v>
      </c>
      <c r="O182" s="112">
        <f>SUMIF('WOW PMPM &amp; Agg'!$B$42:$B$51,SummaryTC_AP!$B182,'WOW PMPM &amp; Agg'!N$42:N$51)</f>
        <v>0</v>
      </c>
      <c r="P182" s="112">
        <f>SUMIF('WOW PMPM &amp; Agg'!$B$42:$B$51,SummaryTC_AP!$B182,'WOW PMPM &amp; Agg'!O$42:O$51)</f>
        <v>0</v>
      </c>
      <c r="Q182" s="112">
        <f>SUMIF('WOW PMPM &amp; Agg'!$B$42:$B$51,SummaryTC_AP!$B182,'WOW PMPM &amp; Agg'!P$42:P$51)</f>
        <v>0</v>
      </c>
      <c r="R182" s="112">
        <f>SUMIF('WOW PMPM &amp; Agg'!$B$42:$B$51,SummaryTC_AP!$B182,'WOW PMPM &amp; Agg'!Q$42:Q$51)</f>
        <v>0</v>
      </c>
      <c r="S182" s="112">
        <f>SUMIF('WOW PMPM &amp; Agg'!$B$42:$B$51,SummaryTC_AP!$B182,'WOW PMPM &amp; Agg'!R$42:R$51)</f>
        <v>0</v>
      </c>
      <c r="T182" s="112">
        <f>SUMIF('WOW PMPM &amp; Agg'!$B$42:$B$51,SummaryTC_AP!$B182,'WOW PMPM &amp; Agg'!S$42:S$51)</f>
        <v>0</v>
      </c>
      <c r="U182" s="112">
        <f>SUMIF('WOW PMPM &amp; Agg'!$B$42:$B$51,SummaryTC_AP!$B182,'WOW PMPM &amp; Agg'!T$42:T$51)</f>
        <v>0</v>
      </c>
      <c r="V182" s="112">
        <f>SUMIF('WOW PMPM &amp; Agg'!$B$42:$B$51,SummaryTC_AP!$B182,'WOW PMPM &amp; Agg'!U$42:U$51)</f>
        <v>0</v>
      </c>
      <c r="W182" s="112">
        <f>SUMIF('WOW PMPM &amp; Agg'!$B$42:$B$51,SummaryTC_AP!$B182,'WOW PMPM &amp; Agg'!V$42:V$51)</f>
        <v>0</v>
      </c>
      <c r="X182" s="112">
        <f>SUMIF('WOW PMPM &amp; Agg'!$B$42:$B$51,SummaryTC_AP!$B182,'WOW PMPM &amp; Agg'!W$42:W$51)</f>
        <v>0</v>
      </c>
      <c r="Y182" s="112">
        <f>SUMIF('WOW PMPM &amp; Agg'!$B$42:$B$51,SummaryTC_AP!$B182,'WOW PMPM &amp; Agg'!X$42:X$51)</f>
        <v>0</v>
      </c>
      <c r="Z182" s="112">
        <f>SUMIF('WOW PMPM &amp; Agg'!$B$42:$B$51,SummaryTC_AP!$B182,'WOW PMPM &amp; Agg'!Y$42:Y$51)</f>
        <v>0</v>
      </c>
      <c r="AA182" s="112">
        <f>SUMIF('WOW PMPM &amp; Agg'!$B$42:$B$51,SummaryTC_AP!$B182,'WOW PMPM &amp; Agg'!Z$42:Z$51)</f>
        <v>0</v>
      </c>
      <c r="AB182" s="112">
        <f>SUMIF('WOW PMPM &amp; Agg'!$B$42:$B$51,SummaryTC_AP!$B182,'WOW PMPM &amp; Agg'!AA$42:AA$51)</f>
        <v>0</v>
      </c>
      <c r="AC182" s="112">
        <f>SUMIF('WOW PMPM &amp; Agg'!$B$42:$B$51,SummaryTC_AP!$B182,'WOW PMPM &amp; Agg'!AB$42:AB$51)</f>
        <v>0</v>
      </c>
      <c r="AD182" s="112">
        <f>SUMIF('WOW PMPM &amp; Agg'!$B$42:$B$51,SummaryTC_AP!$B182,'WOW PMPM &amp; Agg'!AC$42:AC$51)</f>
        <v>0</v>
      </c>
      <c r="AE182" s="112">
        <f>SUMIF('WOW PMPM &amp; Agg'!$B$42:$B$51,SummaryTC_AP!$B182,'WOW PMPM &amp; Agg'!AD$42:AD$51)</f>
        <v>0</v>
      </c>
      <c r="AF182" s="112">
        <f>SUMIF('WOW PMPM &amp; Agg'!$B$42:$B$51,SummaryTC_AP!$B182,'WOW PMPM &amp; Agg'!AE$42:AE$51)</f>
        <v>0</v>
      </c>
      <c r="AG182" s="112">
        <f>SUMIF('WOW PMPM &amp; Agg'!$B$42:$B$51,SummaryTC_AP!$B182,'WOW PMPM &amp; Agg'!AF$42:AF$51)</f>
        <v>0</v>
      </c>
      <c r="AH182" s="345">
        <f>SUMIF('WOW PMPM &amp; Agg'!$B$42:$B$51,SummaryTC_AP!$B182,'WOW PMPM &amp; Agg'!AG$42:AG$51)</f>
        <v>0</v>
      </c>
      <c r="AI182" s="366"/>
    </row>
    <row r="183" spans="2:35" x14ac:dyDescent="0.2">
      <c r="B183" s="24" t="str">
        <f>'Summary TC'!B183</f>
        <v/>
      </c>
      <c r="C183" s="24">
        <f>'Summary TC'!C183</f>
        <v>0</v>
      </c>
      <c r="D183" s="5" t="str">
        <f>IF($C183&lt;&gt;0,"Total","")</f>
        <v/>
      </c>
      <c r="E183" s="111">
        <f>SUMIF('WOW PMPM &amp; Agg'!$B$42:$B$51,SummaryTC_AP!$B183,'WOW PMPM &amp; Agg'!D$42:D$51)</f>
        <v>0</v>
      </c>
      <c r="F183" s="112">
        <f>SUMIF('WOW PMPM &amp; Agg'!$B$42:$B$51,SummaryTC_AP!$B183,'WOW PMPM &amp; Agg'!E$42:E$51)</f>
        <v>0</v>
      </c>
      <c r="G183" s="112">
        <f>SUMIF('WOW PMPM &amp; Agg'!$B$42:$B$51,SummaryTC_AP!$B183,'WOW PMPM &amp; Agg'!F$42:F$51)</f>
        <v>0</v>
      </c>
      <c r="H183" s="112">
        <f>SUMIF('WOW PMPM &amp; Agg'!$B$42:$B$51,SummaryTC_AP!$B183,'WOW PMPM &amp; Agg'!G$42:G$51)</f>
        <v>0</v>
      </c>
      <c r="I183" s="112">
        <f>SUMIF('WOW PMPM &amp; Agg'!$B$42:$B$51,SummaryTC_AP!$B183,'WOW PMPM &amp; Agg'!H$42:H$51)</f>
        <v>0</v>
      </c>
      <c r="J183" s="112">
        <f>SUMIF('WOW PMPM &amp; Agg'!$B$42:$B$51,SummaryTC_AP!$B183,'WOW PMPM &amp; Agg'!I$42:I$51)</f>
        <v>0</v>
      </c>
      <c r="K183" s="112">
        <f>SUMIF('WOW PMPM &amp; Agg'!$B$42:$B$51,SummaryTC_AP!$B183,'WOW PMPM &amp; Agg'!J$42:J$51)</f>
        <v>0</v>
      </c>
      <c r="L183" s="112">
        <f>SUMIF('WOW PMPM &amp; Agg'!$B$42:$B$51,SummaryTC_AP!$B183,'WOW PMPM &amp; Agg'!K$42:K$51)</f>
        <v>0</v>
      </c>
      <c r="M183" s="112">
        <f>SUMIF('WOW PMPM &amp; Agg'!$B$42:$B$51,SummaryTC_AP!$B183,'WOW PMPM &amp; Agg'!L$42:L$51)</f>
        <v>0</v>
      </c>
      <c r="N183" s="112">
        <f>SUMIF('WOW PMPM &amp; Agg'!$B$42:$B$51,SummaryTC_AP!$B183,'WOW PMPM &amp; Agg'!M$42:M$51)</f>
        <v>0</v>
      </c>
      <c r="O183" s="112">
        <f>SUMIF('WOW PMPM &amp; Agg'!$B$42:$B$51,SummaryTC_AP!$B183,'WOW PMPM &amp; Agg'!N$42:N$51)</f>
        <v>0</v>
      </c>
      <c r="P183" s="112">
        <f>SUMIF('WOW PMPM &amp; Agg'!$B$42:$B$51,SummaryTC_AP!$B183,'WOW PMPM &amp; Agg'!O$42:O$51)</f>
        <v>0</v>
      </c>
      <c r="Q183" s="112">
        <f>SUMIF('WOW PMPM &amp; Agg'!$B$42:$B$51,SummaryTC_AP!$B183,'WOW PMPM &amp; Agg'!P$42:P$51)</f>
        <v>0</v>
      </c>
      <c r="R183" s="112">
        <f>SUMIF('WOW PMPM &amp; Agg'!$B$42:$B$51,SummaryTC_AP!$B183,'WOW PMPM &amp; Agg'!Q$42:Q$51)</f>
        <v>0</v>
      </c>
      <c r="S183" s="112">
        <f>SUMIF('WOW PMPM &amp; Agg'!$B$42:$B$51,SummaryTC_AP!$B183,'WOW PMPM &amp; Agg'!R$42:R$51)</f>
        <v>0</v>
      </c>
      <c r="T183" s="112">
        <f>SUMIF('WOW PMPM &amp; Agg'!$B$42:$B$51,SummaryTC_AP!$B183,'WOW PMPM &amp; Agg'!S$42:S$51)</f>
        <v>0</v>
      </c>
      <c r="U183" s="112">
        <f>SUMIF('WOW PMPM &amp; Agg'!$B$42:$B$51,SummaryTC_AP!$B183,'WOW PMPM &amp; Agg'!T$42:T$51)</f>
        <v>0</v>
      </c>
      <c r="V183" s="112">
        <f>SUMIF('WOW PMPM &amp; Agg'!$B$42:$B$51,SummaryTC_AP!$B183,'WOW PMPM &amp; Agg'!U$42:U$51)</f>
        <v>0</v>
      </c>
      <c r="W183" s="112">
        <f>SUMIF('WOW PMPM &amp; Agg'!$B$42:$B$51,SummaryTC_AP!$B183,'WOW PMPM &amp; Agg'!V$42:V$51)</f>
        <v>0</v>
      </c>
      <c r="X183" s="112">
        <f>SUMIF('WOW PMPM &amp; Agg'!$B$42:$B$51,SummaryTC_AP!$B183,'WOW PMPM &amp; Agg'!W$42:W$51)</f>
        <v>0</v>
      </c>
      <c r="Y183" s="112">
        <f>SUMIF('WOW PMPM &amp; Agg'!$B$42:$B$51,SummaryTC_AP!$B183,'WOW PMPM &amp; Agg'!X$42:X$51)</f>
        <v>0</v>
      </c>
      <c r="Z183" s="112">
        <f>SUMIF('WOW PMPM &amp; Agg'!$B$42:$B$51,SummaryTC_AP!$B183,'WOW PMPM &amp; Agg'!Y$42:Y$51)</f>
        <v>0</v>
      </c>
      <c r="AA183" s="112">
        <f>SUMIF('WOW PMPM &amp; Agg'!$B$42:$B$51,SummaryTC_AP!$B183,'WOW PMPM &amp; Agg'!Z$42:Z$51)</f>
        <v>0</v>
      </c>
      <c r="AB183" s="112">
        <f>SUMIF('WOW PMPM &amp; Agg'!$B$42:$B$51,SummaryTC_AP!$B183,'WOW PMPM &amp; Agg'!AA$42:AA$51)</f>
        <v>0</v>
      </c>
      <c r="AC183" s="112">
        <f>SUMIF('WOW PMPM &amp; Agg'!$B$42:$B$51,SummaryTC_AP!$B183,'WOW PMPM &amp; Agg'!AB$42:AB$51)</f>
        <v>0</v>
      </c>
      <c r="AD183" s="112">
        <f>SUMIF('WOW PMPM &amp; Agg'!$B$42:$B$51,SummaryTC_AP!$B183,'WOW PMPM &amp; Agg'!AC$42:AC$51)</f>
        <v>0</v>
      </c>
      <c r="AE183" s="112">
        <f>SUMIF('WOW PMPM &amp; Agg'!$B$42:$B$51,SummaryTC_AP!$B183,'WOW PMPM &amp; Agg'!AD$42:AD$51)</f>
        <v>0</v>
      </c>
      <c r="AF183" s="112">
        <f>SUMIF('WOW PMPM &amp; Agg'!$B$42:$B$51,SummaryTC_AP!$B183,'WOW PMPM &amp; Agg'!AE$42:AE$51)</f>
        <v>0</v>
      </c>
      <c r="AG183" s="112">
        <f>SUMIF('WOW PMPM &amp; Agg'!$B$42:$B$51,SummaryTC_AP!$B183,'WOW PMPM &amp; Agg'!AF$42:AF$51)</f>
        <v>0</v>
      </c>
      <c r="AH183" s="345">
        <f>SUMIF('WOW PMPM &amp; Agg'!$B$42:$B$51,SummaryTC_AP!$B183,'WOW PMPM &amp; Agg'!AG$42:AG$51)</f>
        <v>0</v>
      </c>
      <c r="AI183" s="366"/>
    </row>
    <row r="184" spans="2:35" ht="13.5" thickBot="1" x14ac:dyDescent="0.25">
      <c r="B184" s="24">
        <f>'Summary TC'!B184</f>
        <v>0</v>
      </c>
      <c r="C184" s="126">
        <f>'Summary TC'!C184</f>
        <v>0</v>
      </c>
      <c r="D184" s="263"/>
      <c r="E184" s="202"/>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350"/>
      <c r="AI184" s="368"/>
    </row>
    <row r="185" spans="2:35" ht="13.5" thickBot="1" x14ac:dyDescent="0.25">
      <c r="B185" s="163" t="str">
        <f>'Summary TC'!B185</f>
        <v>TOTAL</v>
      </c>
      <c r="C185" s="80"/>
      <c r="D185" s="183"/>
      <c r="E185" s="201">
        <f>IF(AND(E$12&gt;=Dropdowns!$E$1, E$12&lt;=Dropdowns!$E$2), SUMIF($D161:$D184,"Total",E161:E184),0)</f>
        <v>66512372.57</v>
      </c>
      <c r="F185" s="204">
        <f>IF(AND(F$12&gt;=Dropdowns!$E$1, F$12&lt;=Dropdowns!$E$2), SUMIF($D161:$D184,"Total",F161:F184),0)</f>
        <v>72720215.739999995</v>
      </c>
      <c r="G185" s="204">
        <f>IF(AND(G$12&gt;=Dropdowns!$E$1, G$12&lt;=Dropdowns!$E$2), SUMIF($D161:$D184,"Total",G161:G184),0)</f>
        <v>78113292.479999989</v>
      </c>
      <c r="H185" s="204">
        <f>IF(AND(H$12&gt;=Dropdowns!$E$1, H$12&lt;=Dropdowns!$E$2), SUMIF($D161:$D184,"Total",H161:H184),0)</f>
        <v>83910759.799999997</v>
      </c>
      <c r="I185" s="204">
        <f>IF(AND(I$12&gt;=Dropdowns!$E$1, I$12&lt;=Dropdowns!$E$2), SUMIF($D161:$D184,"Total",I161:I184),0)</f>
        <v>22533845.640000001</v>
      </c>
      <c r="J185" s="204">
        <f>IF(AND(J$12&gt;=Dropdowns!$E$1, J$12&lt;=Dropdowns!$E$2), SUMIF($D161:$D184,"Total",J161:J184),0)</f>
        <v>0</v>
      </c>
      <c r="K185" s="204">
        <f>IF(AND(K$12&gt;=Dropdowns!$E$1, K$12&lt;=Dropdowns!$E$2), SUMIF($D161:$D184,"Total",K161:K184),0)</f>
        <v>0</v>
      </c>
      <c r="L185" s="204">
        <f>IF(AND(L$12&gt;=Dropdowns!$E$1, L$12&lt;=Dropdowns!$E$2), SUMIF($D161:$D184,"Total",L161:L184),0)</f>
        <v>0</v>
      </c>
      <c r="M185" s="204">
        <f>IF(AND(M$12&gt;=Dropdowns!$E$1, M$12&lt;=Dropdowns!$E$2), SUMIF($D161:$D184,"Total",M161:M184),0)</f>
        <v>0</v>
      </c>
      <c r="N185" s="204">
        <f>IF(AND(N$12&gt;=Dropdowns!$E$1, N$12&lt;=Dropdowns!$E$2), SUMIF($D161:$D184,"Total",N161:N184),0)</f>
        <v>0</v>
      </c>
      <c r="O185" s="204">
        <f>IF(AND(O$12&gt;=Dropdowns!$E$1, O$12&lt;=Dropdowns!$E$2), SUMIF($D161:$D184,"Total",O161:O184),0)</f>
        <v>0</v>
      </c>
      <c r="P185" s="204">
        <f>IF(AND(P$12&gt;=Dropdowns!$E$1, P$12&lt;=Dropdowns!$E$2), SUMIF($D161:$D184,"Total",P161:P184),0)</f>
        <v>0</v>
      </c>
      <c r="Q185" s="204">
        <f>IF(AND(Q$12&gt;=Dropdowns!$E$1, Q$12&lt;=Dropdowns!$E$2), SUMIF($D161:$D184,"Total",Q161:Q184),0)</f>
        <v>0</v>
      </c>
      <c r="R185" s="204">
        <f>IF(AND(R$12&gt;=Dropdowns!$E$1, R$12&lt;=Dropdowns!$E$2), SUMIF($D161:$D184,"Total",R161:R184),0)</f>
        <v>0</v>
      </c>
      <c r="S185" s="204">
        <f>IF(AND(S$12&gt;=Dropdowns!$E$1, S$12&lt;=Dropdowns!$E$2), SUMIF($D161:$D184,"Total",S161:S184),0)</f>
        <v>0</v>
      </c>
      <c r="T185" s="204">
        <f>IF(AND(T$12&gt;=Dropdowns!$E$1, T$12&lt;=Dropdowns!$E$2), SUMIF($D161:$D184,"Total",T161:T184),0)</f>
        <v>0</v>
      </c>
      <c r="U185" s="204">
        <f>IF(AND(U$12&gt;=Dropdowns!$E$1, U$12&lt;=Dropdowns!$E$2), SUMIF($D161:$D184,"Total",U161:U184),0)</f>
        <v>0</v>
      </c>
      <c r="V185" s="204">
        <f>IF(AND(V$12&gt;=Dropdowns!$E$1, V$12&lt;=Dropdowns!$E$2), SUMIF($D161:$D184,"Total",V161:V184),0)</f>
        <v>0</v>
      </c>
      <c r="W185" s="204">
        <f>IF(AND(W$12&gt;=Dropdowns!$E$1, W$12&lt;=Dropdowns!$E$2), SUMIF($D161:$D184,"Total",W161:W184),0)</f>
        <v>0</v>
      </c>
      <c r="X185" s="204">
        <f>IF(AND(X$12&gt;=Dropdowns!$E$1, X$12&lt;=Dropdowns!$E$2), SUMIF($D161:$D184,"Total",X161:X184),0)</f>
        <v>0</v>
      </c>
      <c r="Y185" s="204">
        <f>IF(AND(Y$12&gt;=Dropdowns!$E$1, Y$12&lt;=Dropdowns!$E$2), SUMIF($D161:$D184,"Total",Y161:Y184),0)</f>
        <v>0</v>
      </c>
      <c r="Z185" s="204">
        <f>IF(AND(Z$12&gt;=Dropdowns!$E$1, Z$12&lt;=Dropdowns!$E$2), SUMIF($D161:$D184,"Total",Z161:Z184),0)</f>
        <v>0</v>
      </c>
      <c r="AA185" s="204">
        <f>IF(AND(AA$12&gt;=Dropdowns!$E$1, AA$12&lt;=Dropdowns!$E$2), SUMIF($D161:$D184,"Total",AA161:AA184),0)</f>
        <v>0</v>
      </c>
      <c r="AB185" s="204">
        <f>IF(AND(AB$12&gt;=Dropdowns!$E$1, AB$12&lt;=Dropdowns!$E$2), SUMIF($D161:$D184,"Total",AB161:AB184),0)</f>
        <v>0</v>
      </c>
      <c r="AC185" s="204">
        <f>IF(AND(AC$12&gt;=Dropdowns!$E$1, AC$12&lt;=Dropdowns!$E$2), SUMIF($D161:$D184,"Total",AC161:AC184),0)</f>
        <v>0</v>
      </c>
      <c r="AD185" s="204">
        <f>IF(AND(AD$12&gt;=Dropdowns!$E$1, AD$12&lt;=Dropdowns!$E$2), SUMIF($D161:$D184,"Total",AD161:AD184),0)</f>
        <v>0</v>
      </c>
      <c r="AE185" s="204">
        <f>IF(AND(AE$12&gt;=Dropdowns!$E$1, AE$12&lt;=Dropdowns!$E$2), SUMIF($D161:$D184,"Total",AE161:AE184),0)</f>
        <v>0</v>
      </c>
      <c r="AF185" s="204">
        <f>IF(AND(AF$12&gt;=Dropdowns!$E$1, AF$12&lt;=Dropdowns!$E$2), SUMIF($D161:$D184,"Total",AF161:AF184),0)</f>
        <v>0</v>
      </c>
      <c r="AG185" s="204">
        <f>IF(AND(AG$12&gt;=Dropdowns!$E$1, AG$12&lt;=Dropdowns!$E$2), SUMIF($D161:$D184,"Total",AG161:AG184),0)</f>
        <v>0</v>
      </c>
      <c r="AH185" s="204">
        <f>IF(AND(AH$12&gt;=Dropdowns!$E$1, AH$12&lt;=Dropdowns!$E$2), SUMIF($D161:$D184,"Total",AH161:AH184),0)</f>
        <v>0</v>
      </c>
      <c r="AI185" s="309">
        <f>SUM(E185:AH185)</f>
        <v>323790486.22999996</v>
      </c>
    </row>
    <row r="186" spans="2:35" x14ac:dyDescent="0.2">
      <c r="B186" s="18">
        <f>'Summary TC'!B186</f>
        <v>0</v>
      </c>
    </row>
    <row r="187" spans="2:35" ht="13.5" thickBot="1" x14ac:dyDescent="0.25">
      <c r="B187" s="18" t="str">
        <f>'Summary TC'!B187</f>
        <v>With-Waiver Total Expenditures</v>
      </c>
      <c r="C187" s="220"/>
      <c r="D187" s="164"/>
    </row>
    <row r="188" spans="2:35" x14ac:dyDescent="0.2">
      <c r="B188" s="26">
        <f>'Summary TC'!B188</f>
        <v>0</v>
      </c>
      <c r="C188" s="26">
        <f>'Summary TC'!C188</f>
        <v>0</v>
      </c>
      <c r="D188" s="165"/>
      <c r="E188" s="49" t="s">
        <v>0</v>
      </c>
      <c r="F188" s="165"/>
      <c r="G188" s="46"/>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64"/>
    </row>
    <row r="189" spans="2:35" ht="13.5" thickBot="1" x14ac:dyDescent="0.25">
      <c r="B189" s="24">
        <f>'Summary TC'!B189</f>
        <v>0</v>
      </c>
      <c r="C189" s="24">
        <f>'Summary TC'!C189</f>
        <v>0</v>
      </c>
      <c r="D189" s="142"/>
      <c r="E189" s="62">
        <f>'DY Def'!B$5</f>
        <v>1</v>
      </c>
      <c r="F189" s="23">
        <f>'DY Def'!C$5</f>
        <v>2</v>
      </c>
      <c r="G189" s="23">
        <f>'DY Def'!D$5</f>
        <v>3</v>
      </c>
      <c r="H189" s="23">
        <f>'DY Def'!E$5</f>
        <v>4</v>
      </c>
      <c r="I189" s="23">
        <f>'DY Def'!F$5</f>
        <v>5</v>
      </c>
      <c r="J189" s="23">
        <f>'DY Def'!G$5</f>
        <v>6</v>
      </c>
      <c r="K189" s="23">
        <f>'DY Def'!H$5</f>
        <v>7</v>
      </c>
      <c r="L189" s="23">
        <f>'DY Def'!I$5</f>
        <v>8</v>
      </c>
      <c r="M189" s="23">
        <f>'DY Def'!J$5</f>
        <v>9</v>
      </c>
      <c r="N189" s="23">
        <f>'DY Def'!K$5</f>
        <v>10</v>
      </c>
      <c r="O189" s="23">
        <f>'DY Def'!L$5</f>
        <v>11</v>
      </c>
      <c r="P189" s="23">
        <f>'DY Def'!M$5</f>
        <v>12</v>
      </c>
      <c r="Q189" s="23">
        <f>'DY Def'!N$5</f>
        <v>13</v>
      </c>
      <c r="R189" s="23">
        <f>'DY Def'!O$5</f>
        <v>14</v>
      </c>
      <c r="S189" s="23">
        <f>'DY Def'!P$5</f>
        <v>15</v>
      </c>
      <c r="T189" s="23">
        <f>'DY Def'!Q$5</f>
        <v>16</v>
      </c>
      <c r="U189" s="23">
        <f>'DY Def'!R$5</f>
        <v>17</v>
      </c>
      <c r="V189" s="23">
        <f>'DY Def'!S$5</f>
        <v>18</v>
      </c>
      <c r="W189" s="23">
        <f>'DY Def'!T$5</f>
        <v>19</v>
      </c>
      <c r="X189" s="23">
        <f>'DY Def'!U$5</f>
        <v>20</v>
      </c>
      <c r="Y189" s="23">
        <f>'DY Def'!V$5</f>
        <v>21</v>
      </c>
      <c r="Z189" s="23">
        <f>'DY Def'!W$5</f>
        <v>22</v>
      </c>
      <c r="AA189" s="23">
        <f>'DY Def'!X$5</f>
        <v>23</v>
      </c>
      <c r="AB189" s="23">
        <f>'DY Def'!Y$5</f>
        <v>24</v>
      </c>
      <c r="AC189" s="23">
        <f>'DY Def'!Z$5</f>
        <v>25</v>
      </c>
      <c r="AD189" s="23">
        <f>'DY Def'!AA$5</f>
        <v>26</v>
      </c>
      <c r="AE189" s="23">
        <f>'DY Def'!AB$5</f>
        <v>27</v>
      </c>
      <c r="AF189" s="23">
        <f>'DY Def'!AC$5</f>
        <v>28</v>
      </c>
      <c r="AG189" s="23">
        <f>'DY Def'!AD$5</f>
        <v>29</v>
      </c>
      <c r="AH189" s="23">
        <f>'DY Def'!AE$5</f>
        <v>30</v>
      </c>
      <c r="AI189" s="74" t="s">
        <v>1</v>
      </c>
    </row>
    <row r="190" spans="2:35" x14ac:dyDescent="0.2">
      <c r="B190" s="24" t="str">
        <f>'Summary TC'!B190</f>
        <v>Hypothetical 1 Per Capita</v>
      </c>
      <c r="C190" s="24">
        <f>'Summary TC'!C190</f>
        <v>0</v>
      </c>
      <c r="D190" s="142"/>
      <c r="E190" s="179"/>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365"/>
      <c r="AI190" s="365"/>
    </row>
    <row r="191" spans="2:35" x14ac:dyDescent="0.2">
      <c r="B191" s="24" t="str">
        <f>'Summary TC'!B191</f>
        <v xml:space="preserve">SUD IMD TANF </v>
      </c>
      <c r="C191" s="24">
        <f>'Summary TC'!C191</f>
        <v>1</v>
      </c>
      <c r="D191" s="142"/>
      <c r="E191" s="129">
        <f>SUMIF('WW Spending Total'!$B$10:$B$50,SummaryTC_AP!$B191,'WW Spending Total'!D$10:D$50)</f>
        <v>3589286</v>
      </c>
      <c r="F191" s="434">
        <f>SUMIF('WW Spending Total'!$B$10:$B$50,SummaryTC_AP!$B191,'WW Spending Total'!E$10:E$50)</f>
        <v>5241358.8500000006</v>
      </c>
      <c r="G191" s="434">
        <f>SUMIF('WW Spending Total'!$B$10:$B$50,SummaryTC_AP!$B191,'WW Spending Total'!F$10:F$50)</f>
        <v>5630142.0299999993</v>
      </c>
      <c r="H191" s="434">
        <f>SUMIF('WW Spending Total'!$B$10:$B$50,SummaryTC_AP!$B191,'WW Spending Total'!G$10:G$50)</f>
        <v>6048298.0800000001</v>
      </c>
      <c r="I191" s="434">
        <f>SUMIF('WW Spending Total'!$B$10:$B$50,SummaryTC_AP!$B191,'WW Spending Total'!H$10:H$50)</f>
        <v>1740973.48</v>
      </c>
      <c r="J191" s="434">
        <f>SUMIF('WW Spending Total'!$B$10:$B$50,SummaryTC_AP!$B191,'WW Spending Total'!I$10:I$50)</f>
        <v>0</v>
      </c>
      <c r="K191" s="434">
        <f>SUMIF('WW Spending Total'!$B$10:$B$50,SummaryTC_AP!$B191,'WW Spending Total'!J$10:J$50)</f>
        <v>0</v>
      </c>
      <c r="L191" s="434">
        <f>SUMIF('WW Spending Total'!$B$10:$B$50,SummaryTC_AP!$B191,'WW Spending Total'!K$10:K$50)</f>
        <v>0</v>
      </c>
      <c r="M191" s="434">
        <f>SUMIF('WW Spending Total'!$B$10:$B$50,SummaryTC_AP!$B191,'WW Spending Total'!L$10:L$50)</f>
        <v>0</v>
      </c>
      <c r="N191" s="434">
        <f>SUMIF('WW Spending Total'!$B$10:$B$50,SummaryTC_AP!$B191,'WW Spending Total'!M$10:M$50)</f>
        <v>0</v>
      </c>
      <c r="O191" s="434">
        <f>SUMIF('WW Spending Total'!$B$10:$B$50,SummaryTC_AP!$B191,'WW Spending Total'!N$10:N$50)</f>
        <v>0</v>
      </c>
      <c r="P191" s="434">
        <f>SUMIF('WW Spending Total'!$B$10:$B$50,SummaryTC_AP!$B191,'WW Spending Total'!O$10:O$50)</f>
        <v>0</v>
      </c>
      <c r="Q191" s="434">
        <f>SUMIF('WW Spending Total'!$B$10:$B$50,SummaryTC_AP!$B191,'WW Spending Total'!P$10:P$50)</f>
        <v>0</v>
      </c>
      <c r="R191" s="434">
        <f>SUMIF('WW Spending Total'!$B$10:$B$50,SummaryTC_AP!$B191,'WW Spending Total'!Q$10:Q$50)</f>
        <v>0</v>
      </c>
      <c r="S191" s="434">
        <f>SUMIF('WW Spending Total'!$B$10:$B$50,SummaryTC_AP!$B191,'WW Spending Total'!R$10:R$50)</f>
        <v>0</v>
      </c>
      <c r="T191" s="434">
        <f>SUMIF('WW Spending Total'!$B$10:$B$50,SummaryTC_AP!$B191,'WW Spending Total'!S$10:S$50)</f>
        <v>0</v>
      </c>
      <c r="U191" s="434">
        <f>SUMIF('WW Spending Total'!$B$10:$B$50,SummaryTC_AP!$B191,'WW Spending Total'!T$10:T$50)</f>
        <v>0</v>
      </c>
      <c r="V191" s="434">
        <f>SUMIF('WW Spending Total'!$B$10:$B$50,SummaryTC_AP!$B191,'WW Spending Total'!U$10:U$50)</f>
        <v>0</v>
      </c>
      <c r="W191" s="434">
        <f>SUMIF('WW Spending Total'!$B$10:$B$50,SummaryTC_AP!$B191,'WW Spending Total'!V$10:V$50)</f>
        <v>0</v>
      </c>
      <c r="X191" s="434">
        <f>SUMIF('WW Spending Total'!$B$10:$B$50,SummaryTC_AP!$B191,'WW Spending Total'!W$10:W$50)</f>
        <v>0</v>
      </c>
      <c r="Y191" s="434">
        <f>SUMIF('WW Spending Total'!$B$10:$B$50,SummaryTC_AP!$B191,'WW Spending Total'!X$10:X$50)</f>
        <v>0</v>
      </c>
      <c r="Z191" s="434">
        <f>SUMIF('WW Spending Total'!$B$10:$B$50,SummaryTC_AP!$B191,'WW Spending Total'!Y$10:Y$50)</f>
        <v>0</v>
      </c>
      <c r="AA191" s="434">
        <f>SUMIF('WW Spending Total'!$B$10:$B$50,SummaryTC_AP!$B191,'WW Spending Total'!Z$10:Z$50)</f>
        <v>0</v>
      </c>
      <c r="AB191" s="434">
        <f>SUMIF('WW Spending Total'!$B$10:$B$50,SummaryTC_AP!$B191,'WW Spending Total'!AA$10:AA$50)</f>
        <v>0</v>
      </c>
      <c r="AC191" s="434">
        <f>SUMIF('WW Spending Total'!$B$10:$B$50,SummaryTC_AP!$B191,'WW Spending Total'!AB$10:AB$50)</f>
        <v>0</v>
      </c>
      <c r="AD191" s="434">
        <f>SUMIF('WW Spending Total'!$B$10:$B$50,SummaryTC_AP!$B191,'WW Spending Total'!AC$10:AC$50)</f>
        <v>0</v>
      </c>
      <c r="AE191" s="434">
        <f>SUMIF('WW Spending Total'!$B$10:$B$50,SummaryTC_AP!$B191,'WW Spending Total'!AD$10:AD$50)</f>
        <v>0</v>
      </c>
      <c r="AF191" s="434">
        <f>SUMIF('WW Spending Total'!$B$10:$B$50,SummaryTC_AP!$B191,'WW Spending Total'!AE$10:AE$50)</f>
        <v>0</v>
      </c>
      <c r="AG191" s="434">
        <f>SUMIF('WW Spending Total'!$B$10:$B$50,SummaryTC_AP!$B191,'WW Spending Total'!AF$10:AF$50)</f>
        <v>0</v>
      </c>
      <c r="AH191" s="351">
        <f>SUMIF('WW Spending Total'!$B$10:$B$50,SummaryTC_AP!$B191,'WW Spending Total'!AG$10:AG$50)</f>
        <v>0</v>
      </c>
      <c r="AI191" s="366"/>
    </row>
    <row r="192" spans="2:35" x14ac:dyDescent="0.2">
      <c r="B192" s="24" t="str">
        <f>'Summary TC'!B192</f>
        <v>SUD IMD SSI Duals</v>
      </c>
      <c r="C192" s="24">
        <f>'Summary TC'!C192</f>
        <v>2</v>
      </c>
      <c r="D192" s="142"/>
      <c r="E192" s="129">
        <f>SUMIF('WW Spending Total'!$B$10:$B$50,SummaryTC_AP!$B192,'WW Spending Total'!D$10:D$50)</f>
        <v>449625</v>
      </c>
      <c r="F192" s="434">
        <f>SUMIF('WW Spending Total'!$B$10:$B$50,SummaryTC_AP!$B192,'WW Spending Total'!E$10:E$50)</f>
        <v>972331.49999999988</v>
      </c>
      <c r="G192" s="434">
        <f>SUMIF('WW Spending Total'!$B$10:$B$50,SummaryTC_AP!$B192,'WW Spending Total'!F$10:F$50)</f>
        <v>855936.48</v>
      </c>
      <c r="H192" s="434">
        <f>SUMIF('WW Spending Total'!$B$10:$B$50,SummaryTC_AP!$B192,'WW Spending Total'!G$10:G$50)</f>
        <v>1121967.99</v>
      </c>
      <c r="I192" s="434">
        <f>SUMIF('WW Spending Total'!$B$10:$B$50,SummaryTC_AP!$B192,'WW Spending Total'!H$10:H$50)</f>
        <v>301190.06</v>
      </c>
      <c r="J192" s="434">
        <f>SUMIF('WW Spending Total'!$B$10:$B$50,SummaryTC_AP!$B192,'WW Spending Total'!I$10:I$50)</f>
        <v>0</v>
      </c>
      <c r="K192" s="434">
        <f>SUMIF('WW Spending Total'!$B$10:$B$50,SummaryTC_AP!$B192,'WW Spending Total'!J$10:J$50)</f>
        <v>0</v>
      </c>
      <c r="L192" s="434">
        <f>SUMIF('WW Spending Total'!$B$10:$B$50,SummaryTC_AP!$B192,'WW Spending Total'!K$10:K$50)</f>
        <v>0</v>
      </c>
      <c r="M192" s="434">
        <f>SUMIF('WW Spending Total'!$B$10:$B$50,SummaryTC_AP!$B192,'WW Spending Total'!L$10:L$50)</f>
        <v>0</v>
      </c>
      <c r="N192" s="434">
        <f>SUMIF('WW Spending Total'!$B$10:$B$50,SummaryTC_AP!$B192,'WW Spending Total'!M$10:M$50)</f>
        <v>0</v>
      </c>
      <c r="O192" s="434">
        <f>SUMIF('WW Spending Total'!$B$10:$B$50,SummaryTC_AP!$B192,'WW Spending Total'!N$10:N$50)</f>
        <v>0</v>
      </c>
      <c r="P192" s="434">
        <f>SUMIF('WW Spending Total'!$B$10:$B$50,SummaryTC_AP!$B192,'WW Spending Total'!O$10:O$50)</f>
        <v>0</v>
      </c>
      <c r="Q192" s="434">
        <f>SUMIF('WW Spending Total'!$B$10:$B$50,SummaryTC_AP!$B192,'WW Spending Total'!P$10:P$50)</f>
        <v>0</v>
      </c>
      <c r="R192" s="434">
        <f>SUMIF('WW Spending Total'!$B$10:$B$50,SummaryTC_AP!$B192,'WW Spending Total'!Q$10:Q$50)</f>
        <v>0</v>
      </c>
      <c r="S192" s="434">
        <f>SUMIF('WW Spending Total'!$B$10:$B$50,SummaryTC_AP!$B192,'WW Spending Total'!R$10:R$50)</f>
        <v>0</v>
      </c>
      <c r="T192" s="434">
        <f>SUMIF('WW Spending Total'!$B$10:$B$50,SummaryTC_AP!$B192,'WW Spending Total'!S$10:S$50)</f>
        <v>0</v>
      </c>
      <c r="U192" s="434">
        <f>SUMIF('WW Spending Total'!$B$10:$B$50,SummaryTC_AP!$B192,'WW Spending Total'!T$10:T$50)</f>
        <v>0</v>
      </c>
      <c r="V192" s="434">
        <f>SUMIF('WW Spending Total'!$B$10:$B$50,SummaryTC_AP!$B192,'WW Spending Total'!U$10:U$50)</f>
        <v>0</v>
      </c>
      <c r="W192" s="434">
        <f>SUMIF('WW Spending Total'!$B$10:$B$50,SummaryTC_AP!$B192,'WW Spending Total'!V$10:V$50)</f>
        <v>0</v>
      </c>
      <c r="X192" s="434">
        <f>SUMIF('WW Spending Total'!$B$10:$B$50,SummaryTC_AP!$B192,'WW Spending Total'!W$10:W$50)</f>
        <v>0</v>
      </c>
      <c r="Y192" s="434">
        <f>SUMIF('WW Spending Total'!$B$10:$B$50,SummaryTC_AP!$B192,'WW Spending Total'!X$10:X$50)</f>
        <v>0</v>
      </c>
      <c r="Z192" s="434">
        <f>SUMIF('WW Spending Total'!$B$10:$B$50,SummaryTC_AP!$B192,'WW Spending Total'!Y$10:Y$50)</f>
        <v>0</v>
      </c>
      <c r="AA192" s="434">
        <f>SUMIF('WW Spending Total'!$B$10:$B$50,SummaryTC_AP!$B192,'WW Spending Total'!Z$10:Z$50)</f>
        <v>0</v>
      </c>
      <c r="AB192" s="434">
        <f>SUMIF('WW Spending Total'!$B$10:$B$50,SummaryTC_AP!$B192,'WW Spending Total'!AA$10:AA$50)</f>
        <v>0</v>
      </c>
      <c r="AC192" s="434">
        <f>SUMIF('WW Spending Total'!$B$10:$B$50,SummaryTC_AP!$B192,'WW Spending Total'!AB$10:AB$50)</f>
        <v>0</v>
      </c>
      <c r="AD192" s="434">
        <f>SUMIF('WW Spending Total'!$B$10:$B$50,SummaryTC_AP!$B192,'WW Spending Total'!AC$10:AC$50)</f>
        <v>0</v>
      </c>
      <c r="AE192" s="434">
        <f>SUMIF('WW Spending Total'!$B$10:$B$50,SummaryTC_AP!$B192,'WW Spending Total'!AD$10:AD$50)</f>
        <v>0</v>
      </c>
      <c r="AF192" s="434">
        <f>SUMIF('WW Spending Total'!$B$10:$B$50,SummaryTC_AP!$B192,'WW Spending Total'!AE$10:AE$50)</f>
        <v>0</v>
      </c>
      <c r="AG192" s="434">
        <f>SUMIF('WW Spending Total'!$B$10:$B$50,SummaryTC_AP!$B192,'WW Spending Total'!AF$10:AF$50)</f>
        <v>0</v>
      </c>
      <c r="AH192" s="351">
        <f>SUMIF('WW Spending Total'!$B$10:$B$50,SummaryTC_AP!$B192,'WW Spending Total'!AG$10:AG$50)</f>
        <v>0</v>
      </c>
      <c r="AI192" s="366"/>
    </row>
    <row r="193" spans="2:39" x14ac:dyDescent="0.2">
      <c r="B193" s="24" t="str">
        <f>'Summary TC'!B193</f>
        <v xml:space="preserve">SUD IMD SSI NON-Duals </v>
      </c>
      <c r="C193" s="24">
        <f>'Summary TC'!C193</f>
        <v>3</v>
      </c>
      <c r="D193" s="142"/>
      <c r="E193" s="129">
        <f>SUMIF('WW Spending Total'!$B$10:$B$50,SummaryTC_AP!$B193,'WW Spending Total'!D$10:D$50)</f>
        <v>14415898</v>
      </c>
      <c r="F193" s="434">
        <f>SUMIF('WW Spending Total'!$B$10:$B$50,SummaryTC_AP!$B193,'WW Spending Total'!E$10:E$50)</f>
        <v>15681809.810000001</v>
      </c>
      <c r="G193" s="434">
        <f>SUMIF('WW Spending Total'!$B$10:$B$50,SummaryTC_AP!$B193,'WW Spending Total'!F$10:F$50)</f>
        <v>16843595.229999997</v>
      </c>
      <c r="H193" s="434">
        <f>SUMIF('WW Spending Total'!$B$10:$B$50,SummaryTC_AP!$B193,'WW Spending Total'!G$10:G$50)</f>
        <v>18094702.23</v>
      </c>
      <c r="I193" s="434">
        <f>SUMIF('WW Spending Total'!$B$10:$B$50,SummaryTC_AP!$B193,'WW Spending Total'!H$10:H$50)</f>
        <v>4858624.8</v>
      </c>
      <c r="J193" s="434">
        <f>SUMIF('WW Spending Total'!$B$10:$B$50,SummaryTC_AP!$B193,'WW Spending Total'!I$10:I$50)</f>
        <v>0</v>
      </c>
      <c r="K193" s="434">
        <f>SUMIF('WW Spending Total'!$B$10:$B$50,SummaryTC_AP!$B193,'WW Spending Total'!J$10:J$50)</f>
        <v>0</v>
      </c>
      <c r="L193" s="434">
        <f>SUMIF('WW Spending Total'!$B$10:$B$50,SummaryTC_AP!$B193,'WW Spending Total'!K$10:K$50)</f>
        <v>0</v>
      </c>
      <c r="M193" s="434">
        <f>SUMIF('WW Spending Total'!$B$10:$B$50,SummaryTC_AP!$B193,'WW Spending Total'!L$10:L$50)</f>
        <v>0</v>
      </c>
      <c r="N193" s="434">
        <f>SUMIF('WW Spending Total'!$B$10:$B$50,SummaryTC_AP!$B193,'WW Spending Total'!M$10:M$50)</f>
        <v>0</v>
      </c>
      <c r="O193" s="434">
        <f>SUMIF('WW Spending Total'!$B$10:$B$50,SummaryTC_AP!$B193,'WW Spending Total'!N$10:N$50)</f>
        <v>0</v>
      </c>
      <c r="P193" s="434">
        <f>SUMIF('WW Spending Total'!$B$10:$B$50,SummaryTC_AP!$B193,'WW Spending Total'!O$10:O$50)</f>
        <v>0</v>
      </c>
      <c r="Q193" s="434">
        <f>SUMIF('WW Spending Total'!$B$10:$B$50,SummaryTC_AP!$B193,'WW Spending Total'!P$10:P$50)</f>
        <v>0</v>
      </c>
      <c r="R193" s="434">
        <f>SUMIF('WW Spending Total'!$B$10:$B$50,SummaryTC_AP!$B193,'WW Spending Total'!Q$10:Q$50)</f>
        <v>0</v>
      </c>
      <c r="S193" s="434">
        <f>SUMIF('WW Spending Total'!$B$10:$B$50,SummaryTC_AP!$B193,'WW Spending Total'!R$10:R$50)</f>
        <v>0</v>
      </c>
      <c r="T193" s="434">
        <f>SUMIF('WW Spending Total'!$B$10:$B$50,SummaryTC_AP!$B193,'WW Spending Total'!S$10:S$50)</f>
        <v>0</v>
      </c>
      <c r="U193" s="434">
        <f>SUMIF('WW Spending Total'!$B$10:$B$50,SummaryTC_AP!$B193,'WW Spending Total'!T$10:T$50)</f>
        <v>0</v>
      </c>
      <c r="V193" s="434">
        <f>SUMIF('WW Spending Total'!$B$10:$B$50,SummaryTC_AP!$B193,'WW Spending Total'!U$10:U$50)</f>
        <v>0</v>
      </c>
      <c r="W193" s="434">
        <f>SUMIF('WW Spending Total'!$B$10:$B$50,SummaryTC_AP!$B193,'WW Spending Total'!V$10:V$50)</f>
        <v>0</v>
      </c>
      <c r="X193" s="434">
        <f>SUMIF('WW Spending Total'!$B$10:$B$50,SummaryTC_AP!$B193,'WW Spending Total'!W$10:W$50)</f>
        <v>0</v>
      </c>
      <c r="Y193" s="434">
        <f>SUMIF('WW Spending Total'!$B$10:$B$50,SummaryTC_AP!$B193,'WW Spending Total'!X$10:X$50)</f>
        <v>0</v>
      </c>
      <c r="Z193" s="434">
        <f>SUMIF('WW Spending Total'!$B$10:$B$50,SummaryTC_AP!$B193,'WW Spending Total'!Y$10:Y$50)</f>
        <v>0</v>
      </c>
      <c r="AA193" s="434">
        <f>SUMIF('WW Spending Total'!$B$10:$B$50,SummaryTC_AP!$B193,'WW Spending Total'!Z$10:Z$50)</f>
        <v>0</v>
      </c>
      <c r="AB193" s="434">
        <f>SUMIF('WW Spending Total'!$B$10:$B$50,SummaryTC_AP!$B193,'WW Spending Total'!AA$10:AA$50)</f>
        <v>0</v>
      </c>
      <c r="AC193" s="434">
        <f>SUMIF('WW Spending Total'!$B$10:$B$50,SummaryTC_AP!$B193,'WW Spending Total'!AB$10:AB$50)</f>
        <v>0</v>
      </c>
      <c r="AD193" s="434">
        <f>SUMIF('WW Spending Total'!$B$10:$B$50,SummaryTC_AP!$B193,'WW Spending Total'!AC$10:AC$50)</f>
        <v>0</v>
      </c>
      <c r="AE193" s="434">
        <f>SUMIF('WW Spending Total'!$B$10:$B$50,SummaryTC_AP!$B193,'WW Spending Total'!AD$10:AD$50)</f>
        <v>0</v>
      </c>
      <c r="AF193" s="434">
        <f>SUMIF('WW Spending Total'!$B$10:$B$50,SummaryTC_AP!$B193,'WW Spending Total'!AE$10:AE$50)</f>
        <v>0</v>
      </c>
      <c r="AG193" s="434">
        <f>SUMIF('WW Spending Total'!$B$10:$B$50,SummaryTC_AP!$B193,'WW Spending Total'!AF$10:AF$50)</f>
        <v>0</v>
      </c>
      <c r="AH193" s="351">
        <f>SUMIF('WW Spending Total'!$B$10:$B$50,SummaryTC_AP!$B193,'WW Spending Total'!AG$10:AG$50)</f>
        <v>0</v>
      </c>
      <c r="AI193" s="351">
        <f>SUMIF('WW Spending Total'!$B$10:$B$50,SummaryTC_AP!$B193,'WW Spending Total'!AH$10:AH$50)</f>
        <v>0</v>
      </c>
    </row>
    <row r="194" spans="2:39" x14ac:dyDescent="0.2">
      <c r="B194" s="24" t="str">
        <f>'Summary TC'!B194</f>
        <v xml:space="preserve">SUD IMD HCE 
</v>
      </c>
      <c r="C194" s="24">
        <f>'Summary TC'!C194</f>
        <v>4</v>
      </c>
      <c r="D194" s="142"/>
      <c r="E194" s="129">
        <f>SUMIF('WW Spending Total'!$B$10:$B$50,SummaryTC_AP!$B194,'WW Spending Total'!D$10:D$50)</f>
        <v>31417540</v>
      </c>
      <c r="F194" s="434">
        <f>SUMIF('WW Spending Total'!$B$10:$B$50,SummaryTC_AP!$B194,'WW Spending Total'!E$10:E$50)</f>
        <v>50824715.579999998</v>
      </c>
      <c r="G194" s="434">
        <f>SUMIF('WW Spending Total'!$B$10:$B$50,SummaryTC_AP!$B194,'WW Spending Total'!F$10:F$50)</f>
        <v>54595318.740000002</v>
      </c>
      <c r="H194" s="434">
        <f>SUMIF('WW Spending Total'!$B$10:$B$50,SummaryTC_AP!$B194,'WW Spending Total'!G$10:G$50)</f>
        <v>58645791.5</v>
      </c>
      <c r="I194" s="434">
        <f>SUMIF('WW Spending Total'!$B$10:$B$50,SummaryTC_AP!$B194,'WW Spending Total'!H$10:H$50)</f>
        <v>15749517.299999999</v>
      </c>
      <c r="J194" s="434">
        <f>SUMIF('WW Spending Total'!$B$10:$B$50,SummaryTC_AP!$B194,'WW Spending Total'!I$10:I$50)</f>
        <v>0</v>
      </c>
      <c r="K194" s="434">
        <f>SUMIF('WW Spending Total'!$B$10:$B$50,SummaryTC_AP!$B194,'WW Spending Total'!J$10:J$50)</f>
        <v>0</v>
      </c>
      <c r="L194" s="434">
        <f>SUMIF('WW Spending Total'!$B$10:$B$50,SummaryTC_AP!$B194,'WW Spending Total'!K$10:K$50)</f>
        <v>0</v>
      </c>
      <c r="M194" s="434">
        <f>SUMIF('WW Spending Total'!$B$10:$B$50,SummaryTC_AP!$B194,'WW Spending Total'!L$10:L$50)</f>
        <v>0</v>
      </c>
      <c r="N194" s="434">
        <f>SUMIF('WW Spending Total'!$B$10:$B$50,SummaryTC_AP!$B194,'WW Spending Total'!M$10:M$50)</f>
        <v>0</v>
      </c>
      <c r="O194" s="434">
        <f>SUMIF('WW Spending Total'!$B$10:$B$50,SummaryTC_AP!$B194,'WW Spending Total'!N$10:N$50)</f>
        <v>0</v>
      </c>
      <c r="P194" s="434">
        <f>SUMIF('WW Spending Total'!$B$10:$B$50,SummaryTC_AP!$B194,'WW Spending Total'!O$10:O$50)</f>
        <v>0</v>
      </c>
      <c r="Q194" s="434">
        <f>SUMIF('WW Spending Total'!$B$10:$B$50,SummaryTC_AP!$B194,'WW Spending Total'!P$10:P$50)</f>
        <v>0</v>
      </c>
      <c r="R194" s="434">
        <f>SUMIF('WW Spending Total'!$B$10:$B$50,SummaryTC_AP!$B194,'WW Spending Total'!Q$10:Q$50)</f>
        <v>0</v>
      </c>
      <c r="S194" s="434">
        <f>SUMIF('WW Spending Total'!$B$10:$B$50,SummaryTC_AP!$B194,'WW Spending Total'!R$10:R$50)</f>
        <v>0</v>
      </c>
      <c r="T194" s="434">
        <f>SUMIF('WW Spending Total'!$B$10:$B$50,SummaryTC_AP!$B194,'WW Spending Total'!S$10:S$50)</f>
        <v>0</v>
      </c>
      <c r="U194" s="434">
        <f>SUMIF('WW Spending Total'!$B$10:$B$50,SummaryTC_AP!$B194,'WW Spending Total'!T$10:T$50)</f>
        <v>0</v>
      </c>
      <c r="V194" s="434">
        <f>SUMIF('WW Spending Total'!$B$10:$B$50,SummaryTC_AP!$B194,'WW Spending Total'!U$10:U$50)</f>
        <v>0</v>
      </c>
      <c r="W194" s="434">
        <f>SUMIF('WW Spending Total'!$B$10:$B$50,SummaryTC_AP!$B194,'WW Spending Total'!V$10:V$50)</f>
        <v>0</v>
      </c>
      <c r="X194" s="434">
        <f>SUMIF('WW Spending Total'!$B$10:$B$50,SummaryTC_AP!$B194,'WW Spending Total'!W$10:W$50)</f>
        <v>0</v>
      </c>
      <c r="Y194" s="434">
        <f>SUMIF('WW Spending Total'!$B$10:$B$50,SummaryTC_AP!$B194,'WW Spending Total'!X$10:X$50)</f>
        <v>0</v>
      </c>
      <c r="Z194" s="434">
        <f>SUMIF('WW Spending Total'!$B$10:$B$50,SummaryTC_AP!$B194,'WW Spending Total'!Y$10:Y$50)</f>
        <v>0</v>
      </c>
      <c r="AA194" s="434">
        <f>SUMIF('WW Spending Total'!$B$10:$B$50,SummaryTC_AP!$B194,'WW Spending Total'!Z$10:Z$50)</f>
        <v>0</v>
      </c>
      <c r="AB194" s="434">
        <f>SUMIF('WW Spending Total'!$B$10:$B$50,SummaryTC_AP!$B194,'WW Spending Total'!AA$10:AA$50)</f>
        <v>0</v>
      </c>
      <c r="AC194" s="434">
        <f>SUMIF('WW Spending Total'!$B$10:$B$50,SummaryTC_AP!$B194,'WW Spending Total'!AB$10:AB$50)</f>
        <v>0</v>
      </c>
      <c r="AD194" s="434">
        <f>SUMIF('WW Spending Total'!$B$10:$B$50,SummaryTC_AP!$B194,'WW Spending Total'!AC$10:AC$50)</f>
        <v>0</v>
      </c>
      <c r="AE194" s="434">
        <f>SUMIF('WW Spending Total'!$B$10:$B$50,SummaryTC_AP!$B194,'WW Spending Total'!AD$10:AD$50)</f>
        <v>0</v>
      </c>
      <c r="AF194" s="434">
        <f>SUMIF('WW Spending Total'!$B$10:$B$50,SummaryTC_AP!$B194,'WW Spending Total'!AE$10:AE$50)</f>
        <v>0</v>
      </c>
      <c r="AG194" s="434">
        <f>SUMIF('WW Spending Total'!$B$10:$B$50,SummaryTC_AP!$B194,'WW Spending Total'!AF$10:AF$50)</f>
        <v>0</v>
      </c>
      <c r="AH194" s="351">
        <f>SUMIF('WW Spending Total'!$B$10:$B$50,SummaryTC_AP!$B194,'WW Spending Total'!AG$10:AG$50)</f>
        <v>0</v>
      </c>
      <c r="AI194" s="351">
        <f>SUMIF('WW Spending Total'!$B$10:$B$50,SummaryTC_AP!$B194,'WW Spending Total'!AH$10:AH$50)</f>
        <v>0</v>
      </c>
      <c r="AJ194" s="113"/>
      <c r="AK194" s="113"/>
      <c r="AL194" s="113"/>
      <c r="AM194" s="113"/>
    </row>
    <row r="195" spans="2:39" x14ac:dyDescent="0.2">
      <c r="B195" s="24" t="str">
        <f>'Summary TC'!B195</f>
        <v/>
      </c>
      <c r="C195" s="24">
        <f>'Summary TC'!C195</f>
        <v>0</v>
      </c>
      <c r="D195" s="142"/>
      <c r="E195" s="181"/>
      <c r="F195" s="433"/>
      <c r="G195" s="433"/>
      <c r="H195" s="433"/>
      <c r="I195" s="433"/>
      <c r="J195" s="433"/>
      <c r="K195" s="433"/>
      <c r="L195" s="433"/>
      <c r="M195" s="433"/>
      <c r="N195" s="433"/>
      <c r="O195" s="433"/>
      <c r="P195" s="433"/>
      <c r="Q195" s="433"/>
      <c r="R195" s="433"/>
      <c r="S195" s="433"/>
      <c r="T195" s="433"/>
      <c r="U195" s="433"/>
      <c r="V195" s="433"/>
      <c r="W195" s="433"/>
      <c r="X195" s="433"/>
      <c r="Y195" s="433"/>
      <c r="Z195" s="433"/>
      <c r="AA195" s="433"/>
      <c r="AB195" s="433"/>
      <c r="AC195" s="433"/>
      <c r="AD195" s="433"/>
      <c r="AE195" s="433"/>
      <c r="AF195" s="433"/>
      <c r="AG195" s="433"/>
      <c r="AH195" s="366"/>
      <c r="AI195" s="366"/>
      <c r="AJ195" s="113"/>
      <c r="AK195" s="113"/>
      <c r="AL195" s="113"/>
      <c r="AM195" s="113"/>
    </row>
    <row r="196" spans="2:39" x14ac:dyDescent="0.2">
      <c r="B196" s="24" t="str">
        <f>'Summary TC'!B196</f>
        <v/>
      </c>
      <c r="C196" s="24">
        <f>'Summary TC'!C196</f>
        <v>0</v>
      </c>
      <c r="D196" s="5"/>
      <c r="E196" s="129"/>
      <c r="F196" s="434"/>
      <c r="G196" s="434"/>
      <c r="H196" s="434"/>
      <c r="I196" s="434"/>
      <c r="J196" s="434"/>
      <c r="K196" s="434"/>
      <c r="L196" s="434"/>
      <c r="M196" s="434"/>
      <c r="N196" s="434"/>
      <c r="O196" s="434"/>
      <c r="P196" s="434"/>
      <c r="Q196" s="434"/>
      <c r="R196" s="434"/>
      <c r="S196" s="434"/>
      <c r="T196" s="434"/>
      <c r="U196" s="434"/>
      <c r="V196" s="434"/>
      <c r="W196" s="434"/>
      <c r="X196" s="434"/>
      <c r="Y196" s="434"/>
      <c r="Z196" s="434"/>
      <c r="AA196" s="434"/>
      <c r="AB196" s="434"/>
      <c r="AC196" s="434"/>
      <c r="AD196" s="434"/>
      <c r="AE196" s="434"/>
      <c r="AF196" s="434"/>
      <c r="AG196" s="434"/>
      <c r="AH196" s="351"/>
      <c r="AI196" s="351"/>
    </row>
    <row r="197" spans="2:39" x14ac:dyDescent="0.2">
      <c r="B197" s="24" t="str">
        <f>'Summary TC'!B197</f>
        <v/>
      </c>
      <c r="C197" s="24">
        <f>'Summary TC'!C197</f>
        <v>0</v>
      </c>
      <c r="D197" s="5"/>
      <c r="E197" s="129">
        <f>SUMIF('WW Spending Total'!$B$10:$B$50,SummaryTC_AP!$B197,'WW Spending Total'!D$10:D$50)</f>
        <v>0</v>
      </c>
      <c r="F197" s="434">
        <f>SUMIF('WW Spending Total'!$B$10:$B$50,SummaryTC_AP!$B197,'WW Spending Total'!E$10:E$50)</f>
        <v>0</v>
      </c>
      <c r="G197" s="434">
        <f>SUMIF('WW Spending Total'!$B$10:$B$50,SummaryTC_AP!$B197,'WW Spending Total'!F$10:F$50)</f>
        <v>0</v>
      </c>
      <c r="H197" s="434">
        <f>SUMIF('WW Spending Total'!$B$10:$B$50,SummaryTC_AP!$B197,'WW Spending Total'!G$10:G$50)</f>
        <v>0</v>
      </c>
      <c r="I197" s="434">
        <f>SUMIF('WW Spending Total'!$B$10:$B$50,SummaryTC_AP!$B197,'WW Spending Total'!H$10:H$50)</f>
        <v>0</v>
      </c>
      <c r="J197" s="434">
        <f>SUMIF('WW Spending Total'!$B$10:$B$50,SummaryTC_AP!$B197,'WW Spending Total'!I$10:I$50)</f>
        <v>0</v>
      </c>
      <c r="K197" s="434">
        <f>SUMIF('WW Spending Total'!$B$10:$B$50,SummaryTC_AP!$B197,'WW Spending Total'!J$10:J$50)</f>
        <v>0</v>
      </c>
      <c r="L197" s="434">
        <f>SUMIF('WW Spending Total'!$B$10:$B$50,SummaryTC_AP!$B197,'WW Spending Total'!K$10:K$50)</f>
        <v>0</v>
      </c>
      <c r="M197" s="434">
        <f>SUMIF('WW Spending Total'!$B$10:$B$50,SummaryTC_AP!$B197,'WW Spending Total'!L$10:L$50)</f>
        <v>0</v>
      </c>
      <c r="N197" s="434">
        <f>SUMIF('WW Spending Total'!$B$10:$B$50,SummaryTC_AP!$B197,'WW Spending Total'!M$10:M$50)</f>
        <v>0</v>
      </c>
      <c r="O197" s="434">
        <f>SUMIF('WW Spending Total'!$B$10:$B$50,SummaryTC_AP!$B197,'WW Spending Total'!N$10:N$50)</f>
        <v>0</v>
      </c>
      <c r="P197" s="434">
        <f>SUMIF('WW Spending Total'!$B$10:$B$50,SummaryTC_AP!$B197,'WW Spending Total'!O$10:O$50)</f>
        <v>0</v>
      </c>
      <c r="Q197" s="434">
        <f>SUMIF('WW Spending Total'!$B$10:$B$50,SummaryTC_AP!$B197,'WW Spending Total'!P$10:P$50)</f>
        <v>0</v>
      </c>
      <c r="R197" s="434">
        <f>SUMIF('WW Spending Total'!$B$10:$B$50,SummaryTC_AP!$B197,'WW Spending Total'!Q$10:Q$50)</f>
        <v>0</v>
      </c>
      <c r="S197" s="434">
        <f>SUMIF('WW Spending Total'!$B$10:$B$50,SummaryTC_AP!$B197,'WW Spending Total'!R$10:R$50)</f>
        <v>0</v>
      </c>
      <c r="T197" s="434">
        <f>SUMIF('WW Spending Total'!$B$10:$B$50,SummaryTC_AP!$B197,'WW Spending Total'!S$10:S$50)</f>
        <v>0</v>
      </c>
      <c r="U197" s="434">
        <f>SUMIF('WW Spending Total'!$B$10:$B$50,SummaryTC_AP!$B197,'WW Spending Total'!T$10:T$50)</f>
        <v>0</v>
      </c>
      <c r="V197" s="434">
        <f>SUMIF('WW Spending Total'!$B$10:$B$50,SummaryTC_AP!$B197,'WW Spending Total'!U$10:U$50)</f>
        <v>0</v>
      </c>
      <c r="W197" s="434">
        <f>SUMIF('WW Spending Total'!$B$10:$B$50,SummaryTC_AP!$B197,'WW Spending Total'!V$10:V$50)</f>
        <v>0</v>
      </c>
      <c r="X197" s="434">
        <f>SUMIF('WW Spending Total'!$B$10:$B$50,SummaryTC_AP!$B197,'WW Spending Total'!W$10:W$50)</f>
        <v>0</v>
      </c>
      <c r="Y197" s="434">
        <f>SUMIF('WW Spending Total'!$B$10:$B$50,SummaryTC_AP!$B197,'WW Spending Total'!X$10:X$50)</f>
        <v>0</v>
      </c>
      <c r="Z197" s="434">
        <f>SUMIF('WW Spending Total'!$B$10:$B$50,SummaryTC_AP!$B197,'WW Spending Total'!Y$10:Y$50)</f>
        <v>0</v>
      </c>
      <c r="AA197" s="434">
        <f>SUMIF('WW Spending Total'!$B$10:$B$50,SummaryTC_AP!$B197,'WW Spending Total'!Z$10:Z$50)</f>
        <v>0</v>
      </c>
      <c r="AB197" s="434">
        <f>SUMIF('WW Spending Total'!$B$10:$B$50,SummaryTC_AP!$B197,'WW Spending Total'!AA$10:AA$50)</f>
        <v>0</v>
      </c>
      <c r="AC197" s="434">
        <f>SUMIF('WW Spending Total'!$B$10:$B$50,SummaryTC_AP!$B197,'WW Spending Total'!AB$10:AB$50)</f>
        <v>0</v>
      </c>
      <c r="AD197" s="434">
        <f>SUMIF('WW Spending Total'!$B$10:$B$50,SummaryTC_AP!$B197,'WW Spending Total'!AC$10:AC$50)</f>
        <v>0</v>
      </c>
      <c r="AE197" s="434">
        <f>SUMIF('WW Spending Total'!$B$10:$B$50,SummaryTC_AP!$B197,'WW Spending Total'!AD$10:AD$50)</f>
        <v>0</v>
      </c>
      <c r="AF197" s="434">
        <f>SUMIF('WW Spending Total'!$B$10:$B$50,SummaryTC_AP!$B197,'WW Spending Total'!AE$10:AE$50)</f>
        <v>0</v>
      </c>
      <c r="AG197" s="434">
        <f>SUMIF('WW Spending Total'!$B$10:$B$50,SummaryTC_AP!$B197,'WW Spending Total'!AF$10:AF$50)</f>
        <v>0</v>
      </c>
      <c r="AH197" s="351">
        <f>SUMIF('WW Spending Total'!$B$10:$B$50,SummaryTC_AP!$B197,'WW Spending Total'!AG$10:AG$50)</f>
        <v>0</v>
      </c>
      <c r="AI197" s="351"/>
    </row>
    <row r="198" spans="2:39" x14ac:dyDescent="0.2">
      <c r="B198" s="24" t="str">
        <f>'Summary TC'!B198</f>
        <v/>
      </c>
      <c r="C198" s="24">
        <f>'Summary TC'!C198</f>
        <v>0</v>
      </c>
      <c r="D198" s="5"/>
      <c r="E198" s="129">
        <f>SUMIF('WW Spending Total'!$B$10:$B$50,SummaryTC_AP!$B198,'WW Spending Total'!D$10:D$50)</f>
        <v>0</v>
      </c>
      <c r="F198" s="434">
        <f>SUMIF('WW Spending Total'!$B$10:$B$50,SummaryTC_AP!$B198,'WW Spending Total'!E$10:E$50)</f>
        <v>0</v>
      </c>
      <c r="G198" s="434">
        <f>SUMIF('WW Spending Total'!$B$10:$B$50,SummaryTC_AP!$B198,'WW Spending Total'!F$10:F$50)</f>
        <v>0</v>
      </c>
      <c r="H198" s="434">
        <f>SUMIF('WW Spending Total'!$B$10:$B$50,SummaryTC_AP!$B198,'WW Spending Total'!G$10:G$50)</f>
        <v>0</v>
      </c>
      <c r="I198" s="434">
        <f>SUMIF('WW Spending Total'!$B$10:$B$50,SummaryTC_AP!$B198,'WW Spending Total'!H$10:H$50)</f>
        <v>0</v>
      </c>
      <c r="J198" s="434">
        <f>SUMIF('WW Spending Total'!$B$10:$B$50,SummaryTC_AP!$B198,'WW Spending Total'!I$10:I$50)</f>
        <v>0</v>
      </c>
      <c r="K198" s="434">
        <f>SUMIF('WW Spending Total'!$B$10:$B$50,SummaryTC_AP!$B198,'WW Spending Total'!J$10:J$50)</f>
        <v>0</v>
      </c>
      <c r="L198" s="434">
        <f>SUMIF('WW Spending Total'!$B$10:$B$50,SummaryTC_AP!$B198,'WW Spending Total'!K$10:K$50)</f>
        <v>0</v>
      </c>
      <c r="M198" s="434">
        <f>SUMIF('WW Spending Total'!$B$10:$B$50,SummaryTC_AP!$B198,'WW Spending Total'!L$10:L$50)</f>
        <v>0</v>
      </c>
      <c r="N198" s="434">
        <f>SUMIF('WW Spending Total'!$B$10:$B$50,SummaryTC_AP!$B198,'WW Spending Total'!M$10:M$50)</f>
        <v>0</v>
      </c>
      <c r="O198" s="434">
        <f>SUMIF('WW Spending Total'!$B$10:$B$50,SummaryTC_AP!$B198,'WW Spending Total'!N$10:N$50)</f>
        <v>0</v>
      </c>
      <c r="P198" s="434">
        <f>SUMIF('WW Spending Total'!$B$10:$B$50,SummaryTC_AP!$B198,'WW Spending Total'!O$10:O$50)</f>
        <v>0</v>
      </c>
      <c r="Q198" s="434">
        <f>SUMIF('WW Spending Total'!$B$10:$B$50,SummaryTC_AP!$B198,'WW Spending Total'!P$10:P$50)</f>
        <v>0</v>
      </c>
      <c r="R198" s="434">
        <f>SUMIF('WW Spending Total'!$B$10:$B$50,SummaryTC_AP!$B198,'WW Spending Total'!Q$10:Q$50)</f>
        <v>0</v>
      </c>
      <c r="S198" s="434">
        <f>SUMIF('WW Spending Total'!$B$10:$B$50,SummaryTC_AP!$B198,'WW Spending Total'!R$10:R$50)</f>
        <v>0</v>
      </c>
      <c r="T198" s="434">
        <f>SUMIF('WW Spending Total'!$B$10:$B$50,SummaryTC_AP!$B198,'WW Spending Total'!S$10:S$50)</f>
        <v>0</v>
      </c>
      <c r="U198" s="434">
        <f>SUMIF('WW Spending Total'!$B$10:$B$50,SummaryTC_AP!$B198,'WW Spending Total'!T$10:T$50)</f>
        <v>0</v>
      </c>
      <c r="V198" s="434">
        <f>SUMIF('WW Spending Total'!$B$10:$B$50,SummaryTC_AP!$B198,'WW Spending Total'!U$10:U$50)</f>
        <v>0</v>
      </c>
      <c r="W198" s="434">
        <f>SUMIF('WW Spending Total'!$B$10:$B$50,SummaryTC_AP!$B198,'WW Spending Total'!V$10:V$50)</f>
        <v>0</v>
      </c>
      <c r="X198" s="434">
        <f>SUMIF('WW Spending Total'!$B$10:$B$50,SummaryTC_AP!$B198,'WW Spending Total'!W$10:W$50)</f>
        <v>0</v>
      </c>
      <c r="Y198" s="434">
        <f>SUMIF('WW Spending Total'!$B$10:$B$50,SummaryTC_AP!$B198,'WW Spending Total'!X$10:X$50)</f>
        <v>0</v>
      </c>
      <c r="Z198" s="434">
        <f>SUMIF('WW Spending Total'!$B$10:$B$50,SummaryTC_AP!$B198,'WW Spending Total'!Y$10:Y$50)</f>
        <v>0</v>
      </c>
      <c r="AA198" s="434">
        <f>SUMIF('WW Spending Total'!$B$10:$B$50,SummaryTC_AP!$B198,'WW Spending Total'!Z$10:Z$50)</f>
        <v>0</v>
      </c>
      <c r="AB198" s="434">
        <f>SUMIF('WW Spending Total'!$B$10:$B$50,SummaryTC_AP!$B198,'WW Spending Total'!AA$10:AA$50)</f>
        <v>0</v>
      </c>
      <c r="AC198" s="434">
        <f>SUMIF('WW Spending Total'!$B$10:$B$50,SummaryTC_AP!$B198,'WW Spending Total'!AB$10:AB$50)</f>
        <v>0</v>
      </c>
      <c r="AD198" s="434">
        <f>SUMIF('WW Spending Total'!$B$10:$B$50,SummaryTC_AP!$B198,'WW Spending Total'!AC$10:AC$50)</f>
        <v>0</v>
      </c>
      <c r="AE198" s="434">
        <f>SUMIF('WW Spending Total'!$B$10:$B$50,SummaryTC_AP!$B198,'WW Spending Total'!AD$10:AD$50)</f>
        <v>0</v>
      </c>
      <c r="AF198" s="434">
        <f>SUMIF('WW Spending Total'!$B$10:$B$50,SummaryTC_AP!$B198,'WW Spending Total'!AE$10:AE$50)</f>
        <v>0</v>
      </c>
      <c r="AG198" s="434">
        <f>SUMIF('WW Spending Total'!$B$10:$B$50,SummaryTC_AP!$B198,'WW Spending Total'!AF$10:AF$50)</f>
        <v>0</v>
      </c>
      <c r="AH198" s="351">
        <f>SUMIF('WW Spending Total'!$B$10:$B$50,SummaryTC_AP!$B198,'WW Spending Total'!AG$10:AG$50)</f>
        <v>0</v>
      </c>
      <c r="AI198" s="351"/>
    </row>
    <row r="199" spans="2:39" x14ac:dyDescent="0.2">
      <c r="B199" s="24" t="str">
        <f>'Summary TC'!B199</f>
        <v/>
      </c>
      <c r="C199" s="24">
        <f>'Summary TC'!C199</f>
        <v>0</v>
      </c>
      <c r="D199" s="5"/>
      <c r="E199" s="129">
        <f>SUMIF('WW Spending Total'!$B$10:$B$50,SummaryTC_AP!$B199,'WW Spending Total'!D$10:D$50)</f>
        <v>0</v>
      </c>
      <c r="F199" s="434">
        <f>SUMIF('WW Spending Total'!$B$10:$B$50,SummaryTC_AP!$B199,'WW Spending Total'!E$10:E$50)</f>
        <v>0</v>
      </c>
      <c r="G199" s="434">
        <f>SUMIF('WW Spending Total'!$B$10:$B$50,SummaryTC_AP!$B199,'WW Spending Total'!F$10:F$50)</f>
        <v>0</v>
      </c>
      <c r="H199" s="434">
        <f>SUMIF('WW Spending Total'!$B$10:$B$50,SummaryTC_AP!$B199,'WW Spending Total'!G$10:G$50)</f>
        <v>0</v>
      </c>
      <c r="I199" s="434">
        <f>SUMIF('WW Spending Total'!$B$10:$B$50,SummaryTC_AP!$B199,'WW Spending Total'!H$10:H$50)</f>
        <v>0</v>
      </c>
      <c r="J199" s="434">
        <f>SUMIF('WW Spending Total'!$B$10:$B$50,SummaryTC_AP!$B199,'WW Spending Total'!I$10:I$50)</f>
        <v>0</v>
      </c>
      <c r="K199" s="434">
        <f>SUMIF('WW Spending Total'!$B$10:$B$50,SummaryTC_AP!$B199,'WW Spending Total'!J$10:J$50)</f>
        <v>0</v>
      </c>
      <c r="L199" s="434">
        <f>SUMIF('WW Spending Total'!$B$10:$B$50,SummaryTC_AP!$B199,'WW Spending Total'!K$10:K$50)</f>
        <v>0</v>
      </c>
      <c r="M199" s="434">
        <f>SUMIF('WW Spending Total'!$B$10:$B$50,SummaryTC_AP!$B199,'WW Spending Total'!L$10:L$50)</f>
        <v>0</v>
      </c>
      <c r="N199" s="434">
        <f>SUMIF('WW Spending Total'!$B$10:$B$50,SummaryTC_AP!$B199,'WW Spending Total'!M$10:M$50)</f>
        <v>0</v>
      </c>
      <c r="O199" s="434">
        <f>SUMIF('WW Spending Total'!$B$10:$B$50,SummaryTC_AP!$B199,'WW Spending Total'!N$10:N$50)</f>
        <v>0</v>
      </c>
      <c r="P199" s="434">
        <f>SUMIF('WW Spending Total'!$B$10:$B$50,SummaryTC_AP!$B199,'WW Spending Total'!O$10:O$50)</f>
        <v>0</v>
      </c>
      <c r="Q199" s="434">
        <f>SUMIF('WW Spending Total'!$B$10:$B$50,SummaryTC_AP!$B199,'WW Spending Total'!P$10:P$50)</f>
        <v>0</v>
      </c>
      <c r="R199" s="434">
        <f>SUMIF('WW Spending Total'!$B$10:$B$50,SummaryTC_AP!$B199,'WW Spending Total'!Q$10:Q$50)</f>
        <v>0</v>
      </c>
      <c r="S199" s="434">
        <f>SUMIF('WW Spending Total'!$B$10:$B$50,SummaryTC_AP!$B199,'WW Spending Total'!R$10:R$50)</f>
        <v>0</v>
      </c>
      <c r="T199" s="434">
        <f>SUMIF('WW Spending Total'!$B$10:$B$50,SummaryTC_AP!$B199,'WW Spending Total'!S$10:S$50)</f>
        <v>0</v>
      </c>
      <c r="U199" s="434">
        <f>SUMIF('WW Spending Total'!$B$10:$B$50,SummaryTC_AP!$B199,'WW Spending Total'!T$10:T$50)</f>
        <v>0</v>
      </c>
      <c r="V199" s="434">
        <f>SUMIF('WW Spending Total'!$B$10:$B$50,SummaryTC_AP!$B199,'WW Spending Total'!U$10:U$50)</f>
        <v>0</v>
      </c>
      <c r="W199" s="434">
        <f>SUMIF('WW Spending Total'!$B$10:$B$50,SummaryTC_AP!$B199,'WW Spending Total'!V$10:V$50)</f>
        <v>0</v>
      </c>
      <c r="X199" s="434">
        <f>SUMIF('WW Spending Total'!$B$10:$B$50,SummaryTC_AP!$B199,'WW Spending Total'!W$10:W$50)</f>
        <v>0</v>
      </c>
      <c r="Y199" s="434">
        <f>SUMIF('WW Spending Total'!$B$10:$B$50,SummaryTC_AP!$B199,'WW Spending Total'!X$10:X$50)</f>
        <v>0</v>
      </c>
      <c r="Z199" s="434">
        <f>SUMIF('WW Spending Total'!$B$10:$B$50,SummaryTC_AP!$B199,'WW Spending Total'!Y$10:Y$50)</f>
        <v>0</v>
      </c>
      <c r="AA199" s="434">
        <f>SUMIF('WW Spending Total'!$B$10:$B$50,SummaryTC_AP!$B199,'WW Spending Total'!Z$10:Z$50)</f>
        <v>0</v>
      </c>
      <c r="AB199" s="434">
        <f>SUMIF('WW Spending Total'!$B$10:$B$50,SummaryTC_AP!$B199,'WW Spending Total'!AA$10:AA$50)</f>
        <v>0</v>
      </c>
      <c r="AC199" s="434">
        <f>SUMIF('WW Spending Total'!$B$10:$B$50,SummaryTC_AP!$B199,'WW Spending Total'!AB$10:AB$50)</f>
        <v>0</v>
      </c>
      <c r="AD199" s="434">
        <f>SUMIF('WW Spending Total'!$B$10:$B$50,SummaryTC_AP!$B199,'WW Spending Total'!AC$10:AC$50)</f>
        <v>0</v>
      </c>
      <c r="AE199" s="434">
        <f>SUMIF('WW Spending Total'!$B$10:$B$50,SummaryTC_AP!$B199,'WW Spending Total'!AD$10:AD$50)</f>
        <v>0</v>
      </c>
      <c r="AF199" s="434">
        <f>SUMIF('WW Spending Total'!$B$10:$B$50,SummaryTC_AP!$B199,'WW Spending Total'!AE$10:AE$50)</f>
        <v>0</v>
      </c>
      <c r="AG199" s="434">
        <f>SUMIF('WW Spending Total'!$B$10:$B$50,SummaryTC_AP!$B199,'WW Spending Total'!AF$10:AF$50)</f>
        <v>0</v>
      </c>
      <c r="AH199" s="351">
        <f>SUMIF('WW Spending Total'!$B$10:$B$50,SummaryTC_AP!$B199,'WW Spending Total'!AG$10:AG$50)</f>
        <v>0</v>
      </c>
      <c r="AI199" s="351"/>
    </row>
    <row r="200" spans="2:39" ht="13.5" thickBot="1" x14ac:dyDescent="0.25">
      <c r="B200" s="24">
        <f>'Summary TC'!B200</f>
        <v>0</v>
      </c>
      <c r="C200" s="126">
        <f>'Summary TC'!C200</f>
        <v>0</v>
      </c>
      <c r="D200" s="5"/>
      <c r="E200" s="353">
        <f>IF($B$7="Actuals only",SUMIF('WW Spending Actual'!$B$37:$B$40,SummaryTC_AP!$B200,'WW Spending Actual'!D$37:D$40),0)+IF($B$7="Actuals + Projected",SUMIF('WW Spending Total'!$B$37:$B$40,SummaryTC_AP!$B200,'WW Spending Total'!D$37:D$40),0)</f>
        <v>0</v>
      </c>
      <c r="F200" s="354">
        <f>IF($B$7="Actuals only",SUMIF('WW Spending Actual'!$B$37:$B$40,SummaryTC_AP!$B200,'WW Spending Actual'!E$37:E$40),0)+IF($B$7="Actuals + Projected",SUMIF('WW Spending Total'!$B$37:$B$40,SummaryTC_AP!$B200,'WW Spending Total'!E$37:E$40),0)</f>
        <v>0</v>
      </c>
      <c r="G200" s="354">
        <f>IF($B$7="Actuals only",SUMIF('WW Spending Actual'!$B$37:$B$40,SummaryTC_AP!$B200,'WW Spending Actual'!F$37:F$40),0)+IF($B$7="Actuals + Projected",SUMIF('WW Spending Total'!$B$37:$B$40,SummaryTC_AP!$B200,'WW Spending Total'!F$37:F$40),0)</f>
        <v>0</v>
      </c>
      <c r="H200" s="354">
        <f>IF($B$7="Actuals only",SUMIF('WW Spending Actual'!$B$37:$B$40,SummaryTC_AP!$B200,'WW Spending Actual'!G$37:G$40),0)+IF($B$7="Actuals + Projected",SUMIF('WW Spending Total'!$B$37:$B$40,SummaryTC_AP!$B200,'WW Spending Total'!G$37:G$40),0)</f>
        <v>0</v>
      </c>
      <c r="I200" s="354">
        <f>IF($B$7="Actuals only",SUMIF('WW Spending Actual'!$B$37:$B$40,SummaryTC_AP!$B200,'WW Spending Actual'!H$37:H$40),0)+IF($B$7="Actuals + Projected",SUMIF('WW Spending Total'!$B$37:$B$40,SummaryTC_AP!$B200,'WW Spending Total'!H$37:H$40),0)</f>
        <v>0</v>
      </c>
      <c r="J200" s="354">
        <f>IF($B$7="Actuals only",SUMIF('WW Spending Actual'!$B$37:$B$40,SummaryTC_AP!$B200,'WW Spending Actual'!I$37:I$40),0)+IF($B$7="Actuals + Projected",SUMIF('WW Spending Total'!$B$37:$B$40,SummaryTC_AP!$B200,'WW Spending Total'!I$37:I$40),0)</f>
        <v>0</v>
      </c>
      <c r="K200" s="354">
        <f>IF($B$7="Actuals only",SUMIF('WW Spending Actual'!$B$37:$B$40,SummaryTC_AP!$B200,'WW Spending Actual'!J$37:J$40),0)+IF($B$7="Actuals + Projected",SUMIF('WW Spending Total'!$B$37:$B$40,SummaryTC_AP!$B200,'WW Spending Total'!J$37:J$40),0)</f>
        <v>0</v>
      </c>
      <c r="L200" s="354">
        <f>IF($B$7="Actuals only",SUMIF('WW Spending Actual'!$B$37:$B$40,SummaryTC_AP!$B200,'WW Spending Actual'!K$37:K$40),0)+IF($B$7="Actuals + Projected",SUMIF('WW Spending Total'!$B$37:$B$40,SummaryTC_AP!$B200,'WW Spending Total'!K$37:K$40),0)</f>
        <v>0</v>
      </c>
      <c r="M200" s="354">
        <f>IF($B$7="Actuals only",SUMIF('WW Spending Actual'!$B$37:$B$40,SummaryTC_AP!$B200,'WW Spending Actual'!L$37:L$40),0)+IF($B$7="Actuals + Projected",SUMIF('WW Spending Total'!$B$37:$B$40,SummaryTC_AP!$B200,'WW Spending Total'!L$37:L$40),0)</f>
        <v>0</v>
      </c>
      <c r="N200" s="354">
        <f>IF($B$7="Actuals only",SUMIF('WW Spending Actual'!$B$37:$B$40,SummaryTC_AP!$B200,'WW Spending Actual'!M$37:M$40),0)+IF($B$7="Actuals + Projected",SUMIF('WW Spending Total'!$B$37:$B$40,SummaryTC_AP!$B200,'WW Spending Total'!M$37:M$40),0)</f>
        <v>0</v>
      </c>
      <c r="O200" s="354">
        <f>IF($B$7="Actuals only",SUMIF('WW Spending Actual'!$B$37:$B$40,SummaryTC_AP!$B200,'WW Spending Actual'!N$37:N$40),0)+IF($B$7="Actuals + Projected",SUMIF('WW Spending Total'!$B$37:$B$40,SummaryTC_AP!$B200,'WW Spending Total'!N$37:N$40),0)</f>
        <v>0</v>
      </c>
      <c r="P200" s="354">
        <f>IF($B$7="Actuals only",SUMIF('WW Spending Actual'!$B$37:$B$40,SummaryTC_AP!$B200,'WW Spending Actual'!O$37:O$40),0)+IF($B$7="Actuals + Projected",SUMIF('WW Spending Total'!$B$37:$B$40,SummaryTC_AP!$B200,'WW Spending Total'!O$37:O$40),0)</f>
        <v>0</v>
      </c>
      <c r="Q200" s="354">
        <f>IF($B$7="Actuals only",SUMIF('WW Spending Actual'!$B$37:$B$40,SummaryTC_AP!$B200,'WW Spending Actual'!P$37:P$40),0)+IF($B$7="Actuals + Projected",SUMIF('WW Spending Total'!$B$37:$B$40,SummaryTC_AP!$B200,'WW Spending Total'!P$37:P$40),0)</f>
        <v>0</v>
      </c>
      <c r="R200" s="354">
        <f>IF($B$7="Actuals only",SUMIF('WW Spending Actual'!$B$37:$B$40,SummaryTC_AP!$B200,'WW Spending Actual'!Q$37:Q$40),0)+IF($B$7="Actuals + Projected",SUMIF('WW Spending Total'!$B$37:$B$40,SummaryTC_AP!$B200,'WW Spending Total'!Q$37:Q$40),0)</f>
        <v>0</v>
      </c>
      <c r="S200" s="354">
        <f>IF($B$7="Actuals only",SUMIF('WW Spending Actual'!$B$37:$B$40,SummaryTC_AP!$B200,'WW Spending Actual'!R$37:R$40),0)+IF($B$7="Actuals + Projected",SUMIF('WW Spending Total'!$B$37:$B$40,SummaryTC_AP!$B200,'WW Spending Total'!R$37:R$40),0)</f>
        <v>0</v>
      </c>
      <c r="T200" s="354">
        <f>IF($B$7="Actuals only",SUMIF('WW Spending Actual'!$B$37:$B$40,SummaryTC_AP!$B200,'WW Spending Actual'!S$37:S$40),0)+IF($B$7="Actuals + Projected",SUMIF('WW Spending Total'!$B$37:$B$40,SummaryTC_AP!$B200,'WW Spending Total'!S$37:S$40),0)</f>
        <v>0</v>
      </c>
      <c r="U200" s="354">
        <f>IF($B$7="Actuals only",SUMIF('WW Spending Actual'!$B$37:$B$40,SummaryTC_AP!$B200,'WW Spending Actual'!T$37:T$40),0)+IF($B$7="Actuals + Projected",SUMIF('WW Spending Total'!$B$37:$B$40,SummaryTC_AP!$B200,'WW Spending Total'!T$37:T$40),0)</f>
        <v>0</v>
      </c>
      <c r="V200" s="354">
        <f>IF($B$7="Actuals only",SUMIF('WW Spending Actual'!$B$37:$B$40,SummaryTC_AP!$B200,'WW Spending Actual'!U$37:U$40),0)+IF($B$7="Actuals + Projected",SUMIF('WW Spending Total'!$B$37:$B$40,SummaryTC_AP!$B200,'WW Spending Total'!U$37:U$40),0)</f>
        <v>0</v>
      </c>
      <c r="W200" s="354">
        <f>IF($B$7="Actuals only",SUMIF('WW Spending Actual'!$B$37:$B$40,SummaryTC_AP!$B200,'WW Spending Actual'!V$37:V$40),0)+IF($B$7="Actuals + Projected",SUMIF('WW Spending Total'!$B$37:$B$40,SummaryTC_AP!$B200,'WW Spending Total'!V$37:V$40),0)</f>
        <v>0</v>
      </c>
      <c r="X200" s="354">
        <f>IF($B$7="Actuals only",SUMIF('WW Spending Actual'!$B$37:$B$40,SummaryTC_AP!$B200,'WW Spending Actual'!W$37:W$40),0)+IF($B$7="Actuals + Projected",SUMIF('WW Spending Total'!$B$37:$B$40,SummaryTC_AP!$B200,'WW Spending Total'!W$37:W$40),0)</f>
        <v>0</v>
      </c>
      <c r="Y200" s="354">
        <f>IF($B$7="Actuals only",SUMIF('WW Spending Actual'!$B$37:$B$40,SummaryTC_AP!$B200,'WW Spending Actual'!X$37:X$40),0)+IF($B$7="Actuals + Projected",SUMIF('WW Spending Total'!$B$37:$B$40,SummaryTC_AP!$B200,'WW Spending Total'!X$37:X$40),0)</f>
        <v>0</v>
      </c>
      <c r="Z200" s="354">
        <f>IF($B$7="Actuals only",SUMIF('WW Spending Actual'!$B$37:$B$40,SummaryTC_AP!$B200,'WW Spending Actual'!Y$37:Y$40),0)+IF($B$7="Actuals + Projected",SUMIF('WW Spending Total'!$B$37:$B$40,SummaryTC_AP!$B200,'WW Spending Total'!Y$37:Y$40),0)</f>
        <v>0</v>
      </c>
      <c r="AA200" s="354">
        <f>IF($B$7="Actuals only",SUMIF('WW Spending Actual'!$B$37:$B$40,SummaryTC_AP!$B200,'WW Spending Actual'!Z$37:Z$40),0)+IF($B$7="Actuals + Projected",SUMIF('WW Spending Total'!$B$37:$B$40,SummaryTC_AP!$B200,'WW Spending Total'!Z$37:Z$40),0)</f>
        <v>0</v>
      </c>
      <c r="AB200" s="354">
        <f>IF($B$7="Actuals only",SUMIF('WW Spending Actual'!$B$37:$B$40,SummaryTC_AP!$B200,'WW Spending Actual'!AA$37:AA$40),0)+IF($B$7="Actuals + Projected",SUMIF('WW Spending Total'!$B$37:$B$40,SummaryTC_AP!$B200,'WW Spending Total'!AA$37:AA$40),0)</f>
        <v>0</v>
      </c>
      <c r="AC200" s="354">
        <f>IF($B$7="Actuals only",SUMIF('WW Spending Actual'!$B$37:$B$40,SummaryTC_AP!$B200,'WW Spending Actual'!AB$37:AB$40),0)+IF($B$7="Actuals + Projected",SUMIF('WW Spending Total'!$B$37:$B$40,SummaryTC_AP!$B200,'WW Spending Total'!AB$37:AB$40),0)</f>
        <v>0</v>
      </c>
      <c r="AD200" s="354">
        <f>IF($B$7="Actuals only",SUMIF('WW Spending Actual'!$B$37:$B$40,SummaryTC_AP!$B200,'WW Spending Actual'!AC$37:AC$40),0)+IF($B$7="Actuals + Projected",SUMIF('WW Spending Total'!$B$37:$B$40,SummaryTC_AP!$B200,'WW Spending Total'!AC$37:AC$40),0)</f>
        <v>0</v>
      </c>
      <c r="AE200" s="354">
        <f>IF($B$7="Actuals only",SUMIF('WW Spending Actual'!$B$37:$B$40,SummaryTC_AP!$B200,'WW Spending Actual'!AD$37:AD$40),0)+IF($B$7="Actuals + Projected",SUMIF('WW Spending Total'!$B$37:$B$40,SummaryTC_AP!$B200,'WW Spending Total'!AD$37:AD$40),0)</f>
        <v>0</v>
      </c>
      <c r="AF200" s="354">
        <f>IF($B$7="Actuals only",SUMIF('WW Spending Actual'!$B$37:$B$40,SummaryTC_AP!$B200,'WW Spending Actual'!AE$37:AE$40),0)+IF($B$7="Actuals + Projected",SUMIF('WW Spending Total'!$B$37:$B$40,SummaryTC_AP!$B200,'WW Spending Total'!AE$37:AE$40),0)</f>
        <v>0</v>
      </c>
      <c r="AG200" s="354">
        <f>IF($B$7="Actuals only",SUMIF('WW Spending Actual'!$B$37:$B$40,SummaryTC_AP!$B200,'WW Spending Actual'!AF$37:AF$40),0)+IF($B$7="Actuals + Projected",SUMIF('WW Spending Total'!$B$37:$B$40,SummaryTC_AP!$B200,'WW Spending Total'!AF$37:AF$40),0)</f>
        <v>0</v>
      </c>
      <c r="AH200" s="355">
        <f>IF($B$7="Actuals only",SUMIF('WW Spending Actual'!$B$37:$B$40,SummaryTC_AP!$B200,'WW Spending Actual'!AG$37:AG$40),0)+IF($B$7="Actuals + Projected",SUMIF('WW Spending Total'!$B$37:$B$40,SummaryTC_AP!$B200,'WW Spending Total'!AG$37:AG$40),0)</f>
        <v>0</v>
      </c>
      <c r="AI200" s="432"/>
    </row>
    <row r="201" spans="2:39" ht="13.5" thickBot="1" x14ac:dyDescent="0.25">
      <c r="B201" s="163" t="str">
        <f>'Summary TC'!B201</f>
        <v>TOTAL</v>
      </c>
      <c r="C201" s="171"/>
      <c r="D201" s="183"/>
      <c r="E201" s="362">
        <f>IF(AND(E$12&gt;=Dropdowns!$E$1, E$12&lt;=Dropdowns!$E$2), SUM(E191:E200),0)</f>
        <v>49872349</v>
      </c>
      <c r="F201" s="115">
        <f>IF(AND(F$12&gt;=Dropdowns!$E$1, F$12&lt;=Dropdowns!$E$2), SUM(F191:F200),0)</f>
        <v>72720215.739999995</v>
      </c>
      <c r="G201" s="115">
        <f>IF(AND(G$12&gt;=Dropdowns!$E$1, G$12&lt;=Dropdowns!$E$2), SUM(G191:G200),0)</f>
        <v>77924992.479999989</v>
      </c>
      <c r="H201" s="115">
        <f>IF(AND(H$12&gt;=Dropdowns!$E$1, H$12&lt;=Dropdowns!$E$2), SUM(H191:H200),0)</f>
        <v>83910759.799999997</v>
      </c>
      <c r="I201" s="115">
        <f>IF(AND(I$12&gt;=Dropdowns!$E$1, I$12&lt;=Dropdowns!$E$2), SUM(I191:I200),0)</f>
        <v>22650305.640000001</v>
      </c>
      <c r="J201" s="115">
        <f>IF(AND(J$12&gt;=Dropdowns!$E$1, J$12&lt;=Dropdowns!$E$2), SUM(J191:J200),0)</f>
        <v>0</v>
      </c>
      <c r="K201" s="115">
        <f>IF(AND(K$12&gt;=Dropdowns!$E$1, K$12&lt;=Dropdowns!$E$2), SUM(K191:K200),0)</f>
        <v>0</v>
      </c>
      <c r="L201" s="115">
        <f>IF(AND(L$12&gt;=Dropdowns!$E$1, L$12&lt;=Dropdowns!$E$2), SUM(L191:L200),0)</f>
        <v>0</v>
      </c>
      <c r="M201" s="115">
        <f>IF(AND(M$12&gt;=Dropdowns!$E$1, M$12&lt;=Dropdowns!$E$2), SUM(M191:M200),0)</f>
        <v>0</v>
      </c>
      <c r="N201" s="115">
        <f>IF(AND(N$12&gt;=Dropdowns!$E$1, N$12&lt;=Dropdowns!$E$2), SUM(N191:N200),0)</f>
        <v>0</v>
      </c>
      <c r="O201" s="115">
        <f>IF(AND(O$12&gt;=Dropdowns!$E$1, O$12&lt;=Dropdowns!$E$2), SUM(O191:O200),0)</f>
        <v>0</v>
      </c>
      <c r="P201" s="115">
        <f>IF(AND(P$12&gt;=Dropdowns!$E$1, P$12&lt;=Dropdowns!$E$2), SUM(P191:P200),0)</f>
        <v>0</v>
      </c>
      <c r="Q201" s="115">
        <f>IF(AND(Q$12&gt;=Dropdowns!$E$1, Q$12&lt;=Dropdowns!$E$2), SUM(Q191:Q200),0)</f>
        <v>0</v>
      </c>
      <c r="R201" s="115">
        <f>IF(AND(R$12&gt;=Dropdowns!$E$1, R$12&lt;=Dropdowns!$E$2), SUM(R191:R200),0)</f>
        <v>0</v>
      </c>
      <c r="S201" s="115">
        <f>IF(AND(S$12&gt;=Dropdowns!$E$1, S$12&lt;=Dropdowns!$E$2), SUM(S191:S200),0)</f>
        <v>0</v>
      </c>
      <c r="T201" s="115">
        <f>IF(AND(T$12&gt;=Dropdowns!$E$1, T$12&lt;=Dropdowns!$E$2), SUM(T191:T200),0)</f>
        <v>0</v>
      </c>
      <c r="U201" s="115">
        <f>IF(AND(U$12&gt;=Dropdowns!$E$1, U$12&lt;=Dropdowns!$E$2), SUM(U191:U200),0)</f>
        <v>0</v>
      </c>
      <c r="V201" s="115">
        <f>IF(AND(V$12&gt;=Dropdowns!$E$1, V$12&lt;=Dropdowns!$E$2), SUM(V191:V200),0)</f>
        <v>0</v>
      </c>
      <c r="W201" s="115">
        <f>IF(AND(W$12&gt;=Dropdowns!$E$1, W$12&lt;=Dropdowns!$E$2), SUM(W191:W200),0)</f>
        <v>0</v>
      </c>
      <c r="X201" s="115">
        <f>IF(AND(X$12&gt;=Dropdowns!$E$1, X$12&lt;=Dropdowns!$E$2), SUM(X191:X200),0)</f>
        <v>0</v>
      </c>
      <c r="Y201" s="115">
        <f>IF(AND(Y$12&gt;=Dropdowns!$E$1, Y$12&lt;=Dropdowns!$E$2), SUM(Y191:Y200),0)</f>
        <v>0</v>
      </c>
      <c r="Z201" s="115">
        <f>IF(AND(Z$12&gt;=Dropdowns!$E$1, Z$12&lt;=Dropdowns!$E$2), SUM(Z191:Z200),0)</f>
        <v>0</v>
      </c>
      <c r="AA201" s="115">
        <f>IF(AND(AA$12&gt;=Dropdowns!$E$1, AA$12&lt;=Dropdowns!$E$2), SUM(AA191:AA200),0)</f>
        <v>0</v>
      </c>
      <c r="AB201" s="115">
        <f>IF(AND(AB$12&gt;=Dropdowns!$E$1, AB$12&lt;=Dropdowns!$E$2), SUM(AB191:AB200),0)</f>
        <v>0</v>
      </c>
      <c r="AC201" s="115">
        <f>IF(AND(AC$12&gt;=Dropdowns!$E$1, AC$12&lt;=Dropdowns!$E$2), SUM(AC191:AC200),0)</f>
        <v>0</v>
      </c>
      <c r="AD201" s="115">
        <f>IF(AND(AD$12&gt;=Dropdowns!$E$1, AD$12&lt;=Dropdowns!$E$2), SUM(AD191:AD200),0)</f>
        <v>0</v>
      </c>
      <c r="AE201" s="115">
        <f>IF(AND(AE$12&gt;=Dropdowns!$E$1, AE$12&lt;=Dropdowns!$E$2), SUM(AE191:AE200),0)</f>
        <v>0</v>
      </c>
      <c r="AF201" s="115">
        <f>IF(AND(AF$12&gt;=Dropdowns!$E$1, AF$12&lt;=Dropdowns!$E$2), SUM(AF191:AF200),0)</f>
        <v>0</v>
      </c>
      <c r="AG201" s="115">
        <f>IF(AND(AG$12&gt;=Dropdowns!$E$1, AG$12&lt;=Dropdowns!$E$2), SUM(AG191:AG200),0)</f>
        <v>0</v>
      </c>
      <c r="AH201" s="115">
        <f>IF(AND(AH$12&gt;=Dropdowns!$E$1, AH$12&lt;=Dropdowns!$E$2), SUM(AH191:AH200),0)</f>
        <v>0</v>
      </c>
      <c r="AI201" s="116">
        <f>SUM(E201:AH201)</f>
        <v>307078622.65999997</v>
      </c>
    </row>
    <row r="202" spans="2:39" ht="13.5" thickBot="1" x14ac:dyDescent="0.25">
      <c r="B202" s="18">
        <f>'Summary TC'!B202</f>
        <v>0</v>
      </c>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c r="AA202" s="131"/>
      <c r="AB202" s="131"/>
      <c r="AC202" s="131"/>
      <c r="AD202" s="131"/>
      <c r="AE202" s="131"/>
      <c r="AF202" s="131"/>
      <c r="AG202" s="131"/>
      <c r="AH202" s="131"/>
      <c r="AI202" s="112"/>
    </row>
    <row r="203" spans="2:39" ht="13.5" thickBot="1" x14ac:dyDescent="0.25">
      <c r="B203" s="163" t="str">
        <f>'Summary TC'!B203</f>
        <v>HYPOTHETICALS VARIANCE 1</v>
      </c>
      <c r="C203" s="231"/>
      <c r="D203" s="163"/>
      <c r="E203" s="124">
        <f t="shared" ref="E203:AC203" si="76">E185-E201</f>
        <v>16640023.57</v>
      </c>
      <c r="F203" s="124">
        <f t="shared" si="76"/>
        <v>0</v>
      </c>
      <c r="G203" s="124">
        <f t="shared" si="76"/>
        <v>188300</v>
      </c>
      <c r="H203" s="124">
        <f t="shared" si="76"/>
        <v>0</v>
      </c>
      <c r="I203" s="124">
        <f t="shared" si="76"/>
        <v>-116460</v>
      </c>
      <c r="J203" s="124">
        <f t="shared" si="76"/>
        <v>0</v>
      </c>
      <c r="K203" s="124">
        <f t="shared" si="76"/>
        <v>0</v>
      </c>
      <c r="L203" s="124">
        <f t="shared" si="76"/>
        <v>0</v>
      </c>
      <c r="M203" s="124">
        <f t="shared" si="76"/>
        <v>0</v>
      </c>
      <c r="N203" s="124">
        <f t="shared" si="76"/>
        <v>0</v>
      </c>
      <c r="O203" s="124">
        <f t="shared" si="76"/>
        <v>0</v>
      </c>
      <c r="P203" s="124">
        <f t="shared" si="76"/>
        <v>0</v>
      </c>
      <c r="Q203" s="124">
        <f t="shared" si="76"/>
        <v>0</v>
      </c>
      <c r="R203" s="124">
        <f t="shared" si="76"/>
        <v>0</v>
      </c>
      <c r="S203" s="124">
        <f t="shared" si="76"/>
        <v>0</v>
      </c>
      <c r="T203" s="124">
        <f t="shared" si="76"/>
        <v>0</v>
      </c>
      <c r="U203" s="124">
        <f t="shared" si="76"/>
        <v>0</v>
      </c>
      <c r="V203" s="124">
        <f t="shared" si="76"/>
        <v>0</v>
      </c>
      <c r="W203" s="124">
        <f t="shared" si="76"/>
        <v>0</v>
      </c>
      <c r="X203" s="124">
        <f t="shared" si="76"/>
        <v>0</v>
      </c>
      <c r="Y203" s="124">
        <f t="shared" si="76"/>
        <v>0</v>
      </c>
      <c r="Z203" s="124">
        <f t="shared" si="76"/>
        <v>0</v>
      </c>
      <c r="AA203" s="124">
        <f t="shared" si="76"/>
        <v>0</v>
      </c>
      <c r="AB203" s="124">
        <f t="shared" si="76"/>
        <v>0</v>
      </c>
      <c r="AC203" s="124">
        <f t="shared" si="76"/>
        <v>0</v>
      </c>
      <c r="AD203" s="124">
        <f t="shared" ref="AD203:AH203" si="77">AD185-AD201</f>
        <v>0</v>
      </c>
      <c r="AE203" s="124">
        <f t="shared" si="77"/>
        <v>0</v>
      </c>
      <c r="AF203" s="124">
        <f t="shared" si="77"/>
        <v>0</v>
      </c>
      <c r="AG203" s="124">
        <f t="shared" si="77"/>
        <v>0</v>
      </c>
      <c r="AH203" s="124">
        <f t="shared" si="77"/>
        <v>0</v>
      </c>
      <c r="AI203" s="116">
        <f>IF('MEG Def'!$J$42="Yes",SUM(E203:AH203),"Excluded")</f>
        <v>16711863.57</v>
      </c>
    </row>
    <row r="204" spans="2:39" x14ac:dyDescent="0.2">
      <c r="B204" s="18">
        <f>'Summary TC'!B204</f>
        <v>0</v>
      </c>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184"/>
      <c r="AJ204" s="113"/>
      <c r="AK204" s="113"/>
    </row>
    <row r="205" spans="2:39" ht="13.5" thickBot="1" x14ac:dyDescent="0.25">
      <c r="B205" s="18" t="str">
        <f>'Summary TC'!B205</f>
        <v>HYPOTHETICALS TEST 1 Cumulative Target Limit</v>
      </c>
      <c r="C205" s="220"/>
    </row>
    <row r="206" spans="2:39" x14ac:dyDescent="0.2">
      <c r="B206" s="26">
        <f>'Summary TC'!B206</f>
        <v>0</v>
      </c>
      <c r="C206" s="233"/>
      <c r="D206" s="49"/>
      <c r="E206" s="49" t="s">
        <v>0</v>
      </c>
      <c r="F206" s="165"/>
      <c r="G206" s="46"/>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26"/>
    </row>
    <row r="207" spans="2:39" ht="13.5" thickBot="1" x14ac:dyDescent="0.25">
      <c r="B207" s="24">
        <f>'Summary TC'!B207</f>
        <v>0</v>
      </c>
      <c r="C207" s="234"/>
      <c r="D207" s="58"/>
      <c r="E207" s="91">
        <f>'DY Def'!B$5</f>
        <v>1</v>
      </c>
      <c r="F207" s="80">
        <f>'DY Def'!C$5</f>
        <v>2</v>
      </c>
      <c r="G207" s="80">
        <f>'DY Def'!D$5</f>
        <v>3</v>
      </c>
      <c r="H207" s="80">
        <f>'DY Def'!E$5</f>
        <v>4</v>
      </c>
      <c r="I207" s="80">
        <f>'DY Def'!F$5</f>
        <v>5</v>
      </c>
      <c r="J207" s="80">
        <f>'DY Def'!G$5</f>
        <v>6</v>
      </c>
      <c r="K207" s="80">
        <f>'DY Def'!H$5</f>
        <v>7</v>
      </c>
      <c r="L207" s="80">
        <f>'DY Def'!I$5</f>
        <v>8</v>
      </c>
      <c r="M207" s="80">
        <f>'DY Def'!J$5</f>
        <v>9</v>
      </c>
      <c r="N207" s="80">
        <f>'DY Def'!K$5</f>
        <v>10</v>
      </c>
      <c r="O207" s="80">
        <f>'DY Def'!L$5</f>
        <v>11</v>
      </c>
      <c r="P207" s="80">
        <f>'DY Def'!M$5</f>
        <v>12</v>
      </c>
      <c r="Q207" s="80">
        <f>'DY Def'!N$5</f>
        <v>13</v>
      </c>
      <c r="R207" s="80">
        <f>'DY Def'!O$5</f>
        <v>14</v>
      </c>
      <c r="S207" s="80">
        <f>'DY Def'!P$5</f>
        <v>15</v>
      </c>
      <c r="T207" s="80">
        <f>'DY Def'!Q$5</f>
        <v>16</v>
      </c>
      <c r="U207" s="80">
        <f>'DY Def'!R$5</f>
        <v>17</v>
      </c>
      <c r="V207" s="80">
        <f>'DY Def'!S$5</f>
        <v>18</v>
      </c>
      <c r="W207" s="80">
        <f>'DY Def'!T$5</f>
        <v>19</v>
      </c>
      <c r="X207" s="80">
        <f>'DY Def'!U$5</f>
        <v>20</v>
      </c>
      <c r="Y207" s="80">
        <f>'DY Def'!V$5</f>
        <v>21</v>
      </c>
      <c r="Z207" s="80">
        <f>'DY Def'!W$5</f>
        <v>22</v>
      </c>
      <c r="AA207" s="80">
        <f>'DY Def'!X$5</f>
        <v>23</v>
      </c>
      <c r="AB207" s="80">
        <f>'DY Def'!Y$5</f>
        <v>24</v>
      </c>
      <c r="AC207" s="80">
        <f>'DY Def'!Z$5</f>
        <v>25</v>
      </c>
      <c r="AD207" s="80">
        <f>'DY Def'!AA$5</f>
        <v>26</v>
      </c>
      <c r="AE207" s="80">
        <f>'DY Def'!AB$5</f>
        <v>27</v>
      </c>
      <c r="AF207" s="80">
        <f>'DY Def'!AC$5</f>
        <v>28</v>
      </c>
      <c r="AG207" s="80">
        <f>'DY Def'!AD$5</f>
        <v>29</v>
      </c>
      <c r="AH207" s="80">
        <f>'DY Def'!AE$5</f>
        <v>30</v>
      </c>
      <c r="AI207" s="24"/>
    </row>
    <row r="208" spans="2:39" x14ac:dyDescent="0.2">
      <c r="B208" s="24">
        <f>'Summary TC'!B208</f>
        <v>0</v>
      </c>
      <c r="C208" s="234"/>
      <c r="D208" s="24"/>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24"/>
    </row>
    <row r="209" spans="2:35" x14ac:dyDescent="0.2">
      <c r="B209" s="24" t="str">
        <f>'Summary TC'!B209</f>
        <v>Cumulative Target Percentage (CTP)</v>
      </c>
      <c r="C209" s="229"/>
      <c r="D209" s="24"/>
      <c r="E209" s="279">
        <f>'Summary TC'!E209</f>
        <v>0.02</v>
      </c>
      <c r="F209" s="279">
        <f>'Summary TC'!F209</f>
        <v>1.4999999999999999E-2</v>
      </c>
      <c r="G209" s="279">
        <f>'Summary TC'!G209</f>
        <v>0.01</v>
      </c>
      <c r="H209" s="279">
        <f>'Summary TC'!H209</f>
        <v>5.0000000000000001E-3</v>
      </c>
      <c r="I209" s="279">
        <f>'Summary TC'!I209</f>
        <v>0</v>
      </c>
      <c r="J209" s="279">
        <f>'Summary TC'!J209</f>
        <v>0</v>
      </c>
      <c r="K209" s="279">
        <f>'Summary TC'!K209</f>
        <v>0</v>
      </c>
      <c r="L209" s="279">
        <f>'Summary TC'!L209</f>
        <v>0</v>
      </c>
      <c r="M209" s="279">
        <f>'Summary TC'!M209</f>
        <v>0</v>
      </c>
      <c r="N209" s="279">
        <f>'Summary TC'!N209</f>
        <v>0</v>
      </c>
      <c r="O209" s="279">
        <f>'Summary TC'!O209</f>
        <v>0</v>
      </c>
      <c r="P209" s="279">
        <f>'Summary TC'!P209</f>
        <v>0</v>
      </c>
      <c r="Q209" s="279">
        <f>'Summary TC'!Q209</f>
        <v>0</v>
      </c>
      <c r="R209" s="279">
        <f>'Summary TC'!R209</f>
        <v>0</v>
      </c>
      <c r="S209" s="279">
        <f>'Summary TC'!S209</f>
        <v>0</v>
      </c>
      <c r="T209" s="279">
        <f>'Summary TC'!T209</f>
        <v>0</v>
      </c>
      <c r="U209" s="279">
        <f>'Summary TC'!U209</f>
        <v>0</v>
      </c>
      <c r="V209" s="279">
        <f>'Summary TC'!V209</f>
        <v>0</v>
      </c>
      <c r="W209" s="279">
        <f>'Summary TC'!W209</f>
        <v>0</v>
      </c>
      <c r="X209" s="279">
        <f>'Summary TC'!X209</f>
        <v>0</v>
      </c>
      <c r="Y209" s="279">
        <f>'Summary TC'!Y209</f>
        <v>0</v>
      </c>
      <c r="Z209" s="279">
        <f>'Summary TC'!Z209</f>
        <v>0</v>
      </c>
      <c r="AA209" s="279">
        <f>'Summary TC'!AA209</f>
        <v>0</v>
      </c>
      <c r="AB209" s="279">
        <f>'Summary TC'!AB209</f>
        <v>0</v>
      </c>
      <c r="AC209" s="279">
        <f>'Summary TC'!AC209</f>
        <v>0</v>
      </c>
      <c r="AD209" s="279">
        <f>'Summary TC'!AD209</f>
        <v>0</v>
      </c>
      <c r="AE209" s="279">
        <f>'Summary TC'!AE209</f>
        <v>0</v>
      </c>
      <c r="AF209" s="279">
        <f>'Summary TC'!AF209</f>
        <v>0</v>
      </c>
      <c r="AG209" s="279">
        <f>'Summary TC'!AG209</f>
        <v>0</v>
      </c>
      <c r="AH209" s="279">
        <f>'Summary TC'!AH209</f>
        <v>0</v>
      </c>
      <c r="AI209" s="177"/>
    </row>
    <row r="210" spans="2:35" x14ac:dyDescent="0.2">
      <c r="B210" s="24" t="str">
        <f>'Summary TC'!B210</f>
        <v>Cumulative Budget Neutrality Limit (CBNL)</v>
      </c>
      <c r="C210" s="229"/>
      <c r="D210" s="24"/>
      <c r="E210" s="112">
        <f>IF(AND(E$12&gt;=Dropdowns!$E$1, E$12&lt;=Dropdowns!$E$2), D210+E185,0)</f>
        <v>66512372.57</v>
      </c>
      <c r="F210" s="112">
        <f>IF(AND(F$12&gt;=Dropdowns!$E$1, F$12&lt;=Dropdowns!$E$2), E210+F185,0)</f>
        <v>139232588.31</v>
      </c>
      <c r="G210" s="112">
        <f>IF(AND(G$12&gt;=Dropdowns!$E$1, G$12&lt;=Dropdowns!$E$2), F210+G185,0)</f>
        <v>217345880.78999999</v>
      </c>
      <c r="H210" s="112">
        <f>IF(AND(H$12&gt;=Dropdowns!$E$1, H$12&lt;=Dropdowns!$E$2), G210+H185,0)</f>
        <v>301256640.58999997</v>
      </c>
      <c r="I210" s="112">
        <f>IF(AND(I$12&gt;=Dropdowns!$E$1, I$12&lt;=Dropdowns!$E$2), H210+I185,0)</f>
        <v>323790486.22999996</v>
      </c>
      <c r="J210" s="112">
        <f>IF(AND(J$12&gt;=Dropdowns!$E$1, J$12&lt;=Dropdowns!$E$2), I210+J185,0)</f>
        <v>0</v>
      </c>
      <c r="K210" s="112">
        <f>IF(AND(K$12&gt;=Dropdowns!$E$1, K$12&lt;=Dropdowns!$E$2), J210+K185,0)</f>
        <v>0</v>
      </c>
      <c r="L210" s="112">
        <f>IF(AND(L$12&gt;=Dropdowns!$E$1, L$12&lt;=Dropdowns!$E$2), K210+L185,0)</f>
        <v>0</v>
      </c>
      <c r="M210" s="112">
        <f>IF(AND(M$12&gt;=Dropdowns!$E$1, M$12&lt;=Dropdowns!$E$2), L210+M185,0)</f>
        <v>0</v>
      </c>
      <c r="N210" s="112">
        <f>IF(AND(N$12&gt;=Dropdowns!$E$1, N$12&lt;=Dropdowns!$E$2), M210+N185,0)</f>
        <v>0</v>
      </c>
      <c r="O210" s="112">
        <f>IF(AND(O$12&gt;=Dropdowns!$E$1, O$12&lt;=Dropdowns!$E$2), N210+O185,0)</f>
        <v>0</v>
      </c>
      <c r="P210" s="112">
        <f>IF(AND(P$12&gt;=Dropdowns!$E$1, P$12&lt;=Dropdowns!$E$2), O210+P185,0)</f>
        <v>0</v>
      </c>
      <c r="Q210" s="112">
        <f>IF(AND(Q$12&gt;=Dropdowns!$E$1, Q$12&lt;=Dropdowns!$E$2), P210+Q185,0)</f>
        <v>0</v>
      </c>
      <c r="R210" s="112">
        <f>IF(AND(R$12&gt;=Dropdowns!$E$1, R$12&lt;=Dropdowns!$E$2), Q210+R185,0)</f>
        <v>0</v>
      </c>
      <c r="S210" s="112">
        <f>IF(AND(S$12&gt;=Dropdowns!$E$1, S$12&lt;=Dropdowns!$E$2), R210+S185,0)</f>
        <v>0</v>
      </c>
      <c r="T210" s="112">
        <f>IF(AND(T$12&gt;=Dropdowns!$E$1, T$12&lt;=Dropdowns!$E$2), S210+T185,0)</f>
        <v>0</v>
      </c>
      <c r="U210" s="112">
        <f>IF(AND(U$12&gt;=Dropdowns!$E$1, U$12&lt;=Dropdowns!$E$2), T210+U185,0)</f>
        <v>0</v>
      </c>
      <c r="V210" s="112">
        <f>IF(AND(V$12&gt;=Dropdowns!$E$1, V$12&lt;=Dropdowns!$E$2), U210+V185,0)</f>
        <v>0</v>
      </c>
      <c r="W210" s="112">
        <f>IF(AND(W$12&gt;=Dropdowns!$E$1, W$12&lt;=Dropdowns!$E$2), V210+W185,0)</f>
        <v>0</v>
      </c>
      <c r="X210" s="112">
        <f>IF(AND(X$12&gt;=Dropdowns!$E$1, X$12&lt;=Dropdowns!$E$2), W210+X185,0)</f>
        <v>0</v>
      </c>
      <c r="Y210" s="112">
        <f>IF(AND(Y$12&gt;=Dropdowns!$E$1, Y$12&lt;=Dropdowns!$E$2), X210+Y185,0)</f>
        <v>0</v>
      </c>
      <c r="Z210" s="112">
        <f>IF(AND(Z$12&gt;=Dropdowns!$E$1, Z$12&lt;=Dropdowns!$E$2), Y210+Z185,0)</f>
        <v>0</v>
      </c>
      <c r="AA210" s="112">
        <f>IF(AND(AA$12&gt;=Dropdowns!$E$1, AA$12&lt;=Dropdowns!$E$2), Z210+AA185,0)</f>
        <v>0</v>
      </c>
      <c r="AB210" s="112">
        <f>IF(AND(AB$12&gt;=Dropdowns!$E$1, AB$12&lt;=Dropdowns!$E$2), AA210+AB185,0)</f>
        <v>0</v>
      </c>
      <c r="AC210" s="112">
        <f>IF(AND(AC$12&gt;=Dropdowns!$E$1, AC$12&lt;=Dropdowns!$E$2), AB210+AC185,0)</f>
        <v>0</v>
      </c>
      <c r="AD210" s="112">
        <f>IF(AND(AD$12&gt;=Dropdowns!$E$1, AD$12&lt;=Dropdowns!$E$2), AC210+AD185,0)</f>
        <v>0</v>
      </c>
      <c r="AE210" s="112">
        <f>IF(AND(AE$12&gt;=Dropdowns!$E$1, AE$12&lt;=Dropdowns!$E$2), AD210+AE185,0)</f>
        <v>0</v>
      </c>
      <c r="AF210" s="112">
        <f>IF(AND(AF$12&gt;=Dropdowns!$E$1, AF$12&lt;=Dropdowns!$E$2), AE210+AF185,0)</f>
        <v>0</v>
      </c>
      <c r="AG210" s="112">
        <f>IF(AND(AG$12&gt;=Dropdowns!$E$1, AG$12&lt;=Dropdowns!$E$2), AF210+AG185,0)</f>
        <v>0</v>
      </c>
      <c r="AH210" s="112">
        <f>IF(AND(AH$12&gt;=Dropdowns!$E$1, AH$12&lt;=Dropdowns!$E$2), AG210+AH185,0)</f>
        <v>0</v>
      </c>
      <c r="AI210" s="177"/>
    </row>
    <row r="211" spans="2:35" x14ac:dyDescent="0.2">
      <c r="B211" s="24" t="str">
        <f>'Summary TC'!B211</f>
        <v>Allowed Cumulative Variance (= CTP X CBNL)</v>
      </c>
      <c r="C211" s="229"/>
      <c r="D211" s="24"/>
      <c r="E211" s="112">
        <f t="shared" ref="E211" si="78">E210*E209</f>
        <v>1330247.4514000001</v>
      </c>
      <c r="F211" s="112">
        <f t="shared" ref="F211:AC211" si="79">F210*F209</f>
        <v>2088488.8246499998</v>
      </c>
      <c r="G211" s="112">
        <f t="shared" si="79"/>
        <v>2173458.8078999999</v>
      </c>
      <c r="H211" s="112">
        <f t="shared" si="79"/>
        <v>1506283.2029499998</v>
      </c>
      <c r="I211" s="112">
        <f t="shared" si="79"/>
        <v>0</v>
      </c>
      <c r="J211" s="112">
        <f t="shared" si="79"/>
        <v>0</v>
      </c>
      <c r="K211" s="112">
        <f t="shared" si="79"/>
        <v>0</v>
      </c>
      <c r="L211" s="112">
        <f t="shared" si="79"/>
        <v>0</v>
      </c>
      <c r="M211" s="112">
        <f t="shared" si="79"/>
        <v>0</v>
      </c>
      <c r="N211" s="112">
        <f t="shared" si="79"/>
        <v>0</v>
      </c>
      <c r="O211" s="112">
        <f t="shared" si="79"/>
        <v>0</v>
      </c>
      <c r="P211" s="112">
        <f t="shared" si="79"/>
        <v>0</v>
      </c>
      <c r="Q211" s="112">
        <f t="shared" si="79"/>
        <v>0</v>
      </c>
      <c r="R211" s="112">
        <f t="shared" si="79"/>
        <v>0</v>
      </c>
      <c r="S211" s="112">
        <f t="shared" si="79"/>
        <v>0</v>
      </c>
      <c r="T211" s="112">
        <f t="shared" si="79"/>
        <v>0</v>
      </c>
      <c r="U211" s="112">
        <f t="shared" si="79"/>
        <v>0</v>
      </c>
      <c r="V211" s="112">
        <f t="shared" si="79"/>
        <v>0</v>
      </c>
      <c r="W211" s="112">
        <f t="shared" si="79"/>
        <v>0</v>
      </c>
      <c r="X211" s="112">
        <f t="shared" si="79"/>
        <v>0</v>
      </c>
      <c r="Y211" s="112">
        <f t="shared" si="79"/>
        <v>0</v>
      </c>
      <c r="Z211" s="112">
        <f t="shared" si="79"/>
        <v>0</v>
      </c>
      <c r="AA211" s="112">
        <f t="shared" si="79"/>
        <v>0</v>
      </c>
      <c r="AB211" s="112">
        <f t="shared" si="79"/>
        <v>0</v>
      </c>
      <c r="AC211" s="112">
        <f t="shared" si="79"/>
        <v>0</v>
      </c>
      <c r="AD211" s="112">
        <f t="shared" ref="AD211:AH211" si="80">AD210*AD209</f>
        <v>0</v>
      </c>
      <c r="AE211" s="112">
        <f t="shared" si="80"/>
        <v>0</v>
      </c>
      <c r="AF211" s="112">
        <f t="shared" si="80"/>
        <v>0</v>
      </c>
      <c r="AG211" s="112">
        <f t="shared" si="80"/>
        <v>0</v>
      </c>
      <c r="AH211" s="112">
        <f t="shared" si="80"/>
        <v>0</v>
      </c>
      <c r="AI211" s="177"/>
    </row>
    <row r="212" spans="2:35" x14ac:dyDescent="0.2">
      <c r="B212" s="24">
        <f>'Summary TC'!B212</f>
        <v>0</v>
      </c>
      <c r="C212" s="229"/>
      <c r="D212" s="24"/>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c r="AA212" s="182"/>
      <c r="AB212" s="182"/>
      <c r="AC212" s="182"/>
      <c r="AD212" s="182"/>
      <c r="AE212" s="182"/>
      <c r="AF212" s="182"/>
      <c r="AG212" s="182"/>
      <c r="AH212" s="182"/>
      <c r="AI212" s="177"/>
    </row>
    <row r="213" spans="2:35" x14ac:dyDescent="0.2">
      <c r="B213" s="24" t="str">
        <f>'Summary TC'!B213</f>
        <v>Actual Cumulative Variance (Positive = Overspending)</v>
      </c>
      <c r="C213" s="229"/>
      <c r="D213" s="24"/>
      <c r="E213" s="112">
        <f>IF(AND(E$12&gt;=Dropdowns!$E$1, E$12&lt;=Dropdowns!$E$2), D213-E203,0)</f>
        <v>-16640023.57</v>
      </c>
      <c r="F213" s="112">
        <f>IF(AND(F$12&gt;=Dropdowns!$E$1, F$12&lt;=Dropdowns!$E$2), E213-F203,0)</f>
        <v>-16640023.57</v>
      </c>
      <c r="G213" s="112">
        <f>IF(AND(G$12&gt;=Dropdowns!$E$1, G$12&lt;=Dropdowns!$E$2), F213-G203,0)</f>
        <v>-16828323.57</v>
      </c>
      <c r="H213" s="112">
        <f>IF(AND(H$12&gt;=Dropdowns!$E$1, H$12&lt;=Dropdowns!$E$2), G213-H203,0)</f>
        <v>-16828323.57</v>
      </c>
      <c r="I213" s="112">
        <f>IF(AND(I$12&gt;=Dropdowns!$E$1, I$12&lt;=Dropdowns!$E$2), H213-I203,0)</f>
        <v>-16711863.57</v>
      </c>
      <c r="J213" s="112">
        <f>IF(AND(J$12&gt;=Dropdowns!$E$1, J$12&lt;=Dropdowns!$E$2), I213-J203,0)</f>
        <v>0</v>
      </c>
      <c r="K213" s="112">
        <f>IF(AND(K$12&gt;=Dropdowns!$E$1, K$12&lt;=Dropdowns!$E$2), J213-K203,0)</f>
        <v>0</v>
      </c>
      <c r="L213" s="112">
        <f>IF(AND(L$12&gt;=Dropdowns!$E$1, L$12&lt;=Dropdowns!$E$2), K213-L203,0)</f>
        <v>0</v>
      </c>
      <c r="M213" s="112">
        <f>IF(AND(M$12&gt;=Dropdowns!$E$1, M$12&lt;=Dropdowns!$E$2), L213-M203,0)</f>
        <v>0</v>
      </c>
      <c r="N213" s="112">
        <f>IF(AND(N$12&gt;=Dropdowns!$E$1, N$12&lt;=Dropdowns!$E$2), M213-N203,0)</f>
        <v>0</v>
      </c>
      <c r="O213" s="112">
        <f>IF(AND(O$12&gt;=Dropdowns!$E$1, O$12&lt;=Dropdowns!$E$2), N213-O203,0)</f>
        <v>0</v>
      </c>
      <c r="P213" s="112">
        <f>IF(AND(P$12&gt;=Dropdowns!$E$1, P$12&lt;=Dropdowns!$E$2), O213-P203,0)</f>
        <v>0</v>
      </c>
      <c r="Q213" s="112">
        <f>IF(AND(Q$12&gt;=Dropdowns!$E$1, Q$12&lt;=Dropdowns!$E$2), P213-Q203,0)</f>
        <v>0</v>
      </c>
      <c r="R213" s="112">
        <f>IF(AND(R$12&gt;=Dropdowns!$E$1, R$12&lt;=Dropdowns!$E$2), Q213-R203,0)</f>
        <v>0</v>
      </c>
      <c r="S213" s="112">
        <f>IF(AND(S$12&gt;=Dropdowns!$E$1, S$12&lt;=Dropdowns!$E$2), R213-S203,0)</f>
        <v>0</v>
      </c>
      <c r="T213" s="112">
        <f>IF(AND(T$12&gt;=Dropdowns!$E$1, T$12&lt;=Dropdowns!$E$2), S213-T203,0)</f>
        <v>0</v>
      </c>
      <c r="U213" s="112">
        <f>IF(AND(U$12&gt;=Dropdowns!$E$1, U$12&lt;=Dropdowns!$E$2), T213-U203,0)</f>
        <v>0</v>
      </c>
      <c r="V213" s="112">
        <f>IF(AND(V$12&gt;=Dropdowns!$E$1, V$12&lt;=Dropdowns!$E$2), U213-V203,0)</f>
        <v>0</v>
      </c>
      <c r="W213" s="112">
        <f>IF(AND(W$12&gt;=Dropdowns!$E$1, W$12&lt;=Dropdowns!$E$2), V213-W203,0)</f>
        <v>0</v>
      </c>
      <c r="X213" s="112">
        <f>IF(AND(X$12&gt;=Dropdowns!$E$1, X$12&lt;=Dropdowns!$E$2), W213-X203,0)</f>
        <v>0</v>
      </c>
      <c r="Y213" s="112">
        <f>IF(AND(Y$12&gt;=Dropdowns!$E$1, Y$12&lt;=Dropdowns!$E$2), X213-Y203,0)</f>
        <v>0</v>
      </c>
      <c r="Z213" s="112">
        <f>IF(AND(Z$12&gt;=Dropdowns!$E$1, Z$12&lt;=Dropdowns!$E$2), Y213-Z203,0)</f>
        <v>0</v>
      </c>
      <c r="AA213" s="112">
        <f>IF(AND(AA$12&gt;=Dropdowns!$E$1, AA$12&lt;=Dropdowns!$E$2), Z213-AA203,0)</f>
        <v>0</v>
      </c>
      <c r="AB213" s="112">
        <f>IF(AND(AB$12&gt;=Dropdowns!$E$1, AB$12&lt;=Dropdowns!$E$2), AA213-AB203,0)</f>
        <v>0</v>
      </c>
      <c r="AC213" s="112">
        <f>IF(AND(AC$12&gt;=Dropdowns!$E$1, AC$12&lt;=Dropdowns!$E$2), AB213-AC203,0)</f>
        <v>0</v>
      </c>
      <c r="AD213" s="112">
        <f>IF(AND(AD$12&gt;=Dropdowns!$E$1, AD$12&lt;=Dropdowns!$E$2), AC213-AD203,0)</f>
        <v>0</v>
      </c>
      <c r="AE213" s="112">
        <f>IF(AND(AE$12&gt;=Dropdowns!$E$1, AE$12&lt;=Dropdowns!$E$2), AD213-AE203,0)</f>
        <v>0</v>
      </c>
      <c r="AF213" s="112">
        <f>IF(AND(AF$12&gt;=Dropdowns!$E$1, AF$12&lt;=Dropdowns!$E$2), AE213-AF203,0)</f>
        <v>0</v>
      </c>
      <c r="AG213" s="112">
        <f>IF(AND(AG$12&gt;=Dropdowns!$E$1, AG$12&lt;=Dropdowns!$E$2), AF213-AG203,0)</f>
        <v>0</v>
      </c>
      <c r="AH213" s="112">
        <f>IF(AND(AH$12&gt;=Dropdowns!$E$1, AH$12&lt;=Dropdowns!$E$2), AG213-AH203,0)</f>
        <v>0</v>
      </c>
      <c r="AI213" s="177"/>
    </row>
    <row r="214" spans="2:35" ht="13.5" thickBot="1" x14ac:dyDescent="0.25">
      <c r="B214" s="126" t="str">
        <f>'Summary TC'!B214</f>
        <v>Is a Corrective Action Plan needed?</v>
      </c>
      <c r="C214" s="171"/>
      <c r="D214" s="126"/>
      <c r="E214" s="186" t="str">
        <f>IF(E213&gt;E211,"CAP Needed"," ")</f>
        <v xml:space="preserve"> </v>
      </c>
      <c r="F214" s="186" t="str">
        <f>IF(F213&gt;F211,"CAP Needed"," ")</f>
        <v xml:space="preserve"> </v>
      </c>
      <c r="G214" s="186" t="str">
        <f>IF(G213&gt;G211,"CAP Needed"," ")</f>
        <v xml:space="preserve"> </v>
      </c>
      <c r="H214" s="186" t="str">
        <f>IF(H213&gt;H211,"CAP Needed"," ")</f>
        <v xml:space="preserve"> </v>
      </c>
      <c r="I214" s="186" t="str">
        <f>IF(I213&gt;I211,"CAP Needed"," ")</f>
        <v xml:space="preserve"> </v>
      </c>
      <c r="J214" s="186" t="str">
        <f t="shared" ref="J214:AC214" si="81">IF(J213&gt;J211,"CAP Needed"," ")</f>
        <v xml:space="preserve"> </v>
      </c>
      <c r="K214" s="186" t="str">
        <f t="shared" si="81"/>
        <v xml:space="preserve"> </v>
      </c>
      <c r="L214" s="186" t="str">
        <f t="shared" si="81"/>
        <v xml:space="preserve"> </v>
      </c>
      <c r="M214" s="186" t="str">
        <f t="shared" si="81"/>
        <v xml:space="preserve"> </v>
      </c>
      <c r="N214" s="186" t="str">
        <f t="shared" si="81"/>
        <v xml:space="preserve"> </v>
      </c>
      <c r="O214" s="186" t="str">
        <f t="shared" si="81"/>
        <v xml:space="preserve"> </v>
      </c>
      <c r="P214" s="186" t="str">
        <f t="shared" si="81"/>
        <v xml:space="preserve"> </v>
      </c>
      <c r="Q214" s="186" t="str">
        <f t="shared" si="81"/>
        <v xml:space="preserve"> </v>
      </c>
      <c r="R214" s="186" t="str">
        <f t="shared" si="81"/>
        <v xml:space="preserve"> </v>
      </c>
      <c r="S214" s="186" t="str">
        <f t="shared" si="81"/>
        <v xml:space="preserve"> </v>
      </c>
      <c r="T214" s="186" t="str">
        <f t="shared" si="81"/>
        <v xml:space="preserve"> </v>
      </c>
      <c r="U214" s="186" t="str">
        <f t="shared" si="81"/>
        <v xml:space="preserve"> </v>
      </c>
      <c r="V214" s="186" t="str">
        <f t="shared" si="81"/>
        <v xml:space="preserve"> </v>
      </c>
      <c r="W214" s="186" t="str">
        <f t="shared" si="81"/>
        <v xml:space="preserve"> </v>
      </c>
      <c r="X214" s="186" t="str">
        <f t="shared" si="81"/>
        <v xml:space="preserve"> </v>
      </c>
      <c r="Y214" s="186" t="str">
        <f t="shared" si="81"/>
        <v xml:space="preserve"> </v>
      </c>
      <c r="Z214" s="186" t="str">
        <f t="shared" si="81"/>
        <v xml:space="preserve"> </v>
      </c>
      <c r="AA214" s="186" t="str">
        <f t="shared" si="81"/>
        <v xml:space="preserve"> </v>
      </c>
      <c r="AB214" s="186" t="str">
        <f t="shared" si="81"/>
        <v xml:space="preserve"> </v>
      </c>
      <c r="AC214" s="186" t="str">
        <f t="shared" si="81"/>
        <v xml:space="preserve"> </v>
      </c>
      <c r="AD214" s="186" t="str">
        <f t="shared" ref="AD214:AH214" si="82">IF(AD213&gt;AD211,"CAP Needed"," ")</f>
        <v xml:space="preserve"> </v>
      </c>
      <c r="AE214" s="186" t="str">
        <f t="shared" si="82"/>
        <v xml:space="preserve"> </v>
      </c>
      <c r="AF214" s="186" t="str">
        <f t="shared" si="82"/>
        <v xml:space="preserve"> </v>
      </c>
      <c r="AG214" s="186" t="str">
        <f t="shared" si="82"/>
        <v xml:space="preserve"> </v>
      </c>
      <c r="AH214" s="186" t="str">
        <f t="shared" si="82"/>
        <v xml:space="preserve"> </v>
      </c>
      <c r="AI214" s="126"/>
    </row>
    <row r="215" spans="2:35" x14ac:dyDescent="0.2">
      <c r="B215" s="18">
        <f>'Summary TC'!B215</f>
        <v>0</v>
      </c>
    </row>
    <row r="216" spans="2:35" x14ac:dyDescent="0.2">
      <c r="B216" s="18">
        <f>'Summary TC'!B216</f>
        <v>0</v>
      </c>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184"/>
    </row>
    <row r="217" spans="2:35" x14ac:dyDescent="0.2">
      <c r="B217" s="18" t="str">
        <f>'Summary TC'!B217</f>
        <v>HYPOTHETICALS TEST 2</v>
      </c>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184"/>
    </row>
    <row r="218" spans="2:35" x14ac:dyDescent="0.2">
      <c r="B218" s="18">
        <f>'Summary TC'!B218</f>
        <v>0</v>
      </c>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184"/>
    </row>
    <row r="219" spans="2:35" ht="13.5" thickBot="1" x14ac:dyDescent="0.25">
      <c r="B219" s="18" t="str">
        <f>'Summary TC'!B219</f>
        <v>Without-Waiver Total Expenditures</v>
      </c>
    </row>
    <row r="220" spans="2:35" x14ac:dyDescent="0.2">
      <c r="B220" s="26">
        <f>'Summary TC'!B220</f>
        <v>0</v>
      </c>
      <c r="C220" s="227"/>
      <c r="D220" s="167"/>
      <c r="E220" s="165" t="s">
        <v>0</v>
      </c>
      <c r="F220" s="165"/>
      <c r="G220" s="46"/>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64"/>
    </row>
    <row r="221" spans="2:35" ht="13.5" thickBot="1" x14ac:dyDescent="0.25">
      <c r="B221" s="24">
        <f>'Summary TC'!B221</f>
        <v>0</v>
      </c>
      <c r="C221" s="228"/>
      <c r="D221" s="253"/>
      <c r="E221" s="23">
        <f>'DY Def'!B$5</f>
        <v>1</v>
      </c>
      <c r="F221" s="23">
        <f>'DY Def'!C$5</f>
        <v>2</v>
      </c>
      <c r="G221" s="23">
        <f>'DY Def'!D$5</f>
        <v>3</v>
      </c>
      <c r="H221" s="23">
        <f>'DY Def'!E$5</f>
        <v>4</v>
      </c>
      <c r="I221" s="23">
        <f>'DY Def'!F$5</f>
        <v>5</v>
      </c>
      <c r="J221" s="23">
        <f>'DY Def'!G$5</f>
        <v>6</v>
      </c>
      <c r="K221" s="23">
        <f>'DY Def'!H$5</f>
        <v>7</v>
      </c>
      <c r="L221" s="23">
        <f>'DY Def'!I$5</f>
        <v>8</v>
      </c>
      <c r="M221" s="23">
        <f>'DY Def'!J$5</f>
        <v>9</v>
      </c>
      <c r="N221" s="23">
        <f>'DY Def'!K$5</f>
        <v>10</v>
      </c>
      <c r="O221" s="23">
        <f>'DY Def'!L$5</f>
        <v>11</v>
      </c>
      <c r="P221" s="23">
        <f>'DY Def'!M$5</f>
        <v>12</v>
      </c>
      <c r="Q221" s="23">
        <f>'DY Def'!N$5</f>
        <v>13</v>
      </c>
      <c r="R221" s="23">
        <f>'DY Def'!O$5</f>
        <v>14</v>
      </c>
      <c r="S221" s="23">
        <f>'DY Def'!P$5</f>
        <v>15</v>
      </c>
      <c r="T221" s="23">
        <f>'DY Def'!Q$5</f>
        <v>16</v>
      </c>
      <c r="U221" s="23">
        <f>'DY Def'!R$5</f>
        <v>17</v>
      </c>
      <c r="V221" s="23">
        <f>'DY Def'!S$5</f>
        <v>18</v>
      </c>
      <c r="W221" s="23">
        <f>'DY Def'!T$5</f>
        <v>19</v>
      </c>
      <c r="X221" s="23">
        <f>'DY Def'!U$5</f>
        <v>20</v>
      </c>
      <c r="Y221" s="23">
        <f>'DY Def'!V$5</f>
        <v>21</v>
      </c>
      <c r="Z221" s="23">
        <f>'DY Def'!W$5</f>
        <v>22</v>
      </c>
      <c r="AA221" s="23">
        <f>'DY Def'!X$5</f>
        <v>23</v>
      </c>
      <c r="AB221" s="23">
        <f>'DY Def'!Y$5</f>
        <v>24</v>
      </c>
      <c r="AC221" s="23">
        <f>'DY Def'!Z$5</f>
        <v>25</v>
      </c>
      <c r="AD221" s="23">
        <f>'DY Def'!AA$5</f>
        <v>26</v>
      </c>
      <c r="AE221" s="23">
        <f>'DY Def'!AB$5</f>
        <v>27</v>
      </c>
      <c r="AF221" s="23">
        <f>'DY Def'!AC$5</f>
        <v>28</v>
      </c>
      <c r="AG221" s="23">
        <f>'DY Def'!AD$5</f>
        <v>29</v>
      </c>
      <c r="AH221" s="23">
        <f>'DY Def'!AE$5</f>
        <v>30</v>
      </c>
      <c r="AI221" s="61" t="s">
        <v>1</v>
      </c>
    </row>
    <row r="222" spans="2:35" x14ac:dyDescent="0.2">
      <c r="B222" s="24" t="str">
        <f>'Summary TC'!B222</f>
        <v>Hypothetical 2 Per Capita</v>
      </c>
      <c r="C222" s="24">
        <f>'Summary TC'!C222</f>
        <v>0</v>
      </c>
      <c r="D222" s="5"/>
      <c r="E222" s="205"/>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371"/>
      <c r="AI222" s="369"/>
    </row>
    <row r="223" spans="2:35" x14ac:dyDescent="0.2">
      <c r="B223" s="24" t="str">
        <f>'Summary TC'!B223</f>
        <v/>
      </c>
      <c r="C223" s="24">
        <f>'Summary TC'!C223</f>
        <v>0</v>
      </c>
      <c r="D223" s="5" t="s">
        <v>20</v>
      </c>
      <c r="E223" s="206">
        <f>E224*E225</f>
        <v>0</v>
      </c>
      <c r="F223" s="113">
        <f t="shared" ref="F223:AC223" si="83">F224*F225</f>
        <v>0</v>
      </c>
      <c r="G223" s="113">
        <f t="shared" si="83"/>
        <v>0</v>
      </c>
      <c r="H223" s="113">
        <f t="shared" si="83"/>
        <v>0</v>
      </c>
      <c r="I223" s="113">
        <f t="shared" si="83"/>
        <v>0</v>
      </c>
      <c r="J223" s="113">
        <f t="shared" si="83"/>
        <v>0</v>
      </c>
      <c r="K223" s="113">
        <f t="shared" si="83"/>
        <v>0</v>
      </c>
      <c r="L223" s="113">
        <f t="shared" si="83"/>
        <v>0</v>
      </c>
      <c r="M223" s="113">
        <f t="shared" si="83"/>
        <v>0</v>
      </c>
      <c r="N223" s="113">
        <f t="shared" si="83"/>
        <v>0</v>
      </c>
      <c r="O223" s="113">
        <f t="shared" si="83"/>
        <v>0</v>
      </c>
      <c r="P223" s="113">
        <f t="shared" si="83"/>
        <v>0</v>
      </c>
      <c r="Q223" s="113">
        <f t="shared" si="83"/>
        <v>0</v>
      </c>
      <c r="R223" s="113">
        <f t="shared" si="83"/>
        <v>0</v>
      </c>
      <c r="S223" s="113">
        <f t="shared" si="83"/>
        <v>0</v>
      </c>
      <c r="T223" s="113">
        <f t="shared" si="83"/>
        <v>0</v>
      </c>
      <c r="U223" s="113">
        <f t="shared" si="83"/>
        <v>0</v>
      </c>
      <c r="V223" s="113">
        <f t="shared" si="83"/>
        <v>0</v>
      </c>
      <c r="W223" s="113">
        <f t="shared" si="83"/>
        <v>0</v>
      </c>
      <c r="X223" s="113">
        <f t="shared" si="83"/>
        <v>0</v>
      </c>
      <c r="Y223" s="113">
        <f t="shared" si="83"/>
        <v>0</v>
      </c>
      <c r="Z223" s="113">
        <f t="shared" si="83"/>
        <v>0</v>
      </c>
      <c r="AA223" s="113">
        <f t="shared" si="83"/>
        <v>0</v>
      </c>
      <c r="AB223" s="113">
        <f t="shared" si="83"/>
        <v>0</v>
      </c>
      <c r="AC223" s="113">
        <f t="shared" si="83"/>
        <v>0</v>
      </c>
      <c r="AD223" s="113">
        <f t="shared" ref="AD223:AH223" si="84">AD224*AD225</f>
        <v>0</v>
      </c>
      <c r="AE223" s="113">
        <f t="shared" si="84"/>
        <v>0</v>
      </c>
      <c r="AF223" s="113">
        <f t="shared" si="84"/>
        <v>0</v>
      </c>
      <c r="AG223" s="113">
        <f t="shared" si="84"/>
        <v>0</v>
      </c>
      <c r="AH223" s="372">
        <f t="shared" si="84"/>
        <v>0</v>
      </c>
      <c r="AI223" s="254"/>
    </row>
    <row r="224" spans="2:35" s="151" customFormat="1" x14ac:dyDescent="0.2">
      <c r="B224" s="24">
        <f>'Summary TC'!B224</f>
        <v>0</v>
      </c>
      <c r="C224" s="24">
        <f>'Summary TC'!C224</f>
        <v>0</v>
      </c>
      <c r="D224" s="262" t="s">
        <v>21</v>
      </c>
      <c r="E224" s="83">
        <f>SUMIF('WOW PMPM &amp; Agg'!$B$57:$B$65,SummaryTC_AP!$B223,'WOW PMPM &amp; Agg'!D$57:D$65)</f>
        <v>0</v>
      </c>
      <c r="F224" s="84">
        <f>SUMIF('WOW PMPM &amp; Agg'!$B$57:$B$65,SummaryTC_AP!$B223,'WOW PMPM &amp; Agg'!E$57:E$65)</f>
        <v>0</v>
      </c>
      <c r="G224" s="84">
        <f>SUMIF('WOW PMPM &amp; Agg'!$B$57:$B$65,SummaryTC_AP!$B223,'WOW PMPM &amp; Agg'!F$57:F$65)</f>
        <v>0</v>
      </c>
      <c r="H224" s="84">
        <f>SUMIF('WOW PMPM &amp; Agg'!$B$57:$B$65,SummaryTC_AP!$B223,'WOW PMPM &amp; Agg'!G$57:G$65)</f>
        <v>0</v>
      </c>
      <c r="I224" s="84">
        <f>SUMIF('WOW PMPM &amp; Agg'!$B$57:$B$65,SummaryTC_AP!$B223,'WOW PMPM &amp; Agg'!H$57:H$65)</f>
        <v>0</v>
      </c>
      <c r="J224" s="84">
        <f>SUMIF('WOW PMPM &amp; Agg'!$B$57:$B$65,SummaryTC_AP!$B223,'WOW PMPM &amp; Agg'!I$57:I$65)</f>
        <v>0</v>
      </c>
      <c r="K224" s="84">
        <f>SUMIF('WOW PMPM &amp; Agg'!$B$57:$B$65,SummaryTC_AP!$B223,'WOW PMPM &amp; Agg'!J$57:J$65)</f>
        <v>0</v>
      </c>
      <c r="L224" s="84">
        <f>SUMIF('WOW PMPM &amp; Agg'!$B$57:$B$65,SummaryTC_AP!$B223,'WOW PMPM &amp; Agg'!K$57:K$65)</f>
        <v>0</v>
      </c>
      <c r="M224" s="84">
        <f>SUMIF('WOW PMPM &amp; Agg'!$B$57:$B$65,SummaryTC_AP!$B223,'WOW PMPM &amp; Agg'!L$57:L$65)</f>
        <v>0</v>
      </c>
      <c r="N224" s="84">
        <f>SUMIF('WOW PMPM &amp; Agg'!$B$57:$B$65,SummaryTC_AP!$B223,'WOW PMPM &amp; Agg'!M$57:M$65)</f>
        <v>0</v>
      </c>
      <c r="O224" s="84">
        <f>SUMIF('WOW PMPM &amp; Agg'!$B$57:$B$65,SummaryTC_AP!$B223,'WOW PMPM &amp; Agg'!N$57:N$65)</f>
        <v>0</v>
      </c>
      <c r="P224" s="84">
        <f>SUMIF('WOW PMPM &amp; Agg'!$B$57:$B$65,SummaryTC_AP!$B223,'WOW PMPM &amp; Agg'!O$57:O$65)</f>
        <v>0</v>
      </c>
      <c r="Q224" s="84">
        <f>SUMIF('WOW PMPM &amp; Agg'!$B$57:$B$65,SummaryTC_AP!$B223,'WOW PMPM &amp; Agg'!P$57:P$65)</f>
        <v>0</v>
      </c>
      <c r="R224" s="84">
        <f>SUMIF('WOW PMPM &amp; Agg'!$B$57:$B$65,SummaryTC_AP!$B223,'WOW PMPM &amp; Agg'!Q$57:Q$65)</f>
        <v>0</v>
      </c>
      <c r="S224" s="84">
        <f>SUMIF('WOW PMPM &amp; Agg'!$B$57:$B$65,SummaryTC_AP!$B223,'WOW PMPM &amp; Agg'!R$57:R$65)</f>
        <v>0</v>
      </c>
      <c r="T224" s="84">
        <f>SUMIF('WOW PMPM &amp; Agg'!$B$57:$B$65,SummaryTC_AP!$B223,'WOW PMPM &amp; Agg'!S$57:S$65)</f>
        <v>0</v>
      </c>
      <c r="U224" s="84">
        <f>SUMIF('WOW PMPM &amp; Agg'!$B$57:$B$65,SummaryTC_AP!$B223,'WOW PMPM &amp; Agg'!T$57:T$65)</f>
        <v>0</v>
      </c>
      <c r="V224" s="84">
        <f>SUMIF('WOW PMPM &amp; Agg'!$B$57:$B$65,SummaryTC_AP!$B223,'WOW PMPM &amp; Agg'!U$57:U$65)</f>
        <v>0</v>
      </c>
      <c r="W224" s="84">
        <f>SUMIF('WOW PMPM &amp; Agg'!$B$57:$B$65,SummaryTC_AP!$B223,'WOW PMPM &amp; Agg'!V$57:V$65)</f>
        <v>0</v>
      </c>
      <c r="X224" s="84">
        <f>SUMIF('WOW PMPM &amp; Agg'!$B$57:$B$65,SummaryTC_AP!$B223,'WOW PMPM &amp; Agg'!W$57:W$65)</f>
        <v>0</v>
      </c>
      <c r="Y224" s="84">
        <f>SUMIF('WOW PMPM &amp; Agg'!$B$57:$B$65,SummaryTC_AP!$B223,'WOW PMPM &amp; Agg'!X$57:X$65)</f>
        <v>0</v>
      </c>
      <c r="Z224" s="84">
        <f>SUMIF('WOW PMPM &amp; Agg'!$B$57:$B$65,SummaryTC_AP!$B223,'WOW PMPM &amp; Agg'!Y$57:Y$65)</f>
        <v>0</v>
      </c>
      <c r="AA224" s="84">
        <f>SUMIF('WOW PMPM &amp; Agg'!$B$57:$B$65,SummaryTC_AP!$B223,'WOW PMPM &amp; Agg'!Z$57:Z$65)</f>
        <v>0</v>
      </c>
      <c r="AB224" s="84">
        <f>SUMIF('WOW PMPM &amp; Agg'!$B$57:$B$65,SummaryTC_AP!$B223,'WOW PMPM &amp; Agg'!AA$57:AA$65)</f>
        <v>0</v>
      </c>
      <c r="AC224" s="84">
        <f>SUMIF('WOW PMPM &amp; Agg'!$B$57:$B$65,SummaryTC_AP!$B223,'WOW PMPM &amp; Agg'!AB$57:AB$65)</f>
        <v>0</v>
      </c>
      <c r="AD224" s="84">
        <f>SUMIF('WOW PMPM &amp; Agg'!$B$57:$B$65,SummaryTC_AP!$B223,'WOW PMPM &amp; Agg'!AC$57:AC$65)</f>
        <v>0</v>
      </c>
      <c r="AE224" s="84">
        <f>SUMIF('WOW PMPM &amp; Agg'!$B$57:$B$65,SummaryTC_AP!$B223,'WOW PMPM &amp; Agg'!AD$57:AD$65)</f>
        <v>0</v>
      </c>
      <c r="AF224" s="84">
        <f>SUMIF('WOW PMPM &amp; Agg'!$B$57:$B$65,SummaryTC_AP!$B223,'WOW PMPM &amp; Agg'!AE$57:AE$65)</f>
        <v>0</v>
      </c>
      <c r="AG224" s="84">
        <f>SUMIF('WOW PMPM &amp; Agg'!$B$57:$B$65,SummaryTC_AP!$B223,'WOW PMPM &amp; Agg'!AF$57:AF$65)</f>
        <v>0</v>
      </c>
      <c r="AH224" s="311">
        <f>SUMIF('WOW PMPM &amp; Agg'!$B$57:$B$65,SummaryTC_AP!$B223,'WOW PMPM &amp; Agg'!AG$57:AG$65)</f>
        <v>0</v>
      </c>
      <c r="AI224" s="370"/>
    </row>
    <row r="225" spans="2:35" x14ac:dyDescent="0.2">
      <c r="B225" s="24">
        <f>'Summary TC'!B225</f>
        <v>0</v>
      </c>
      <c r="C225" s="24">
        <f>'Summary TC'!C225</f>
        <v>0</v>
      </c>
      <c r="D225" s="5" t="s">
        <v>22</v>
      </c>
      <c r="E225" s="85">
        <f>SUMIF('MemMon Total'!$B$10:$B$37,SummaryTC_AP!$B223,'MemMon Total'!D$10:D$37)</f>
        <v>0</v>
      </c>
      <c r="F225" s="86">
        <f>SUMIF('MemMon Total'!$B$10:$B$37,SummaryTC_AP!$B223,'MemMon Total'!E$10:E$37)</f>
        <v>0</v>
      </c>
      <c r="G225" s="86">
        <f>SUMIF('MemMon Total'!$B$10:$B$37,SummaryTC_AP!$B223,'MemMon Total'!F$10:F$37)</f>
        <v>0</v>
      </c>
      <c r="H225" s="86">
        <f>SUMIF('MemMon Total'!$B$10:$B$37,SummaryTC_AP!$B223,'MemMon Total'!G$10:G$37)</f>
        <v>0</v>
      </c>
      <c r="I225" s="86">
        <f>SUMIF('MemMon Total'!$B$10:$B$37,SummaryTC_AP!$B223,'MemMon Total'!H$10:H$37)</f>
        <v>0</v>
      </c>
      <c r="J225" s="86">
        <f>SUMIF('MemMon Total'!$B$10:$B$37,SummaryTC_AP!$B223,'MemMon Total'!I$10:I$37)</f>
        <v>0</v>
      </c>
      <c r="K225" s="86">
        <f>SUMIF('MemMon Total'!$B$10:$B$37,SummaryTC_AP!$B223,'MemMon Total'!J$10:J$37)</f>
        <v>0</v>
      </c>
      <c r="L225" s="86">
        <f>SUMIF('MemMon Total'!$B$10:$B$37,SummaryTC_AP!$B223,'MemMon Total'!K$10:K$37)</f>
        <v>0</v>
      </c>
      <c r="M225" s="86">
        <f>SUMIF('MemMon Total'!$B$10:$B$37,SummaryTC_AP!$B223,'MemMon Total'!L$10:L$37)</f>
        <v>0</v>
      </c>
      <c r="N225" s="86">
        <f>SUMIF('MemMon Total'!$B$10:$B$37,SummaryTC_AP!$B223,'MemMon Total'!M$10:M$37)</f>
        <v>0</v>
      </c>
      <c r="O225" s="86">
        <f>SUMIF('MemMon Total'!$B$10:$B$37,SummaryTC_AP!$B223,'MemMon Total'!N$10:N$37)</f>
        <v>0</v>
      </c>
      <c r="P225" s="86">
        <f>SUMIF('MemMon Total'!$B$10:$B$37,SummaryTC_AP!$B223,'MemMon Total'!O$10:O$37)</f>
        <v>0</v>
      </c>
      <c r="Q225" s="86">
        <f>SUMIF('MemMon Total'!$B$10:$B$37,SummaryTC_AP!$B223,'MemMon Total'!P$10:P$37)</f>
        <v>0</v>
      </c>
      <c r="R225" s="86">
        <f>SUMIF('MemMon Total'!$B$10:$B$37,SummaryTC_AP!$B223,'MemMon Total'!Q$10:Q$37)</f>
        <v>0</v>
      </c>
      <c r="S225" s="86">
        <f>SUMIF('MemMon Total'!$B$10:$B$37,SummaryTC_AP!$B223,'MemMon Total'!R$10:R$37)</f>
        <v>0</v>
      </c>
      <c r="T225" s="86">
        <f>SUMIF('MemMon Total'!$B$10:$B$37,SummaryTC_AP!$B223,'MemMon Total'!S$10:S$37)</f>
        <v>0</v>
      </c>
      <c r="U225" s="86">
        <f>SUMIF('MemMon Total'!$B$10:$B$37,SummaryTC_AP!$B223,'MemMon Total'!T$10:T$37)</f>
        <v>0</v>
      </c>
      <c r="V225" s="86">
        <f>SUMIF('MemMon Total'!$B$10:$B$37,SummaryTC_AP!$B223,'MemMon Total'!U$10:U$37)</f>
        <v>0</v>
      </c>
      <c r="W225" s="86">
        <f>SUMIF('MemMon Total'!$B$10:$B$37,SummaryTC_AP!$B223,'MemMon Total'!V$10:V$37)</f>
        <v>0</v>
      </c>
      <c r="X225" s="86">
        <f>SUMIF('MemMon Total'!$B$10:$B$37,SummaryTC_AP!$B223,'MemMon Total'!W$10:W$37)</f>
        <v>0</v>
      </c>
      <c r="Y225" s="86">
        <f>SUMIF('MemMon Total'!$B$10:$B$37,SummaryTC_AP!$B223,'MemMon Total'!X$10:X$37)</f>
        <v>0</v>
      </c>
      <c r="Z225" s="86">
        <f>SUMIF('MemMon Total'!$B$10:$B$37,SummaryTC_AP!$B223,'MemMon Total'!Y$10:Y$37)</f>
        <v>0</v>
      </c>
      <c r="AA225" s="86">
        <f>SUMIF('MemMon Total'!$B$10:$B$37,SummaryTC_AP!$B223,'MemMon Total'!Z$10:Z$37)</f>
        <v>0</v>
      </c>
      <c r="AB225" s="86">
        <f>SUMIF('MemMon Total'!$B$10:$B$37,SummaryTC_AP!$B223,'MemMon Total'!AA$10:AA$37)</f>
        <v>0</v>
      </c>
      <c r="AC225" s="86">
        <f>SUMIF('MemMon Total'!$B$10:$B$37,SummaryTC_AP!$B223,'MemMon Total'!AB$10:AB$37)</f>
        <v>0</v>
      </c>
      <c r="AD225" s="86">
        <f>SUMIF('MemMon Total'!$B$10:$B$37,SummaryTC_AP!$B223,'MemMon Total'!AC$10:AC$37)</f>
        <v>0</v>
      </c>
      <c r="AE225" s="86">
        <f>SUMIF('MemMon Total'!$B$10:$B$37,SummaryTC_AP!$B223,'MemMon Total'!AD$10:AD$37)</f>
        <v>0</v>
      </c>
      <c r="AF225" s="86">
        <f>SUMIF('MemMon Total'!$B$10:$B$37,SummaryTC_AP!$B223,'MemMon Total'!AE$10:AE$37)</f>
        <v>0</v>
      </c>
      <c r="AG225" s="86">
        <f>SUMIF('MemMon Total'!$B$10:$B$37,SummaryTC_AP!$B223,'MemMon Total'!AF$10:AF$37)</f>
        <v>0</v>
      </c>
      <c r="AH225" s="271">
        <f>SUMIF('MemMon Total'!$B$10:$B$37,SummaryTC_AP!$B223,'MemMon Total'!AG$10:AG$37)</f>
        <v>0</v>
      </c>
      <c r="AI225" s="254"/>
    </row>
    <row r="226" spans="2:35" x14ac:dyDescent="0.2">
      <c r="B226" s="24">
        <f>'Summary TC'!B226</f>
        <v>0</v>
      </c>
      <c r="C226" s="24">
        <f>'Summary TC'!C226</f>
        <v>0</v>
      </c>
      <c r="D226" s="5"/>
      <c r="E226" s="207"/>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373"/>
      <c r="AI226" s="254"/>
    </row>
    <row r="227" spans="2:35" x14ac:dyDescent="0.2">
      <c r="B227" s="24" t="str">
        <f>'Summary TC'!B227</f>
        <v/>
      </c>
      <c r="C227" s="24">
        <f>'Summary TC'!C227</f>
        <v>0</v>
      </c>
      <c r="D227" s="5" t="s">
        <v>20</v>
      </c>
      <c r="E227" s="206">
        <f>E228*E229</f>
        <v>0</v>
      </c>
      <c r="F227" s="113">
        <f t="shared" ref="F227:AC227" si="85">F228*F229</f>
        <v>0</v>
      </c>
      <c r="G227" s="113">
        <f t="shared" si="85"/>
        <v>0</v>
      </c>
      <c r="H227" s="113">
        <f t="shared" si="85"/>
        <v>0</v>
      </c>
      <c r="I227" s="113">
        <f t="shared" si="85"/>
        <v>0</v>
      </c>
      <c r="J227" s="113">
        <f t="shared" si="85"/>
        <v>0</v>
      </c>
      <c r="K227" s="113">
        <f t="shared" si="85"/>
        <v>0</v>
      </c>
      <c r="L227" s="113">
        <f t="shared" si="85"/>
        <v>0</v>
      </c>
      <c r="M227" s="113">
        <f t="shared" si="85"/>
        <v>0</v>
      </c>
      <c r="N227" s="113">
        <f t="shared" si="85"/>
        <v>0</v>
      </c>
      <c r="O227" s="113">
        <f t="shared" si="85"/>
        <v>0</v>
      </c>
      <c r="P227" s="113">
        <f t="shared" si="85"/>
        <v>0</v>
      </c>
      <c r="Q227" s="113">
        <f t="shared" si="85"/>
        <v>0</v>
      </c>
      <c r="R227" s="113">
        <f t="shared" si="85"/>
        <v>0</v>
      </c>
      <c r="S227" s="113">
        <f t="shared" si="85"/>
        <v>0</v>
      </c>
      <c r="T227" s="113">
        <f t="shared" si="85"/>
        <v>0</v>
      </c>
      <c r="U227" s="113">
        <f t="shared" si="85"/>
        <v>0</v>
      </c>
      <c r="V227" s="113">
        <f t="shared" si="85"/>
        <v>0</v>
      </c>
      <c r="W227" s="113">
        <f t="shared" si="85"/>
        <v>0</v>
      </c>
      <c r="X227" s="113">
        <f t="shared" si="85"/>
        <v>0</v>
      </c>
      <c r="Y227" s="113">
        <f t="shared" si="85"/>
        <v>0</v>
      </c>
      <c r="Z227" s="113">
        <f t="shared" si="85"/>
        <v>0</v>
      </c>
      <c r="AA227" s="113">
        <f t="shared" si="85"/>
        <v>0</v>
      </c>
      <c r="AB227" s="113">
        <f t="shared" si="85"/>
        <v>0</v>
      </c>
      <c r="AC227" s="113">
        <f t="shared" si="85"/>
        <v>0</v>
      </c>
      <c r="AD227" s="113">
        <f t="shared" ref="AD227:AH227" si="86">AD228*AD229</f>
        <v>0</v>
      </c>
      <c r="AE227" s="113">
        <f t="shared" si="86"/>
        <v>0</v>
      </c>
      <c r="AF227" s="113">
        <f t="shared" si="86"/>
        <v>0</v>
      </c>
      <c r="AG227" s="113">
        <f t="shared" si="86"/>
        <v>0</v>
      </c>
      <c r="AH227" s="372">
        <f t="shared" si="86"/>
        <v>0</v>
      </c>
      <c r="AI227" s="254"/>
    </row>
    <row r="228" spans="2:35" s="151" customFormat="1" x14ac:dyDescent="0.2">
      <c r="B228" s="24">
        <f>'Summary TC'!B228</f>
        <v>0</v>
      </c>
      <c r="C228" s="24">
        <f>'Summary TC'!C228</f>
        <v>0</v>
      </c>
      <c r="D228" s="262" t="s">
        <v>21</v>
      </c>
      <c r="E228" s="83">
        <f>SUMIF('WOW PMPM &amp; Agg'!$B$57:$B$65,SummaryTC_AP!$B227,'WOW PMPM &amp; Agg'!D$57:D$65)</f>
        <v>0</v>
      </c>
      <c r="F228" s="84">
        <f>SUMIF('WOW PMPM &amp; Agg'!$B$57:$B$65,SummaryTC_AP!$B227,'WOW PMPM &amp; Agg'!E$57:E$65)</f>
        <v>0</v>
      </c>
      <c r="G228" s="84">
        <f>SUMIF('WOW PMPM &amp; Agg'!$B$57:$B$65,SummaryTC_AP!$B227,'WOW PMPM &amp; Agg'!F$57:F$65)</f>
        <v>0</v>
      </c>
      <c r="H228" s="84">
        <f>SUMIF('WOW PMPM &amp; Agg'!$B$57:$B$65,SummaryTC_AP!$B227,'WOW PMPM &amp; Agg'!G$57:G$65)</f>
        <v>0</v>
      </c>
      <c r="I228" s="84">
        <f>SUMIF('WOW PMPM &amp; Agg'!$B$57:$B$65,SummaryTC_AP!$B227,'WOW PMPM &amp; Agg'!H$57:H$65)</f>
        <v>0</v>
      </c>
      <c r="J228" s="84">
        <f>SUMIF('WOW PMPM &amp; Agg'!$B$57:$B$65,SummaryTC_AP!$B227,'WOW PMPM &amp; Agg'!I$57:I$65)</f>
        <v>0</v>
      </c>
      <c r="K228" s="84">
        <f>SUMIF('WOW PMPM &amp; Agg'!$B$57:$B$65,SummaryTC_AP!$B227,'WOW PMPM &amp; Agg'!J$57:J$65)</f>
        <v>0</v>
      </c>
      <c r="L228" s="84">
        <f>SUMIF('WOW PMPM &amp; Agg'!$B$57:$B$65,SummaryTC_AP!$B227,'WOW PMPM &amp; Agg'!K$57:K$65)</f>
        <v>0</v>
      </c>
      <c r="M228" s="84">
        <f>SUMIF('WOW PMPM &amp; Agg'!$B$57:$B$65,SummaryTC_AP!$B227,'WOW PMPM &amp; Agg'!L$57:L$65)</f>
        <v>0</v>
      </c>
      <c r="N228" s="84">
        <f>SUMIF('WOW PMPM &amp; Agg'!$B$57:$B$65,SummaryTC_AP!$B227,'WOW PMPM &amp; Agg'!M$57:M$65)</f>
        <v>0</v>
      </c>
      <c r="O228" s="84">
        <f>SUMIF('WOW PMPM &amp; Agg'!$B$57:$B$65,SummaryTC_AP!$B227,'WOW PMPM &amp; Agg'!N$57:N$65)</f>
        <v>0</v>
      </c>
      <c r="P228" s="84">
        <f>SUMIF('WOW PMPM &amp; Agg'!$B$57:$B$65,SummaryTC_AP!$B227,'WOW PMPM &amp; Agg'!O$57:O$65)</f>
        <v>0</v>
      </c>
      <c r="Q228" s="84">
        <f>SUMIF('WOW PMPM &amp; Agg'!$B$57:$B$65,SummaryTC_AP!$B227,'WOW PMPM &amp; Agg'!P$57:P$65)</f>
        <v>0</v>
      </c>
      <c r="R228" s="84">
        <f>SUMIF('WOW PMPM &amp; Agg'!$B$57:$B$65,SummaryTC_AP!$B227,'WOW PMPM &amp; Agg'!Q$57:Q$65)</f>
        <v>0</v>
      </c>
      <c r="S228" s="84">
        <f>SUMIF('WOW PMPM &amp; Agg'!$B$57:$B$65,SummaryTC_AP!$B227,'WOW PMPM &amp; Agg'!R$57:R$65)</f>
        <v>0</v>
      </c>
      <c r="T228" s="84">
        <f>SUMIF('WOW PMPM &amp; Agg'!$B$57:$B$65,SummaryTC_AP!$B227,'WOW PMPM &amp; Agg'!S$57:S$65)</f>
        <v>0</v>
      </c>
      <c r="U228" s="84">
        <f>SUMIF('WOW PMPM &amp; Agg'!$B$57:$B$65,SummaryTC_AP!$B227,'WOW PMPM &amp; Agg'!T$57:T$65)</f>
        <v>0</v>
      </c>
      <c r="V228" s="84">
        <f>SUMIF('WOW PMPM &amp; Agg'!$B$57:$B$65,SummaryTC_AP!$B227,'WOW PMPM &amp; Agg'!U$57:U$65)</f>
        <v>0</v>
      </c>
      <c r="W228" s="84">
        <f>SUMIF('WOW PMPM &amp; Agg'!$B$57:$B$65,SummaryTC_AP!$B227,'WOW PMPM &amp; Agg'!V$57:V$65)</f>
        <v>0</v>
      </c>
      <c r="X228" s="84">
        <f>SUMIF('WOW PMPM &amp; Agg'!$B$57:$B$65,SummaryTC_AP!$B227,'WOW PMPM &amp; Agg'!W$57:W$65)</f>
        <v>0</v>
      </c>
      <c r="Y228" s="84">
        <f>SUMIF('WOW PMPM &amp; Agg'!$B$57:$B$65,SummaryTC_AP!$B227,'WOW PMPM &amp; Agg'!X$57:X$65)</f>
        <v>0</v>
      </c>
      <c r="Z228" s="84">
        <f>SUMIF('WOW PMPM &amp; Agg'!$B$57:$B$65,SummaryTC_AP!$B227,'WOW PMPM &amp; Agg'!Y$57:Y$65)</f>
        <v>0</v>
      </c>
      <c r="AA228" s="84">
        <f>SUMIF('WOW PMPM &amp; Agg'!$B$57:$B$65,SummaryTC_AP!$B227,'WOW PMPM &amp; Agg'!Z$57:Z$65)</f>
        <v>0</v>
      </c>
      <c r="AB228" s="84">
        <f>SUMIF('WOW PMPM &amp; Agg'!$B$57:$B$65,SummaryTC_AP!$B227,'WOW PMPM &amp; Agg'!AA$57:AA$65)</f>
        <v>0</v>
      </c>
      <c r="AC228" s="84">
        <f>SUMIF('WOW PMPM &amp; Agg'!$B$57:$B$65,SummaryTC_AP!$B227,'WOW PMPM &amp; Agg'!AB$57:AB$65)</f>
        <v>0</v>
      </c>
      <c r="AD228" s="84">
        <f>SUMIF('WOW PMPM &amp; Agg'!$B$57:$B$65,SummaryTC_AP!$B227,'WOW PMPM &amp; Agg'!AC$57:AC$65)</f>
        <v>0</v>
      </c>
      <c r="AE228" s="84">
        <f>SUMIF('WOW PMPM &amp; Agg'!$B$57:$B$65,SummaryTC_AP!$B227,'WOW PMPM &amp; Agg'!AD$57:AD$65)</f>
        <v>0</v>
      </c>
      <c r="AF228" s="84">
        <f>SUMIF('WOW PMPM &amp; Agg'!$B$57:$B$65,SummaryTC_AP!$B227,'WOW PMPM &amp; Agg'!AE$57:AE$65)</f>
        <v>0</v>
      </c>
      <c r="AG228" s="84">
        <f>SUMIF('WOW PMPM &amp; Agg'!$B$57:$B$65,SummaryTC_AP!$B227,'WOW PMPM &amp; Agg'!AF$57:AF$65)</f>
        <v>0</v>
      </c>
      <c r="AH228" s="311">
        <f>SUMIF('WOW PMPM &amp; Agg'!$B$57:$B$65,SummaryTC_AP!$B227,'WOW PMPM &amp; Agg'!AG$57:AG$65)</f>
        <v>0</v>
      </c>
      <c r="AI228" s="370"/>
    </row>
    <row r="229" spans="2:35" x14ac:dyDescent="0.2">
      <c r="B229" s="24">
        <f>'Summary TC'!B229</f>
        <v>0</v>
      </c>
      <c r="C229" s="24">
        <f>'Summary TC'!C229</f>
        <v>0</v>
      </c>
      <c r="D229" s="5" t="s">
        <v>22</v>
      </c>
      <c r="E229" s="85">
        <f>SUMIF('MemMon Total'!$B$10:$B$37,SummaryTC_AP!$B227,'MemMon Total'!D$10:D$37)</f>
        <v>0</v>
      </c>
      <c r="F229" s="86">
        <f>SUMIF('MemMon Total'!$B$10:$B$37,SummaryTC_AP!$B227,'MemMon Total'!E$10:E$37)</f>
        <v>0</v>
      </c>
      <c r="G229" s="86">
        <f>SUMIF('MemMon Total'!$B$10:$B$37,SummaryTC_AP!$B227,'MemMon Total'!F$10:F$37)</f>
        <v>0</v>
      </c>
      <c r="H229" s="86">
        <f>SUMIF('MemMon Total'!$B$10:$B$37,SummaryTC_AP!$B227,'MemMon Total'!G$10:G$37)</f>
        <v>0</v>
      </c>
      <c r="I229" s="86">
        <f>SUMIF('MemMon Total'!$B$10:$B$37,SummaryTC_AP!$B227,'MemMon Total'!H$10:H$37)</f>
        <v>0</v>
      </c>
      <c r="J229" s="86">
        <f>SUMIF('MemMon Total'!$B$10:$B$37,SummaryTC_AP!$B227,'MemMon Total'!I$10:I$37)</f>
        <v>0</v>
      </c>
      <c r="K229" s="86">
        <f>SUMIF('MemMon Total'!$B$10:$B$37,SummaryTC_AP!$B227,'MemMon Total'!J$10:J$37)</f>
        <v>0</v>
      </c>
      <c r="L229" s="86">
        <f>SUMIF('MemMon Total'!$B$10:$B$37,SummaryTC_AP!$B227,'MemMon Total'!K$10:K$37)</f>
        <v>0</v>
      </c>
      <c r="M229" s="86">
        <f>SUMIF('MemMon Total'!$B$10:$B$37,SummaryTC_AP!$B227,'MemMon Total'!L$10:L$37)</f>
        <v>0</v>
      </c>
      <c r="N229" s="86">
        <f>SUMIF('MemMon Total'!$B$10:$B$37,SummaryTC_AP!$B227,'MemMon Total'!M$10:M$37)</f>
        <v>0</v>
      </c>
      <c r="O229" s="86">
        <f>SUMIF('MemMon Total'!$B$10:$B$37,SummaryTC_AP!$B227,'MemMon Total'!N$10:N$37)</f>
        <v>0</v>
      </c>
      <c r="P229" s="86">
        <f>SUMIF('MemMon Total'!$B$10:$B$37,SummaryTC_AP!$B227,'MemMon Total'!O$10:O$37)</f>
        <v>0</v>
      </c>
      <c r="Q229" s="86">
        <f>SUMIF('MemMon Total'!$B$10:$B$37,SummaryTC_AP!$B227,'MemMon Total'!P$10:P$37)</f>
        <v>0</v>
      </c>
      <c r="R229" s="86">
        <f>SUMIF('MemMon Total'!$B$10:$B$37,SummaryTC_AP!$B227,'MemMon Total'!Q$10:Q$37)</f>
        <v>0</v>
      </c>
      <c r="S229" s="86">
        <f>SUMIF('MemMon Total'!$B$10:$B$37,SummaryTC_AP!$B227,'MemMon Total'!R$10:R$37)</f>
        <v>0</v>
      </c>
      <c r="T229" s="86">
        <f>SUMIF('MemMon Total'!$B$10:$B$37,SummaryTC_AP!$B227,'MemMon Total'!S$10:S$37)</f>
        <v>0</v>
      </c>
      <c r="U229" s="86">
        <f>SUMIF('MemMon Total'!$B$10:$B$37,SummaryTC_AP!$B227,'MemMon Total'!T$10:T$37)</f>
        <v>0</v>
      </c>
      <c r="V229" s="86">
        <f>SUMIF('MemMon Total'!$B$10:$B$37,SummaryTC_AP!$B227,'MemMon Total'!U$10:U$37)</f>
        <v>0</v>
      </c>
      <c r="W229" s="86">
        <f>SUMIF('MemMon Total'!$B$10:$B$37,SummaryTC_AP!$B227,'MemMon Total'!V$10:V$37)</f>
        <v>0</v>
      </c>
      <c r="X229" s="86">
        <f>SUMIF('MemMon Total'!$B$10:$B$37,SummaryTC_AP!$B227,'MemMon Total'!W$10:W$37)</f>
        <v>0</v>
      </c>
      <c r="Y229" s="86">
        <f>SUMIF('MemMon Total'!$B$10:$B$37,SummaryTC_AP!$B227,'MemMon Total'!X$10:X$37)</f>
        <v>0</v>
      </c>
      <c r="Z229" s="86">
        <f>SUMIF('MemMon Total'!$B$10:$B$37,SummaryTC_AP!$B227,'MemMon Total'!Y$10:Y$37)</f>
        <v>0</v>
      </c>
      <c r="AA229" s="86">
        <f>SUMIF('MemMon Total'!$B$10:$B$37,SummaryTC_AP!$B227,'MemMon Total'!Z$10:Z$37)</f>
        <v>0</v>
      </c>
      <c r="AB229" s="86">
        <f>SUMIF('MemMon Total'!$B$10:$B$37,SummaryTC_AP!$B227,'MemMon Total'!AA$10:AA$37)</f>
        <v>0</v>
      </c>
      <c r="AC229" s="86">
        <f>SUMIF('MemMon Total'!$B$10:$B$37,SummaryTC_AP!$B227,'MemMon Total'!AB$10:AB$37)</f>
        <v>0</v>
      </c>
      <c r="AD229" s="86">
        <f>SUMIF('MemMon Total'!$B$10:$B$37,SummaryTC_AP!$B227,'MemMon Total'!AC$10:AC$37)</f>
        <v>0</v>
      </c>
      <c r="AE229" s="86">
        <f>SUMIF('MemMon Total'!$B$10:$B$37,SummaryTC_AP!$B227,'MemMon Total'!AD$10:AD$37)</f>
        <v>0</v>
      </c>
      <c r="AF229" s="86">
        <f>SUMIF('MemMon Total'!$B$10:$B$37,SummaryTC_AP!$B227,'MemMon Total'!AE$10:AE$37)</f>
        <v>0</v>
      </c>
      <c r="AG229" s="86">
        <f>SUMIF('MemMon Total'!$B$10:$B$37,SummaryTC_AP!$B227,'MemMon Total'!AF$10:AF$37)</f>
        <v>0</v>
      </c>
      <c r="AH229" s="271">
        <f>SUMIF('MemMon Total'!$B$10:$B$37,SummaryTC_AP!$B227,'MemMon Total'!AG$10:AG$37)</f>
        <v>0</v>
      </c>
      <c r="AI229" s="254"/>
    </row>
    <row r="230" spans="2:35" x14ac:dyDescent="0.2">
      <c r="B230" s="24">
        <f>'Summary TC'!B230</f>
        <v>0</v>
      </c>
      <c r="C230" s="24">
        <f>'Summary TC'!C230</f>
        <v>0</v>
      </c>
      <c r="D230" s="5"/>
      <c r="E230" s="207"/>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373"/>
      <c r="AI230" s="254"/>
    </row>
    <row r="231" spans="2:35" x14ac:dyDescent="0.2">
      <c r="B231" s="24" t="str">
        <f>'Summary TC'!B231</f>
        <v/>
      </c>
      <c r="C231" s="24">
        <f>'Summary TC'!C231</f>
        <v>0</v>
      </c>
      <c r="D231" s="5" t="s">
        <v>20</v>
      </c>
      <c r="E231" s="206">
        <f>E232*E233</f>
        <v>0</v>
      </c>
      <c r="F231" s="113">
        <f t="shared" ref="F231:AC231" si="87">F232*F233</f>
        <v>0</v>
      </c>
      <c r="G231" s="113">
        <f t="shared" si="87"/>
        <v>0</v>
      </c>
      <c r="H231" s="113">
        <f t="shared" si="87"/>
        <v>0</v>
      </c>
      <c r="I231" s="113">
        <f t="shared" si="87"/>
        <v>0</v>
      </c>
      <c r="J231" s="113">
        <f t="shared" si="87"/>
        <v>0</v>
      </c>
      <c r="K231" s="113">
        <f t="shared" si="87"/>
        <v>0</v>
      </c>
      <c r="L231" s="113">
        <f t="shared" si="87"/>
        <v>0</v>
      </c>
      <c r="M231" s="113">
        <f t="shared" si="87"/>
        <v>0</v>
      </c>
      <c r="N231" s="113">
        <f t="shared" si="87"/>
        <v>0</v>
      </c>
      <c r="O231" s="113">
        <f t="shared" si="87"/>
        <v>0</v>
      </c>
      <c r="P231" s="113">
        <f t="shared" si="87"/>
        <v>0</v>
      </c>
      <c r="Q231" s="113">
        <f t="shared" si="87"/>
        <v>0</v>
      </c>
      <c r="R231" s="113">
        <f t="shared" si="87"/>
        <v>0</v>
      </c>
      <c r="S231" s="113">
        <f t="shared" si="87"/>
        <v>0</v>
      </c>
      <c r="T231" s="113">
        <f t="shared" si="87"/>
        <v>0</v>
      </c>
      <c r="U231" s="113">
        <f t="shared" si="87"/>
        <v>0</v>
      </c>
      <c r="V231" s="113">
        <f t="shared" si="87"/>
        <v>0</v>
      </c>
      <c r="W231" s="113">
        <f t="shared" si="87"/>
        <v>0</v>
      </c>
      <c r="X231" s="113">
        <f t="shared" si="87"/>
        <v>0</v>
      </c>
      <c r="Y231" s="113">
        <f t="shared" si="87"/>
        <v>0</v>
      </c>
      <c r="Z231" s="113">
        <f t="shared" si="87"/>
        <v>0</v>
      </c>
      <c r="AA231" s="113">
        <f t="shared" si="87"/>
        <v>0</v>
      </c>
      <c r="AB231" s="113">
        <f t="shared" si="87"/>
        <v>0</v>
      </c>
      <c r="AC231" s="113">
        <f t="shared" si="87"/>
        <v>0</v>
      </c>
      <c r="AD231" s="113">
        <f t="shared" ref="AD231:AH231" si="88">AD232*AD233</f>
        <v>0</v>
      </c>
      <c r="AE231" s="113">
        <f t="shared" si="88"/>
        <v>0</v>
      </c>
      <c r="AF231" s="113">
        <f t="shared" si="88"/>
        <v>0</v>
      </c>
      <c r="AG231" s="113">
        <f t="shared" si="88"/>
        <v>0</v>
      </c>
      <c r="AH231" s="372">
        <f t="shared" si="88"/>
        <v>0</v>
      </c>
      <c r="AI231" s="254"/>
    </row>
    <row r="232" spans="2:35" s="151" customFormat="1" x14ac:dyDescent="0.2">
      <c r="B232" s="24">
        <f>'Summary TC'!B232</f>
        <v>0</v>
      </c>
      <c r="C232" s="24">
        <f>'Summary TC'!C232</f>
        <v>0</v>
      </c>
      <c r="D232" s="262" t="s">
        <v>21</v>
      </c>
      <c r="E232" s="83">
        <f>SUMIF('WOW PMPM &amp; Agg'!$B$57:$B$65,SummaryTC_AP!$B231,'WOW PMPM &amp; Agg'!D$57:D$65)</f>
        <v>0</v>
      </c>
      <c r="F232" s="84">
        <f>SUMIF('WOW PMPM &amp; Agg'!$B$57:$B$65,SummaryTC_AP!$B231,'WOW PMPM &amp; Agg'!E$57:E$65)</f>
        <v>0</v>
      </c>
      <c r="G232" s="84">
        <f>SUMIF('WOW PMPM &amp; Agg'!$B$57:$B$65,SummaryTC_AP!$B231,'WOW PMPM &amp; Agg'!F$57:F$65)</f>
        <v>0</v>
      </c>
      <c r="H232" s="84">
        <f>SUMIF('WOW PMPM &amp; Agg'!$B$57:$B$65,SummaryTC_AP!$B231,'WOW PMPM &amp; Agg'!G$57:G$65)</f>
        <v>0</v>
      </c>
      <c r="I232" s="84">
        <f>SUMIF('WOW PMPM &amp; Agg'!$B$57:$B$65,SummaryTC_AP!$B231,'WOW PMPM &amp; Agg'!H$57:H$65)</f>
        <v>0</v>
      </c>
      <c r="J232" s="84">
        <f>SUMIF('WOW PMPM &amp; Agg'!$B$57:$B$65,SummaryTC_AP!$B231,'WOW PMPM &amp; Agg'!I$57:I$65)</f>
        <v>0</v>
      </c>
      <c r="K232" s="84">
        <f>SUMIF('WOW PMPM &amp; Agg'!$B$57:$B$65,SummaryTC_AP!$B231,'WOW PMPM &amp; Agg'!J$57:J$65)</f>
        <v>0</v>
      </c>
      <c r="L232" s="84">
        <f>SUMIF('WOW PMPM &amp; Agg'!$B$57:$B$65,SummaryTC_AP!$B231,'WOW PMPM &amp; Agg'!K$57:K$65)</f>
        <v>0</v>
      </c>
      <c r="M232" s="84">
        <f>SUMIF('WOW PMPM &amp; Agg'!$B$57:$B$65,SummaryTC_AP!$B231,'WOW PMPM &amp; Agg'!L$57:L$65)</f>
        <v>0</v>
      </c>
      <c r="N232" s="84">
        <f>SUMIF('WOW PMPM &amp; Agg'!$B$57:$B$65,SummaryTC_AP!$B231,'WOW PMPM &amp; Agg'!M$57:M$65)</f>
        <v>0</v>
      </c>
      <c r="O232" s="84">
        <f>SUMIF('WOW PMPM &amp; Agg'!$B$57:$B$65,SummaryTC_AP!$B231,'WOW PMPM &amp; Agg'!N$57:N$65)</f>
        <v>0</v>
      </c>
      <c r="P232" s="84">
        <f>SUMIF('WOW PMPM &amp; Agg'!$B$57:$B$65,SummaryTC_AP!$B231,'WOW PMPM &amp; Agg'!O$57:O$65)</f>
        <v>0</v>
      </c>
      <c r="Q232" s="84">
        <f>SUMIF('WOW PMPM &amp; Agg'!$B$57:$B$65,SummaryTC_AP!$B231,'WOW PMPM &amp; Agg'!P$57:P$65)</f>
        <v>0</v>
      </c>
      <c r="R232" s="84">
        <f>SUMIF('WOW PMPM &amp; Agg'!$B$57:$B$65,SummaryTC_AP!$B231,'WOW PMPM &amp; Agg'!Q$57:Q$65)</f>
        <v>0</v>
      </c>
      <c r="S232" s="84">
        <f>SUMIF('WOW PMPM &amp; Agg'!$B$57:$B$65,SummaryTC_AP!$B231,'WOW PMPM &amp; Agg'!R$57:R$65)</f>
        <v>0</v>
      </c>
      <c r="T232" s="84">
        <f>SUMIF('WOW PMPM &amp; Agg'!$B$57:$B$65,SummaryTC_AP!$B231,'WOW PMPM &amp; Agg'!S$57:S$65)</f>
        <v>0</v>
      </c>
      <c r="U232" s="84">
        <f>SUMIF('WOW PMPM &amp; Agg'!$B$57:$B$65,SummaryTC_AP!$B231,'WOW PMPM &amp; Agg'!T$57:T$65)</f>
        <v>0</v>
      </c>
      <c r="V232" s="84">
        <f>SUMIF('WOW PMPM &amp; Agg'!$B$57:$B$65,SummaryTC_AP!$B231,'WOW PMPM &amp; Agg'!U$57:U$65)</f>
        <v>0</v>
      </c>
      <c r="W232" s="84">
        <f>SUMIF('WOW PMPM &amp; Agg'!$B$57:$B$65,SummaryTC_AP!$B231,'WOW PMPM &amp; Agg'!V$57:V$65)</f>
        <v>0</v>
      </c>
      <c r="X232" s="84">
        <f>SUMIF('WOW PMPM &amp; Agg'!$B$57:$B$65,SummaryTC_AP!$B231,'WOW PMPM &amp; Agg'!W$57:W$65)</f>
        <v>0</v>
      </c>
      <c r="Y232" s="84">
        <f>SUMIF('WOW PMPM &amp; Agg'!$B$57:$B$65,SummaryTC_AP!$B231,'WOW PMPM &amp; Agg'!X$57:X$65)</f>
        <v>0</v>
      </c>
      <c r="Z232" s="84">
        <f>SUMIF('WOW PMPM &amp; Agg'!$B$57:$B$65,SummaryTC_AP!$B231,'WOW PMPM &amp; Agg'!Y$57:Y$65)</f>
        <v>0</v>
      </c>
      <c r="AA232" s="84">
        <f>SUMIF('WOW PMPM &amp; Agg'!$B$57:$B$65,SummaryTC_AP!$B231,'WOW PMPM &amp; Agg'!Z$57:Z$65)</f>
        <v>0</v>
      </c>
      <c r="AB232" s="84">
        <f>SUMIF('WOW PMPM &amp; Agg'!$B$57:$B$65,SummaryTC_AP!$B231,'WOW PMPM &amp; Agg'!AA$57:AA$65)</f>
        <v>0</v>
      </c>
      <c r="AC232" s="84">
        <f>SUMIF('WOW PMPM &amp; Agg'!$B$57:$B$65,SummaryTC_AP!$B231,'WOW PMPM &amp; Agg'!AB$57:AB$65)</f>
        <v>0</v>
      </c>
      <c r="AD232" s="84">
        <f>SUMIF('WOW PMPM &amp; Agg'!$B$57:$B$65,SummaryTC_AP!$B231,'WOW PMPM &amp; Agg'!AC$57:AC$65)</f>
        <v>0</v>
      </c>
      <c r="AE232" s="84">
        <f>SUMIF('WOW PMPM &amp; Agg'!$B$57:$B$65,SummaryTC_AP!$B231,'WOW PMPM &amp; Agg'!AD$57:AD$65)</f>
        <v>0</v>
      </c>
      <c r="AF232" s="84">
        <f>SUMIF('WOW PMPM &amp; Agg'!$B$57:$B$65,SummaryTC_AP!$B231,'WOW PMPM &amp; Agg'!AE$57:AE$65)</f>
        <v>0</v>
      </c>
      <c r="AG232" s="84">
        <f>SUMIF('WOW PMPM &amp; Agg'!$B$57:$B$65,SummaryTC_AP!$B231,'WOW PMPM &amp; Agg'!AF$57:AF$65)</f>
        <v>0</v>
      </c>
      <c r="AH232" s="311">
        <f>SUMIF('WOW PMPM &amp; Agg'!$B$57:$B$65,SummaryTC_AP!$B231,'WOW PMPM &amp; Agg'!AG$57:AG$65)</f>
        <v>0</v>
      </c>
      <c r="AI232" s="370"/>
    </row>
    <row r="233" spans="2:35" x14ac:dyDescent="0.2">
      <c r="B233" s="24">
        <f>'Summary TC'!B233</f>
        <v>0</v>
      </c>
      <c r="C233" s="24">
        <f>'Summary TC'!C233</f>
        <v>0</v>
      </c>
      <c r="D233" s="5" t="s">
        <v>22</v>
      </c>
      <c r="E233" s="85">
        <f>SUMIF('MemMon Total'!$B$10:$B$37,SummaryTC_AP!$B231,'MemMon Total'!D$10:D$37)</f>
        <v>0</v>
      </c>
      <c r="F233" s="86">
        <f>SUMIF('MemMon Total'!$B$10:$B$37,SummaryTC_AP!$B231,'MemMon Total'!E$10:E$37)</f>
        <v>0</v>
      </c>
      <c r="G233" s="86">
        <f>SUMIF('MemMon Total'!$B$10:$B$37,SummaryTC_AP!$B231,'MemMon Total'!F$10:F$37)</f>
        <v>0</v>
      </c>
      <c r="H233" s="86">
        <f>SUMIF('MemMon Total'!$B$10:$B$37,SummaryTC_AP!$B231,'MemMon Total'!G$10:G$37)</f>
        <v>0</v>
      </c>
      <c r="I233" s="86">
        <f>SUMIF('MemMon Total'!$B$10:$B$37,SummaryTC_AP!$B231,'MemMon Total'!H$10:H$37)</f>
        <v>0</v>
      </c>
      <c r="J233" s="86">
        <f>SUMIF('MemMon Total'!$B$10:$B$37,SummaryTC_AP!$B231,'MemMon Total'!I$10:I$37)</f>
        <v>0</v>
      </c>
      <c r="K233" s="86">
        <f>SUMIF('MemMon Total'!$B$10:$B$37,SummaryTC_AP!$B231,'MemMon Total'!J$10:J$37)</f>
        <v>0</v>
      </c>
      <c r="L233" s="86">
        <f>SUMIF('MemMon Total'!$B$10:$B$37,SummaryTC_AP!$B231,'MemMon Total'!K$10:K$37)</f>
        <v>0</v>
      </c>
      <c r="M233" s="86">
        <f>SUMIF('MemMon Total'!$B$10:$B$37,SummaryTC_AP!$B231,'MemMon Total'!L$10:L$37)</f>
        <v>0</v>
      </c>
      <c r="N233" s="86">
        <f>SUMIF('MemMon Total'!$B$10:$B$37,SummaryTC_AP!$B231,'MemMon Total'!M$10:M$37)</f>
        <v>0</v>
      </c>
      <c r="O233" s="86">
        <f>SUMIF('MemMon Total'!$B$10:$B$37,SummaryTC_AP!$B231,'MemMon Total'!N$10:N$37)</f>
        <v>0</v>
      </c>
      <c r="P233" s="86">
        <f>SUMIF('MemMon Total'!$B$10:$B$37,SummaryTC_AP!$B231,'MemMon Total'!O$10:O$37)</f>
        <v>0</v>
      </c>
      <c r="Q233" s="86">
        <f>SUMIF('MemMon Total'!$B$10:$B$37,SummaryTC_AP!$B231,'MemMon Total'!P$10:P$37)</f>
        <v>0</v>
      </c>
      <c r="R233" s="86">
        <f>SUMIF('MemMon Total'!$B$10:$B$37,SummaryTC_AP!$B231,'MemMon Total'!Q$10:Q$37)</f>
        <v>0</v>
      </c>
      <c r="S233" s="86">
        <f>SUMIF('MemMon Total'!$B$10:$B$37,SummaryTC_AP!$B231,'MemMon Total'!R$10:R$37)</f>
        <v>0</v>
      </c>
      <c r="T233" s="86">
        <f>SUMIF('MemMon Total'!$B$10:$B$37,SummaryTC_AP!$B231,'MemMon Total'!S$10:S$37)</f>
        <v>0</v>
      </c>
      <c r="U233" s="86">
        <f>SUMIF('MemMon Total'!$B$10:$B$37,SummaryTC_AP!$B231,'MemMon Total'!T$10:T$37)</f>
        <v>0</v>
      </c>
      <c r="V233" s="86">
        <f>SUMIF('MemMon Total'!$B$10:$B$37,SummaryTC_AP!$B231,'MemMon Total'!U$10:U$37)</f>
        <v>0</v>
      </c>
      <c r="W233" s="86">
        <f>SUMIF('MemMon Total'!$B$10:$B$37,SummaryTC_AP!$B231,'MemMon Total'!V$10:V$37)</f>
        <v>0</v>
      </c>
      <c r="X233" s="86">
        <f>SUMIF('MemMon Total'!$B$10:$B$37,SummaryTC_AP!$B231,'MemMon Total'!W$10:W$37)</f>
        <v>0</v>
      </c>
      <c r="Y233" s="86">
        <f>SUMIF('MemMon Total'!$B$10:$B$37,SummaryTC_AP!$B231,'MemMon Total'!X$10:X$37)</f>
        <v>0</v>
      </c>
      <c r="Z233" s="86">
        <f>SUMIF('MemMon Total'!$B$10:$B$37,SummaryTC_AP!$B231,'MemMon Total'!Y$10:Y$37)</f>
        <v>0</v>
      </c>
      <c r="AA233" s="86">
        <f>SUMIF('MemMon Total'!$B$10:$B$37,SummaryTC_AP!$B231,'MemMon Total'!Z$10:Z$37)</f>
        <v>0</v>
      </c>
      <c r="AB233" s="86">
        <f>SUMIF('MemMon Total'!$B$10:$B$37,SummaryTC_AP!$B231,'MemMon Total'!AA$10:AA$37)</f>
        <v>0</v>
      </c>
      <c r="AC233" s="86">
        <f>SUMIF('MemMon Total'!$B$10:$B$37,SummaryTC_AP!$B231,'MemMon Total'!AB$10:AB$37)</f>
        <v>0</v>
      </c>
      <c r="AD233" s="86">
        <f>SUMIF('MemMon Total'!$B$10:$B$37,SummaryTC_AP!$B231,'MemMon Total'!AC$10:AC$37)</f>
        <v>0</v>
      </c>
      <c r="AE233" s="86">
        <f>SUMIF('MemMon Total'!$B$10:$B$37,SummaryTC_AP!$B231,'MemMon Total'!AD$10:AD$37)</f>
        <v>0</v>
      </c>
      <c r="AF233" s="86">
        <f>SUMIF('MemMon Total'!$B$10:$B$37,SummaryTC_AP!$B231,'MemMon Total'!AE$10:AE$37)</f>
        <v>0</v>
      </c>
      <c r="AG233" s="86">
        <f>SUMIF('MemMon Total'!$B$10:$B$37,SummaryTC_AP!$B231,'MemMon Total'!AF$10:AF$37)</f>
        <v>0</v>
      </c>
      <c r="AH233" s="271">
        <f>SUMIF('MemMon Total'!$B$10:$B$37,SummaryTC_AP!$B231,'MemMon Total'!AG$10:AG$37)</f>
        <v>0</v>
      </c>
      <c r="AI233" s="254"/>
    </row>
    <row r="234" spans="2:35" x14ac:dyDescent="0.2">
      <c r="B234" s="24">
        <f>'Summary TC'!B234</f>
        <v>0</v>
      </c>
      <c r="C234" s="24">
        <f>'Summary TC'!C234</f>
        <v>0</v>
      </c>
      <c r="D234" s="5"/>
      <c r="E234" s="207"/>
      <c r="F234" s="98"/>
      <c r="G234" s="98"/>
      <c r="H234" s="98"/>
      <c r="I234" s="98"/>
      <c r="J234" s="98"/>
      <c r="K234" s="98"/>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373"/>
      <c r="AI234" s="254"/>
    </row>
    <row r="235" spans="2:35" x14ac:dyDescent="0.2">
      <c r="B235" s="24" t="str">
        <f>'Summary TC'!B235</f>
        <v>Hypothetical 2 Aggregate</v>
      </c>
      <c r="C235" s="24">
        <f>'Summary TC'!C235</f>
        <v>0</v>
      </c>
      <c r="D235" s="5"/>
      <c r="E235" s="207"/>
      <c r="F235" s="98"/>
      <c r="G235" s="98"/>
      <c r="H235" s="98"/>
      <c r="I235" s="98"/>
      <c r="J235" s="98"/>
      <c r="K235" s="98"/>
      <c r="L235" s="98"/>
      <c r="M235" s="98"/>
      <c r="N235" s="98"/>
      <c r="O235" s="98"/>
      <c r="P235" s="98"/>
      <c r="Q235" s="98"/>
      <c r="R235" s="98"/>
      <c r="S235" s="98"/>
      <c r="T235" s="98"/>
      <c r="U235" s="98"/>
      <c r="V235" s="98"/>
      <c r="W235" s="98"/>
      <c r="X235" s="98"/>
      <c r="Y235" s="98"/>
      <c r="Z235" s="98"/>
      <c r="AA235" s="98"/>
      <c r="AB235" s="98"/>
      <c r="AC235" s="98"/>
      <c r="AD235" s="98"/>
      <c r="AE235" s="98"/>
      <c r="AF235" s="98"/>
      <c r="AG235" s="98"/>
      <c r="AH235" s="373"/>
      <c r="AI235" s="254"/>
    </row>
    <row r="236" spans="2:35" x14ac:dyDescent="0.2">
      <c r="B236" s="24">
        <f>'Summary TC'!B236</f>
        <v>0</v>
      </c>
      <c r="C236" s="24">
        <f>'Summary TC'!C236</f>
        <v>0</v>
      </c>
      <c r="D236" s="5"/>
      <c r="E236" s="207"/>
      <c r="F236" s="98"/>
      <c r="G236" s="98"/>
      <c r="H236" s="98"/>
      <c r="I236" s="98"/>
      <c r="J236" s="98"/>
      <c r="K236" s="98"/>
      <c r="L236" s="98"/>
      <c r="M236" s="98"/>
      <c r="N236" s="98"/>
      <c r="O236" s="98"/>
      <c r="P236" s="98"/>
      <c r="Q236" s="98"/>
      <c r="R236" s="98"/>
      <c r="S236" s="98"/>
      <c r="T236" s="98"/>
      <c r="U236" s="98"/>
      <c r="V236" s="98"/>
      <c r="W236" s="98"/>
      <c r="X236" s="98"/>
      <c r="Y236" s="98"/>
      <c r="Z236" s="98"/>
      <c r="AA236" s="98"/>
      <c r="AB236" s="98"/>
      <c r="AC236" s="98"/>
      <c r="AD236" s="98"/>
      <c r="AE236" s="98"/>
      <c r="AF236" s="98"/>
      <c r="AG236" s="98"/>
      <c r="AH236" s="373"/>
      <c r="AI236" s="254"/>
    </row>
    <row r="237" spans="2:35" x14ac:dyDescent="0.2">
      <c r="B237" s="24">
        <f>'Summary TC'!B237</f>
        <v>0</v>
      </c>
      <c r="C237" s="24">
        <f>'Summary TC'!C237</f>
        <v>0</v>
      </c>
      <c r="E237" s="207"/>
      <c r="F237" s="98"/>
      <c r="G237" s="98"/>
      <c r="H237" s="98"/>
      <c r="I237" s="98"/>
      <c r="J237" s="98"/>
      <c r="K237" s="98"/>
      <c r="L237" s="98"/>
      <c r="M237" s="98"/>
      <c r="N237" s="98"/>
      <c r="O237" s="98"/>
      <c r="P237" s="98"/>
      <c r="Q237" s="98"/>
      <c r="R237" s="98"/>
      <c r="S237" s="98"/>
      <c r="T237" s="98"/>
      <c r="U237" s="98"/>
      <c r="V237" s="98"/>
      <c r="W237" s="98"/>
      <c r="X237" s="98"/>
      <c r="Y237" s="98"/>
      <c r="Z237" s="98"/>
      <c r="AA237" s="98"/>
      <c r="AB237" s="98"/>
      <c r="AC237" s="98"/>
      <c r="AD237" s="98"/>
      <c r="AE237" s="98"/>
      <c r="AF237" s="98"/>
      <c r="AG237" s="98"/>
      <c r="AH237" s="373"/>
      <c r="AI237" s="254"/>
    </row>
    <row r="238" spans="2:35" x14ac:dyDescent="0.2">
      <c r="B238" s="24" t="str">
        <f>'Summary TC'!B238</f>
        <v/>
      </c>
      <c r="C238" s="24">
        <f>'Summary TC'!C238</f>
        <v>0</v>
      </c>
      <c r="D238" s="5" t="str">
        <f>IF($C238&lt;&gt;0,"Total","")</f>
        <v/>
      </c>
      <c r="E238" s="111">
        <f>SUMIF('WOW PMPM &amp; Agg'!$B$57:$B$65,SummaryTC_AP!$B238,'WOW PMPM &amp; Agg'!D$57:D$65)</f>
        <v>0</v>
      </c>
      <c r="F238" s="112">
        <f>SUMIF('WOW PMPM &amp; Agg'!$B$57:$B$65,SummaryTC_AP!$B238,'WOW PMPM &amp; Agg'!E$57:E$65)</f>
        <v>0</v>
      </c>
      <c r="G238" s="112">
        <f>SUMIF('WOW PMPM &amp; Agg'!$B$57:$B$65,SummaryTC_AP!$B238,'WOW PMPM &amp; Agg'!F$57:F$65)</f>
        <v>0</v>
      </c>
      <c r="H238" s="112">
        <f>SUMIF('WOW PMPM &amp; Agg'!$B$57:$B$65,SummaryTC_AP!$B238,'WOW PMPM &amp; Agg'!G$57:G$65)</f>
        <v>0</v>
      </c>
      <c r="I238" s="112">
        <f>SUMIF('WOW PMPM &amp; Agg'!$B$57:$B$65,SummaryTC_AP!$B238,'WOW PMPM &amp; Agg'!H$57:H$65)</f>
        <v>0</v>
      </c>
      <c r="J238" s="112">
        <f>SUMIF('WOW PMPM &amp; Agg'!$B$57:$B$65,SummaryTC_AP!$B238,'WOW PMPM &amp; Agg'!I$57:I$65)</f>
        <v>0</v>
      </c>
      <c r="K238" s="112">
        <f>SUMIF('WOW PMPM &amp; Agg'!$B$57:$B$65,SummaryTC_AP!$B238,'WOW PMPM &amp; Agg'!J$57:J$65)</f>
        <v>0</v>
      </c>
      <c r="L238" s="112">
        <f>SUMIF('WOW PMPM &amp; Agg'!$B$57:$B$65,SummaryTC_AP!$B238,'WOW PMPM &amp; Agg'!K$57:K$65)</f>
        <v>0</v>
      </c>
      <c r="M238" s="112">
        <f>SUMIF('WOW PMPM &amp; Agg'!$B$57:$B$65,SummaryTC_AP!$B238,'WOW PMPM &amp; Agg'!L$57:L$65)</f>
        <v>0</v>
      </c>
      <c r="N238" s="112">
        <f>SUMIF('WOW PMPM &amp; Agg'!$B$57:$B$65,SummaryTC_AP!$B238,'WOW PMPM &amp; Agg'!M$57:M$65)</f>
        <v>0</v>
      </c>
      <c r="O238" s="112">
        <f>SUMIF('WOW PMPM &amp; Agg'!$B$57:$B$65,SummaryTC_AP!$B238,'WOW PMPM &amp; Agg'!N$57:N$65)</f>
        <v>0</v>
      </c>
      <c r="P238" s="112">
        <f>SUMIF('WOW PMPM &amp; Agg'!$B$57:$B$65,SummaryTC_AP!$B238,'WOW PMPM &amp; Agg'!O$57:O$65)</f>
        <v>0</v>
      </c>
      <c r="Q238" s="112">
        <f>SUMIF('WOW PMPM &amp; Agg'!$B$57:$B$65,SummaryTC_AP!$B238,'WOW PMPM &amp; Agg'!P$57:P$65)</f>
        <v>0</v>
      </c>
      <c r="R238" s="112">
        <f>SUMIF('WOW PMPM &amp; Agg'!$B$57:$B$65,SummaryTC_AP!$B238,'WOW PMPM &amp; Agg'!Q$57:Q$65)</f>
        <v>0</v>
      </c>
      <c r="S238" s="112">
        <f>SUMIF('WOW PMPM &amp; Agg'!$B$57:$B$65,SummaryTC_AP!$B238,'WOW PMPM &amp; Agg'!R$57:R$65)</f>
        <v>0</v>
      </c>
      <c r="T238" s="112">
        <f>SUMIF('WOW PMPM &amp; Agg'!$B$57:$B$65,SummaryTC_AP!$B238,'WOW PMPM &amp; Agg'!S$57:S$65)</f>
        <v>0</v>
      </c>
      <c r="U238" s="112">
        <f>SUMIF('WOW PMPM &amp; Agg'!$B$57:$B$65,SummaryTC_AP!$B238,'WOW PMPM &amp; Agg'!T$57:T$65)</f>
        <v>0</v>
      </c>
      <c r="V238" s="112">
        <f>SUMIF('WOW PMPM &amp; Agg'!$B$57:$B$65,SummaryTC_AP!$B238,'WOW PMPM &amp; Agg'!U$57:U$65)</f>
        <v>0</v>
      </c>
      <c r="W238" s="112">
        <f>SUMIF('WOW PMPM &amp; Agg'!$B$57:$B$65,SummaryTC_AP!$B238,'WOW PMPM &amp; Agg'!V$57:V$65)</f>
        <v>0</v>
      </c>
      <c r="X238" s="112">
        <f>SUMIF('WOW PMPM &amp; Agg'!$B$57:$B$65,SummaryTC_AP!$B238,'WOW PMPM &amp; Agg'!W$57:W$65)</f>
        <v>0</v>
      </c>
      <c r="Y238" s="112">
        <f>SUMIF('WOW PMPM &amp; Agg'!$B$57:$B$65,SummaryTC_AP!$B238,'WOW PMPM &amp; Agg'!X$57:X$65)</f>
        <v>0</v>
      </c>
      <c r="Z238" s="112">
        <f>SUMIF('WOW PMPM &amp; Agg'!$B$57:$B$65,SummaryTC_AP!$B238,'WOW PMPM &amp; Agg'!Y$57:Y$65)</f>
        <v>0</v>
      </c>
      <c r="AA238" s="112">
        <f>SUMIF('WOW PMPM &amp; Agg'!$B$57:$B$65,SummaryTC_AP!$B238,'WOW PMPM &amp; Agg'!Z$57:Z$65)</f>
        <v>0</v>
      </c>
      <c r="AB238" s="112">
        <f>SUMIF('WOW PMPM &amp; Agg'!$B$57:$B$65,SummaryTC_AP!$B238,'WOW PMPM &amp; Agg'!AA$57:AA$65)</f>
        <v>0</v>
      </c>
      <c r="AC238" s="112">
        <f>SUMIF('WOW PMPM &amp; Agg'!$B$57:$B$65,SummaryTC_AP!$B238,'WOW PMPM &amp; Agg'!AB$57:AB$65)</f>
        <v>0</v>
      </c>
      <c r="AD238" s="112">
        <f>SUMIF('WOW PMPM &amp; Agg'!$B$57:$B$65,SummaryTC_AP!$B238,'WOW PMPM &amp; Agg'!AC$57:AC$65)</f>
        <v>0</v>
      </c>
      <c r="AE238" s="112">
        <f>SUMIF('WOW PMPM &amp; Agg'!$B$57:$B$65,SummaryTC_AP!$B238,'WOW PMPM &amp; Agg'!AD$57:AD$65)</f>
        <v>0</v>
      </c>
      <c r="AF238" s="112">
        <f>SUMIF('WOW PMPM &amp; Agg'!$B$57:$B$65,SummaryTC_AP!$B238,'WOW PMPM &amp; Agg'!AE$57:AE$65)</f>
        <v>0</v>
      </c>
      <c r="AG238" s="112">
        <f>SUMIF('WOW PMPM &amp; Agg'!$B$57:$B$65,SummaryTC_AP!$B238,'WOW PMPM &amp; Agg'!AF$57:AF$65)</f>
        <v>0</v>
      </c>
      <c r="AH238" s="345">
        <f>SUMIF('WOW PMPM &amp; Agg'!$B$57:$B$65,SummaryTC_AP!$B238,'WOW PMPM &amp; Agg'!AG$57:AG$65)</f>
        <v>0</v>
      </c>
      <c r="AI238" s="347"/>
    </row>
    <row r="239" spans="2:35" x14ac:dyDescent="0.2">
      <c r="B239" s="24" t="str">
        <f>'Summary TC'!B239</f>
        <v/>
      </c>
      <c r="C239" s="24">
        <f>'Summary TC'!C239</f>
        <v>0</v>
      </c>
      <c r="D239" s="5" t="str">
        <f>IF($C239&lt;&gt;0,"Total","")</f>
        <v/>
      </c>
      <c r="E239" s="111">
        <f>SUMIF('WOW PMPM &amp; Agg'!$B$57:$B$65,SummaryTC_AP!$B239,'WOW PMPM &amp; Agg'!D$57:D$65)</f>
        <v>0</v>
      </c>
      <c r="F239" s="112">
        <f>SUMIF('WOW PMPM &amp; Agg'!$B$57:$B$65,SummaryTC_AP!$B239,'WOW PMPM &amp; Agg'!E$57:E$65)</f>
        <v>0</v>
      </c>
      <c r="G239" s="112">
        <f>SUMIF('WOW PMPM &amp; Agg'!$B$57:$B$65,SummaryTC_AP!$B239,'WOW PMPM &amp; Agg'!F$57:F$65)</f>
        <v>0</v>
      </c>
      <c r="H239" s="112">
        <f>SUMIF('WOW PMPM &amp; Agg'!$B$57:$B$65,SummaryTC_AP!$B239,'WOW PMPM &amp; Agg'!G$57:G$65)</f>
        <v>0</v>
      </c>
      <c r="I239" s="112">
        <f>SUMIF('WOW PMPM &amp; Agg'!$B$57:$B$65,SummaryTC_AP!$B239,'WOW PMPM &amp; Agg'!H$57:H$65)</f>
        <v>0</v>
      </c>
      <c r="J239" s="112">
        <f>SUMIF('WOW PMPM &amp; Agg'!$B$57:$B$65,SummaryTC_AP!$B239,'WOW PMPM &amp; Agg'!I$57:I$65)</f>
        <v>0</v>
      </c>
      <c r="K239" s="112">
        <f>SUMIF('WOW PMPM &amp; Agg'!$B$57:$B$65,SummaryTC_AP!$B239,'WOW PMPM &amp; Agg'!J$57:J$65)</f>
        <v>0</v>
      </c>
      <c r="L239" s="112">
        <f>SUMIF('WOW PMPM &amp; Agg'!$B$57:$B$65,SummaryTC_AP!$B239,'WOW PMPM &amp; Agg'!K$57:K$65)</f>
        <v>0</v>
      </c>
      <c r="M239" s="112">
        <f>SUMIF('WOW PMPM &amp; Agg'!$B$57:$B$65,SummaryTC_AP!$B239,'WOW PMPM &amp; Agg'!L$57:L$65)</f>
        <v>0</v>
      </c>
      <c r="N239" s="112">
        <f>SUMIF('WOW PMPM &amp; Agg'!$B$57:$B$65,SummaryTC_AP!$B239,'WOW PMPM &amp; Agg'!M$57:M$65)</f>
        <v>0</v>
      </c>
      <c r="O239" s="112">
        <f>SUMIF('WOW PMPM &amp; Agg'!$B$57:$B$65,SummaryTC_AP!$B239,'WOW PMPM &amp; Agg'!N$57:N$65)</f>
        <v>0</v>
      </c>
      <c r="P239" s="112">
        <f>SUMIF('WOW PMPM &amp; Agg'!$B$57:$B$65,SummaryTC_AP!$B239,'WOW PMPM &amp; Agg'!O$57:O$65)</f>
        <v>0</v>
      </c>
      <c r="Q239" s="112">
        <f>SUMIF('WOW PMPM &amp; Agg'!$B$57:$B$65,SummaryTC_AP!$B239,'WOW PMPM &amp; Agg'!P$57:P$65)</f>
        <v>0</v>
      </c>
      <c r="R239" s="112">
        <f>SUMIF('WOW PMPM &amp; Agg'!$B$57:$B$65,SummaryTC_AP!$B239,'WOW PMPM &amp; Agg'!Q$57:Q$65)</f>
        <v>0</v>
      </c>
      <c r="S239" s="112">
        <f>SUMIF('WOW PMPM &amp; Agg'!$B$57:$B$65,SummaryTC_AP!$B239,'WOW PMPM &amp; Agg'!R$57:R$65)</f>
        <v>0</v>
      </c>
      <c r="T239" s="112">
        <f>SUMIF('WOW PMPM &amp; Agg'!$B$57:$B$65,SummaryTC_AP!$B239,'WOW PMPM &amp; Agg'!S$57:S$65)</f>
        <v>0</v>
      </c>
      <c r="U239" s="112">
        <f>SUMIF('WOW PMPM &amp; Agg'!$B$57:$B$65,SummaryTC_AP!$B239,'WOW PMPM &amp; Agg'!T$57:T$65)</f>
        <v>0</v>
      </c>
      <c r="V239" s="112">
        <f>SUMIF('WOW PMPM &amp; Agg'!$B$57:$B$65,SummaryTC_AP!$B239,'WOW PMPM &amp; Agg'!U$57:U$65)</f>
        <v>0</v>
      </c>
      <c r="W239" s="112">
        <f>SUMIF('WOW PMPM &amp; Agg'!$B$57:$B$65,SummaryTC_AP!$B239,'WOW PMPM &amp; Agg'!V$57:V$65)</f>
        <v>0</v>
      </c>
      <c r="X239" s="112">
        <f>SUMIF('WOW PMPM &amp; Agg'!$B$57:$B$65,SummaryTC_AP!$B239,'WOW PMPM &amp; Agg'!W$57:W$65)</f>
        <v>0</v>
      </c>
      <c r="Y239" s="112">
        <f>SUMIF('WOW PMPM &amp; Agg'!$B$57:$B$65,SummaryTC_AP!$B239,'WOW PMPM &amp; Agg'!X$57:X$65)</f>
        <v>0</v>
      </c>
      <c r="Z239" s="112">
        <f>SUMIF('WOW PMPM &amp; Agg'!$B$57:$B$65,SummaryTC_AP!$B239,'WOW PMPM &amp; Agg'!Y$57:Y$65)</f>
        <v>0</v>
      </c>
      <c r="AA239" s="112">
        <f>SUMIF('WOW PMPM &amp; Agg'!$B$57:$B$65,SummaryTC_AP!$B239,'WOW PMPM &amp; Agg'!Z$57:Z$65)</f>
        <v>0</v>
      </c>
      <c r="AB239" s="112">
        <f>SUMIF('WOW PMPM &amp; Agg'!$B$57:$B$65,SummaryTC_AP!$B239,'WOW PMPM &amp; Agg'!AA$57:AA$65)</f>
        <v>0</v>
      </c>
      <c r="AC239" s="112">
        <f>SUMIF('WOW PMPM &amp; Agg'!$B$57:$B$65,SummaryTC_AP!$B239,'WOW PMPM &amp; Agg'!AB$57:AB$65)</f>
        <v>0</v>
      </c>
      <c r="AD239" s="112">
        <f>SUMIF('WOW PMPM &amp; Agg'!$B$57:$B$65,SummaryTC_AP!$B239,'WOW PMPM &amp; Agg'!AC$57:AC$65)</f>
        <v>0</v>
      </c>
      <c r="AE239" s="112">
        <f>SUMIF('WOW PMPM &amp; Agg'!$B$57:$B$65,SummaryTC_AP!$B239,'WOW PMPM &amp; Agg'!AD$57:AD$65)</f>
        <v>0</v>
      </c>
      <c r="AF239" s="112">
        <f>SUMIF('WOW PMPM &amp; Agg'!$B$57:$B$65,SummaryTC_AP!$B239,'WOW PMPM &amp; Agg'!AE$57:AE$65)</f>
        <v>0</v>
      </c>
      <c r="AG239" s="112">
        <f>SUMIF('WOW PMPM &amp; Agg'!$B$57:$B$65,SummaryTC_AP!$B239,'WOW PMPM &amp; Agg'!AF$57:AF$65)</f>
        <v>0</v>
      </c>
      <c r="AH239" s="345">
        <f>SUMIF('WOW PMPM &amp; Agg'!$B$57:$B$65,SummaryTC_AP!$B239,'WOW PMPM &amp; Agg'!AG$57:AG$65)</f>
        <v>0</v>
      </c>
      <c r="AI239" s="347"/>
    </row>
    <row r="240" spans="2:35" x14ac:dyDescent="0.2">
      <c r="B240" s="24" t="str">
        <f>'Summary TC'!B240</f>
        <v/>
      </c>
      <c r="C240" s="24">
        <f>'Summary TC'!C240</f>
        <v>0</v>
      </c>
      <c r="D240" s="5" t="str">
        <f>IF($C240&lt;&gt;0,"Total","")</f>
        <v/>
      </c>
      <c r="E240" s="111">
        <f>SUMIF('WOW PMPM &amp; Agg'!$B$57:$B$65,SummaryTC_AP!$B240,'WOW PMPM &amp; Agg'!D$57:D$65)</f>
        <v>0</v>
      </c>
      <c r="F240" s="112">
        <f>SUMIF('WOW PMPM &amp; Agg'!$B$57:$B$65,SummaryTC_AP!$B240,'WOW PMPM &amp; Agg'!E$57:E$65)</f>
        <v>0</v>
      </c>
      <c r="G240" s="112">
        <f>SUMIF('WOW PMPM &amp; Agg'!$B$57:$B$65,SummaryTC_AP!$B240,'WOW PMPM &amp; Agg'!F$57:F$65)</f>
        <v>0</v>
      </c>
      <c r="H240" s="112">
        <f>SUMIF('WOW PMPM &amp; Agg'!$B$57:$B$65,SummaryTC_AP!$B240,'WOW PMPM &amp; Agg'!G$57:G$65)</f>
        <v>0</v>
      </c>
      <c r="I240" s="112">
        <f>SUMIF('WOW PMPM &amp; Agg'!$B$57:$B$65,SummaryTC_AP!$B240,'WOW PMPM &amp; Agg'!H$57:H$65)</f>
        <v>0</v>
      </c>
      <c r="J240" s="112">
        <f>SUMIF('WOW PMPM &amp; Agg'!$B$57:$B$65,SummaryTC_AP!$B240,'WOW PMPM &amp; Agg'!I$57:I$65)</f>
        <v>0</v>
      </c>
      <c r="K240" s="112">
        <f>SUMIF('WOW PMPM &amp; Agg'!$B$57:$B$65,SummaryTC_AP!$B240,'WOW PMPM &amp; Agg'!J$57:J$65)</f>
        <v>0</v>
      </c>
      <c r="L240" s="112">
        <f>SUMIF('WOW PMPM &amp; Agg'!$B$57:$B$65,SummaryTC_AP!$B240,'WOW PMPM &amp; Agg'!K$57:K$65)</f>
        <v>0</v>
      </c>
      <c r="M240" s="112">
        <f>SUMIF('WOW PMPM &amp; Agg'!$B$57:$B$65,SummaryTC_AP!$B240,'WOW PMPM &amp; Agg'!L$57:L$65)</f>
        <v>0</v>
      </c>
      <c r="N240" s="112">
        <f>SUMIF('WOW PMPM &amp; Agg'!$B$57:$B$65,SummaryTC_AP!$B240,'WOW PMPM &amp; Agg'!M$57:M$65)</f>
        <v>0</v>
      </c>
      <c r="O240" s="112">
        <f>SUMIF('WOW PMPM &amp; Agg'!$B$57:$B$65,SummaryTC_AP!$B240,'WOW PMPM &amp; Agg'!N$57:N$65)</f>
        <v>0</v>
      </c>
      <c r="P240" s="112">
        <f>SUMIF('WOW PMPM &amp; Agg'!$B$57:$B$65,SummaryTC_AP!$B240,'WOW PMPM &amp; Agg'!O$57:O$65)</f>
        <v>0</v>
      </c>
      <c r="Q240" s="112">
        <f>SUMIF('WOW PMPM &amp; Agg'!$B$57:$B$65,SummaryTC_AP!$B240,'WOW PMPM &amp; Agg'!P$57:P$65)</f>
        <v>0</v>
      </c>
      <c r="R240" s="112">
        <f>SUMIF('WOW PMPM &amp; Agg'!$B$57:$B$65,SummaryTC_AP!$B240,'WOW PMPM &amp; Agg'!Q$57:Q$65)</f>
        <v>0</v>
      </c>
      <c r="S240" s="112">
        <f>SUMIF('WOW PMPM &amp; Agg'!$B$57:$B$65,SummaryTC_AP!$B240,'WOW PMPM &amp; Agg'!R$57:R$65)</f>
        <v>0</v>
      </c>
      <c r="T240" s="112">
        <f>SUMIF('WOW PMPM &amp; Agg'!$B$57:$B$65,SummaryTC_AP!$B240,'WOW PMPM &amp; Agg'!S$57:S$65)</f>
        <v>0</v>
      </c>
      <c r="U240" s="112">
        <f>SUMIF('WOW PMPM &amp; Agg'!$B$57:$B$65,SummaryTC_AP!$B240,'WOW PMPM &amp; Agg'!T$57:T$65)</f>
        <v>0</v>
      </c>
      <c r="V240" s="112">
        <f>SUMIF('WOW PMPM &amp; Agg'!$B$57:$B$65,SummaryTC_AP!$B240,'WOW PMPM &amp; Agg'!U$57:U$65)</f>
        <v>0</v>
      </c>
      <c r="W240" s="112">
        <f>SUMIF('WOW PMPM &amp; Agg'!$B$57:$B$65,SummaryTC_AP!$B240,'WOW PMPM &amp; Agg'!V$57:V$65)</f>
        <v>0</v>
      </c>
      <c r="X240" s="112">
        <f>SUMIF('WOW PMPM &amp; Agg'!$B$57:$B$65,SummaryTC_AP!$B240,'WOW PMPM &amp; Agg'!W$57:W$65)</f>
        <v>0</v>
      </c>
      <c r="Y240" s="112">
        <f>SUMIF('WOW PMPM &amp; Agg'!$B$57:$B$65,SummaryTC_AP!$B240,'WOW PMPM &amp; Agg'!X$57:X$65)</f>
        <v>0</v>
      </c>
      <c r="Z240" s="112">
        <f>SUMIF('WOW PMPM &amp; Agg'!$B$57:$B$65,SummaryTC_AP!$B240,'WOW PMPM &amp; Agg'!Y$57:Y$65)</f>
        <v>0</v>
      </c>
      <c r="AA240" s="112">
        <f>SUMIF('WOW PMPM &amp; Agg'!$B$57:$B$65,SummaryTC_AP!$B240,'WOW PMPM &amp; Agg'!Z$57:Z$65)</f>
        <v>0</v>
      </c>
      <c r="AB240" s="112">
        <f>SUMIF('WOW PMPM &amp; Agg'!$B$57:$B$65,SummaryTC_AP!$B240,'WOW PMPM &amp; Agg'!AA$57:AA$65)</f>
        <v>0</v>
      </c>
      <c r="AC240" s="112">
        <f>SUMIF('WOW PMPM &amp; Agg'!$B$57:$B$65,SummaryTC_AP!$B240,'WOW PMPM &amp; Agg'!AB$57:AB$65)</f>
        <v>0</v>
      </c>
      <c r="AD240" s="112">
        <f>SUMIF('WOW PMPM &amp; Agg'!$B$57:$B$65,SummaryTC_AP!$B240,'WOW PMPM &amp; Agg'!AC$57:AC$65)</f>
        <v>0</v>
      </c>
      <c r="AE240" s="112">
        <f>SUMIF('WOW PMPM &amp; Agg'!$B$57:$B$65,SummaryTC_AP!$B240,'WOW PMPM &amp; Agg'!AD$57:AD$65)</f>
        <v>0</v>
      </c>
      <c r="AF240" s="112">
        <f>SUMIF('WOW PMPM &amp; Agg'!$B$57:$B$65,SummaryTC_AP!$B240,'WOW PMPM &amp; Agg'!AE$57:AE$65)</f>
        <v>0</v>
      </c>
      <c r="AG240" s="112">
        <f>SUMIF('WOW PMPM &amp; Agg'!$B$57:$B$65,SummaryTC_AP!$B240,'WOW PMPM &amp; Agg'!AF$57:AF$65)</f>
        <v>0</v>
      </c>
      <c r="AH240" s="345">
        <f>SUMIF('WOW PMPM &amp; Agg'!$B$57:$B$65,SummaryTC_AP!$B240,'WOW PMPM &amp; Agg'!AG$57:AG$65)</f>
        <v>0</v>
      </c>
      <c r="AI240" s="346"/>
    </row>
    <row r="241" spans="2:35" ht="13.5" thickBot="1" x14ac:dyDescent="0.25">
      <c r="B241" s="24">
        <f>'Summary TC'!B241</f>
        <v>0</v>
      </c>
      <c r="C241" s="126">
        <f>'Summary TC'!C241</f>
        <v>0</v>
      </c>
      <c r="D241" s="263"/>
      <c r="E241" s="89"/>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90"/>
      <c r="AH241" s="348"/>
      <c r="AI241" s="348"/>
    </row>
    <row r="242" spans="2:35" ht="13.5" thickBot="1" x14ac:dyDescent="0.25">
      <c r="B242" s="163" t="str">
        <f>'Summary TC'!B242</f>
        <v>TOTAL</v>
      </c>
      <c r="C242" s="80"/>
      <c r="D242" s="183"/>
      <c r="E242" s="362">
        <f>IF(AND(E$12&gt;=Dropdowns!$E$1, E$12&lt;=Dropdowns!$E$2), SUMIF($D223:$D241,"Total",E223:E241),0)</f>
        <v>0</v>
      </c>
      <c r="F242" s="115">
        <f>IF(AND(F$12&gt;=Dropdowns!$E$1, F$12&lt;=Dropdowns!$E$2), SUMIF($D223:$D241,"Total",F223:F241),0)</f>
        <v>0</v>
      </c>
      <c r="G242" s="115">
        <f>IF(AND(G$12&gt;=Dropdowns!$E$1, G$12&lt;=Dropdowns!$E$2), SUMIF($D223:$D241,"Total",G223:G241),0)</f>
        <v>0</v>
      </c>
      <c r="H242" s="115">
        <f>IF(AND(H$12&gt;=Dropdowns!$E$1, H$12&lt;=Dropdowns!$E$2), SUMIF($D223:$D241,"Total",H223:H241),0)</f>
        <v>0</v>
      </c>
      <c r="I242" s="115">
        <f>IF(AND(I$12&gt;=Dropdowns!$E$1, I$12&lt;=Dropdowns!$E$2), SUMIF($D223:$D241,"Total",I223:I241),0)</f>
        <v>0</v>
      </c>
      <c r="J242" s="115">
        <f>IF(AND(J$12&gt;=Dropdowns!$E$1, J$12&lt;=Dropdowns!$E$2), SUMIF($D223:$D241,"Total",J223:J241),0)</f>
        <v>0</v>
      </c>
      <c r="K242" s="115">
        <f>IF(AND(K$12&gt;=Dropdowns!$E$1, K$12&lt;=Dropdowns!$E$2), SUMIF($D223:$D241,"Total",K223:K241),0)</f>
        <v>0</v>
      </c>
      <c r="L242" s="115">
        <f>IF(AND(L$12&gt;=Dropdowns!$E$1, L$12&lt;=Dropdowns!$E$2), SUMIF($D223:$D241,"Total",L223:L241),0)</f>
        <v>0</v>
      </c>
      <c r="M242" s="115">
        <f>IF(AND(M$12&gt;=Dropdowns!$E$1, M$12&lt;=Dropdowns!$E$2), SUMIF($D223:$D241,"Total",M223:M241),0)</f>
        <v>0</v>
      </c>
      <c r="N242" s="115">
        <f>IF(AND(N$12&gt;=Dropdowns!$E$1, N$12&lt;=Dropdowns!$E$2), SUMIF($D223:$D241,"Total",N223:N241),0)</f>
        <v>0</v>
      </c>
      <c r="O242" s="115">
        <f>IF(AND(O$12&gt;=Dropdowns!$E$1, O$12&lt;=Dropdowns!$E$2), SUMIF($D223:$D241,"Total",O223:O241),0)</f>
        <v>0</v>
      </c>
      <c r="P242" s="115">
        <f>IF(AND(P$12&gt;=Dropdowns!$E$1, P$12&lt;=Dropdowns!$E$2), SUMIF($D223:$D241,"Total",P223:P241),0)</f>
        <v>0</v>
      </c>
      <c r="Q242" s="115">
        <f>IF(AND(Q$12&gt;=Dropdowns!$E$1, Q$12&lt;=Dropdowns!$E$2), SUMIF($D223:$D241,"Total",Q223:Q241),0)</f>
        <v>0</v>
      </c>
      <c r="R242" s="115">
        <f>IF(AND(R$12&gt;=Dropdowns!$E$1, R$12&lt;=Dropdowns!$E$2), SUMIF($D223:$D241,"Total",R223:R241),0)</f>
        <v>0</v>
      </c>
      <c r="S242" s="115">
        <f>IF(AND(S$12&gt;=Dropdowns!$E$1, S$12&lt;=Dropdowns!$E$2), SUMIF($D223:$D241,"Total",S223:S241),0)</f>
        <v>0</v>
      </c>
      <c r="T242" s="115">
        <f>IF(AND(T$12&gt;=Dropdowns!$E$1, T$12&lt;=Dropdowns!$E$2), SUMIF($D223:$D241,"Total",T223:T241),0)</f>
        <v>0</v>
      </c>
      <c r="U242" s="115">
        <f>IF(AND(U$12&gt;=Dropdowns!$E$1, U$12&lt;=Dropdowns!$E$2), SUMIF($D223:$D241,"Total",U223:U241),0)</f>
        <v>0</v>
      </c>
      <c r="V242" s="115">
        <f>IF(AND(V$12&gt;=Dropdowns!$E$1, V$12&lt;=Dropdowns!$E$2), SUMIF($D223:$D241,"Total",V223:V241),0)</f>
        <v>0</v>
      </c>
      <c r="W242" s="115">
        <f>IF(AND(W$12&gt;=Dropdowns!$E$1, W$12&lt;=Dropdowns!$E$2), SUMIF($D223:$D241,"Total",W223:W241),0)</f>
        <v>0</v>
      </c>
      <c r="X242" s="115">
        <f>IF(AND(X$12&gt;=Dropdowns!$E$1, X$12&lt;=Dropdowns!$E$2), SUMIF($D223:$D241,"Total",X223:X241),0)</f>
        <v>0</v>
      </c>
      <c r="Y242" s="115">
        <f>IF(AND(Y$12&gt;=Dropdowns!$E$1, Y$12&lt;=Dropdowns!$E$2), SUMIF($D223:$D241,"Total",Y223:Y241),0)</f>
        <v>0</v>
      </c>
      <c r="Z242" s="115">
        <f>IF(AND(Z$12&gt;=Dropdowns!$E$1, Z$12&lt;=Dropdowns!$E$2), SUMIF($D223:$D241,"Total",Z223:Z241),0)</f>
        <v>0</v>
      </c>
      <c r="AA242" s="115">
        <f>IF(AND(AA$12&gt;=Dropdowns!$E$1, AA$12&lt;=Dropdowns!$E$2), SUMIF($D223:$D241,"Total",AA223:AA241),0)</f>
        <v>0</v>
      </c>
      <c r="AB242" s="115">
        <f>IF(AND(AB$12&gt;=Dropdowns!$E$1, AB$12&lt;=Dropdowns!$E$2), SUMIF($D223:$D241,"Total",AB223:AB241),0)</f>
        <v>0</v>
      </c>
      <c r="AC242" s="115">
        <f>IF(AND(AC$12&gt;=Dropdowns!$E$1, AC$12&lt;=Dropdowns!$E$2), SUMIF($D223:$D241,"Total",AC223:AC241),0)</f>
        <v>0</v>
      </c>
      <c r="AD242" s="115">
        <f>IF(AND(AD$12&gt;=Dropdowns!$E$1, AD$12&lt;=Dropdowns!$E$2), SUMIF($D223:$D241,"Total",AD223:AD241),0)</f>
        <v>0</v>
      </c>
      <c r="AE242" s="115">
        <f>IF(AND(AE$12&gt;=Dropdowns!$E$1, AE$12&lt;=Dropdowns!$E$2), SUMIF($D223:$D241,"Total",AE223:AE241),0)</f>
        <v>0</v>
      </c>
      <c r="AF242" s="115">
        <f>IF(AND(AF$12&gt;=Dropdowns!$E$1, AF$12&lt;=Dropdowns!$E$2), SUMIF($D223:$D241,"Total",AF223:AF241),0)</f>
        <v>0</v>
      </c>
      <c r="AG242" s="115">
        <f>IF(AND(AG$12&gt;=Dropdowns!$E$1, AG$12&lt;=Dropdowns!$E$2), SUMIF($D223:$D241,"Total",AG223:AG241),0)</f>
        <v>0</v>
      </c>
      <c r="AH242" s="115">
        <f>IF(AND(AH$12&gt;=Dropdowns!$E$1, AH$12&lt;=Dropdowns!$E$2), SUMIF($D223:$D241,"Total",AH223:AH241),0)</f>
        <v>0</v>
      </c>
      <c r="AI242" s="116">
        <f>SUM(E242:AH242)</f>
        <v>0</v>
      </c>
    </row>
    <row r="243" spans="2:35" x14ac:dyDescent="0.2">
      <c r="B243" s="18">
        <f>'Summary TC'!B243</f>
        <v>0</v>
      </c>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184"/>
    </row>
    <row r="244" spans="2:35" ht="13.5" thickBot="1" x14ac:dyDescent="0.25">
      <c r="B244" s="18" t="str">
        <f>'Summary TC'!B244</f>
        <v>With-Waiver Total Expenditures</v>
      </c>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184"/>
    </row>
    <row r="245" spans="2:35" x14ac:dyDescent="0.2">
      <c r="B245" s="26">
        <f>'Summary TC'!B245</f>
        <v>0</v>
      </c>
      <c r="C245" s="26">
        <f>'Summary TC'!C245</f>
        <v>0</v>
      </c>
      <c r="D245" s="49"/>
      <c r="E245" s="49" t="s">
        <v>0</v>
      </c>
      <c r="F245" s="165"/>
      <c r="G245" s="46"/>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64" t="s">
        <v>77</v>
      </c>
    </row>
    <row r="246" spans="2:35" ht="13.5" thickBot="1" x14ac:dyDescent="0.25">
      <c r="B246" s="24">
        <f>'Summary TC'!B246</f>
        <v>0</v>
      </c>
      <c r="C246" s="24">
        <f>'Summary TC'!C246</f>
        <v>0</v>
      </c>
      <c r="D246" s="242"/>
      <c r="E246" s="62">
        <f>'DY Def'!B$5</f>
        <v>1</v>
      </c>
      <c r="F246" s="23">
        <f>'DY Def'!C$5</f>
        <v>2</v>
      </c>
      <c r="G246" s="23">
        <f>'DY Def'!D$5</f>
        <v>3</v>
      </c>
      <c r="H246" s="23">
        <f>'DY Def'!E$5</f>
        <v>4</v>
      </c>
      <c r="I246" s="23">
        <f>'DY Def'!F$5</f>
        <v>5</v>
      </c>
      <c r="J246" s="23">
        <f>'DY Def'!G$5</f>
        <v>6</v>
      </c>
      <c r="K246" s="23">
        <f>'DY Def'!H$5</f>
        <v>7</v>
      </c>
      <c r="L246" s="23">
        <f>'DY Def'!I$5</f>
        <v>8</v>
      </c>
      <c r="M246" s="23">
        <f>'DY Def'!J$5</f>
        <v>9</v>
      </c>
      <c r="N246" s="23">
        <f>'DY Def'!K$5</f>
        <v>10</v>
      </c>
      <c r="O246" s="23">
        <f>'DY Def'!L$5</f>
        <v>11</v>
      </c>
      <c r="P246" s="23">
        <f>'DY Def'!M$5</f>
        <v>12</v>
      </c>
      <c r="Q246" s="23">
        <f>'DY Def'!N$5</f>
        <v>13</v>
      </c>
      <c r="R246" s="23">
        <f>'DY Def'!O$5</f>
        <v>14</v>
      </c>
      <c r="S246" s="23">
        <f>'DY Def'!P$5</f>
        <v>15</v>
      </c>
      <c r="T246" s="23">
        <f>'DY Def'!Q$5</f>
        <v>16</v>
      </c>
      <c r="U246" s="23">
        <f>'DY Def'!R$5</f>
        <v>17</v>
      </c>
      <c r="V246" s="23">
        <f>'DY Def'!S$5</f>
        <v>18</v>
      </c>
      <c r="W246" s="23">
        <f>'DY Def'!T$5</f>
        <v>19</v>
      </c>
      <c r="X246" s="23">
        <f>'DY Def'!U$5</f>
        <v>20</v>
      </c>
      <c r="Y246" s="23">
        <f>'DY Def'!V$5</f>
        <v>21</v>
      </c>
      <c r="Z246" s="23">
        <f>'DY Def'!W$5</f>
        <v>22</v>
      </c>
      <c r="AA246" s="23">
        <f>'DY Def'!X$5</f>
        <v>23</v>
      </c>
      <c r="AB246" s="23">
        <f>'DY Def'!Y$5</f>
        <v>24</v>
      </c>
      <c r="AC246" s="23">
        <f>'DY Def'!Z$5</f>
        <v>25</v>
      </c>
      <c r="AD246" s="23">
        <f>'DY Def'!AA$5</f>
        <v>26</v>
      </c>
      <c r="AE246" s="23">
        <f>'DY Def'!AB$5</f>
        <v>27</v>
      </c>
      <c r="AF246" s="23">
        <f>'DY Def'!AC$5</f>
        <v>28</v>
      </c>
      <c r="AG246" s="23">
        <f>'DY Def'!AD$5</f>
        <v>29</v>
      </c>
      <c r="AH246" s="23">
        <f>'DY Def'!AE$5</f>
        <v>30</v>
      </c>
      <c r="AI246" s="74" t="s">
        <v>4</v>
      </c>
    </row>
    <row r="247" spans="2:35" x14ac:dyDescent="0.2">
      <c r="B247" s="24" t="str">
        <f>'Summary TC'!B247</f>
        <v>Hypothetical 2 Per Capita</v>
      </c>
      <c r="C247" s="24">
        <f>'Summary TC'!C247</f>
        <v>0</v>
      </c>
      <c r="D247" s="242"/>
      <c r="E247" s="187"/>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360"/>
      <c r="AI247" s="360"/>
    </row>
    <row r="248" spans="2:35" x14ac:dyDescent="0.2">
      <c r="B248" s="24" t="str">
        <f>'Summary TC'!B248</f>
        <v/>
      </c>
      <c r="C248" s="24">
        <f>'Summary TC'!C248</f>
        <v>0</v>
      </c>
      <c r="D248" s="57"/>
      <c r="E248" s="111">
        <f>SUMIF('WW Spending Total'!$B$10:$B$50,SummaryTC_AP!$B248,'WW Spending Total'!D$10:D$50)</f>
        <v>0</v>
      </c>
      <c r="F248" s="112">
        <f>SUMIF('WW Spending Total'!$B$10:$B$50,SummaryTC_AP!$B248,'WW Spending Total'!E$10:E$50)</f>
        <v>0</v>
      </c>
      <c r="G248" s="112">
        <f>SUMIF('WW Spending Total'!$B$10:$B$50,SummaryTC_AP!$B248,'WW Spending Total'!F$10:F$50)</f>
        <v>0</v>
      </c>
      <c r="H248" s="112">
        <f>SUMIF('WW Spending Total'!$B$10:$B$50,SummaryTC_AP!$B248,'WW Spending Total'!G$10:G$50)</f>
        <v>0</v>
      </c>
      <c r="I248" s="112">
        <f>SUMIF('WW Spending Total'!$B$10:$B$50,SummaryTC_AP!$B248,'WW Spending Total'!H$10:H$50)</f>
        <v>0</v>
      </c>
      <c r="J248" s="112">
        <f>SUMIF('WW Spending Total'!$B$10:$B$50,SummaryTC_AP!$B248,'WW Spending Total'!I$10:I$50)</f>
        <v>0</v>
      </c>
      <c r="K248" s="112">
        <f>SUMIF('WW Spending Total'!$B$10:$B$50,SummaryTC_AP!$B248,'WW Spending Total'!J$10:J$50)</f>
        <v>0</v>
      </c>
      <c r="L248" s="112">
        <f>SUMIF('WW Spending Total'!$B$10:$B$50,SummaryTC_AP!$B248,'WW Spending Total'!K$10:K$50)</f>
        <v>0</v>
      </c>
      <c r="M248" s="112">
        <f>SUMIF('WW Spending Total'!$B$10:$B$50,SummaryTC_AP!$B248,'WW Spending Total'!L$10:L$50)</f>
        <v>0</v>
      </c>
      <c r="N248" s="112">
        <f>SUMIF('WW Spending Total'!$B$10:$B$50,SummaryTC_AP!$B248,'WW Spending Total'!M$10:M$50)</f>
        <v>0</v>
      </c>
      <c r="O248" s="112">
        <f>SUMIF('WW Spending Total'!$B$10:$B$50,SummaryTC_AP!$B248,'WW Spending Total'!N$10:N$50)</f>
        <v>0</v>
      </c>
      <c r="P248" s="112">
        <f>SUMIF('WW Spending Total'!$B$10:$B$50,SummaryTC_AP!$B248,'WW Spending Total'!O$10:O$50)</f>
        <v>0</v>
      </c>
      <c r="Q248" s="112">
        <f>SUMIF('WW Spending Total'!$B$10:$B$50,SummaryTC_AP!$B248,'WW Spending Total'!P$10:P$50)</f>
        <v>0</v>
      </c>
      <c r="R248" s="112">
        <f>SUMIF('WW Spending Total'!$B$10:$B$50,SummaryTC_AP!$B248,'WW Spending Total'!Q$10:Q$50)</f>
        <v>0</v>
      </c>
      <c r="S248" s="112">
        <f>SUMIF('WW Spending Total'!$B$10:$B$50,SummaryTC_AP!$B248,'WW Spending Total'!R$10:R$50)</f>
        <v>0</v>
      </c>
      <c r="T248" s="112">
        <f>SUMIF('WW Spending Total'!$B$10:$B$50,SummaryTC_AP!$B248,'WW Spending Total'!S$10:S$50)</f>
        <v>0</v>
      </c>
      <c r="U248" s="112">
        <f>SUMIF('WW Spending Total'!$B$10:$B$50,SummaryTC_AP!$B248,'WW Spending Total'!T$10:T$50)</f>
        <v>0</v>
      </c>
      <c r="V248" s="112">
        <f>SUMIF('WW Spending Total'!$B$10:$B$50,SummaryTC_AP!$B248,'WW Spending Total'!U$10:U$50)</f>
        <v>0</v>
      </c>
      <c r="W248" s="112">
        <f>SUMIF('WW Spending Total'!$B$10:$B$50,SummaryTC_AP!$B248,'WW Spending Total'!V$10:V$50)</f>
        <v>0</v>
      </c>
      <c r="X248" s="112">
        <f>SUMIF('WW Spending Total'!$B$10:$B$50,SummaryTC_AP!$B248,'WW Spending Total'!W$10:W$50)</f>
        <v>0</v>
      </c>
      <c r="Y248" s="112">
        <f>SUMIF('WW Spending Total'!$B$10:$B$50,SummaryTC_AP!$B248,'WW Spending Total'!X$10:X$50)</f>
        <v>0</v>
      </c>
      <c r="Z248" s="112">
        <f>SUMIF('WW Spending Total'!$B$10:$B$50,SummaryTC_AP!$B248,'WW Spending Total'!Y$10:Y$50)</f>
        <v>0</v>
      </c>
      <c r="AA248" s="112">
        <f>SUMIF('WW Spending Total'!$B$10:$B$50,SummaryTC_AP!$B248,'WW Spending Total'!Z$10:Z$50)</f>
        <v>0</v>
      </c>
      <c r="AB248" s="112">
        <f>SUMIF('WW Spending Total'!$B$10:$B$50,SummaryTC_AP!$B248,'WW Spending Total'!AA$10:AA$50)</f>
        <v>0</v>
      </c>
      <c r="AC248" s="112">
        <f>SUMIF('WW Spending Total'!$B$10:$B$50,SummaryTC_AP!$B248,'WW Spending Total'!AB$10:AB$50)</f>
        <v>0</v>
      </c>
      <c r="AD248" s="112">
        <f>SUMIF('WW Spending Total'!$B$10:$B$50,SummaryTC_AP!$B248,'WW Spending Total'!AC$10:AC$50)</f>
        <v>0</v>
      </c>
      <c r="AE248" s="112">
        <f>SUMIF('WW Spending Total'!$B$10:$B$50,SummaryTC_AP!$B248,'WW Spending Total'!AD$10:AD$50)</f>
        <v>0</v>
      </c>
      <c r="AF248" s="112">
        <f>SUMIF('WW Spending Total'!$B$10:$B$50,SummaryTC_AP!$B248,'WW Spending Total'!AE$10:AE$50)</f>
        <v>0</v>
      </c>
      <c r="AG248" s="112">
        <f>SUMIF('WW Spending Total'!$B$10:$B$50,SummaryTC_AP!$B248,'WW Spending Total'!AF$10:AF$50)</f>
        <v>0</v>
      </c>
      <c r="AH248" s="345">
        <f>SUMIF('WW Spending Total'!$B$10:$B$50,SummaryTC_AP!$B248,'WW Spending Total'!AG$10:AG$50)</f>
        <v>0</v>
      </c>
      <c r="AI248" s="361"/>
    </row>
    <row r="249" spans="2:35" x14ac:dyDescent="0.2">
      <c r="B249" s="24" t="str">
        <f>'Summary TC'!B249</f>
        <v/>
      </c>
      <c r="C249" s="24">
        <f>'Summary TC'!C249</f>
        <v>0</v>
      </c>
      <c r="D249" s="57"/>
      <c r="E249" s="111">
        <f>SUMIF('WW Spending Total'!$B$10:$B$50,SummaryTC_AP!$B249,'WW Spending Total'!D$10:D$50)</f>
        <v>0</v>
      </c>
      <c r="F249" s="112">
        <f>SUMIF('WW Spending Total'!$B$10:$B$50,SummaryTC_AP!$B249,'WW Spending Total'!E$10:E$50)</f>
        <v>0</v>
      </c>
      <c r="G249" s="112">
        <f>SUMIF('WW Spending Total'!$B$10:$B$50,SummaryTC_AP!$B249,'WW Spending Total'!F$10:F$50)</f>
        <v>0</v>
      </c>
      <c r="H249" s="112">
        <f>SUMIF('WW Spending Total'!$B$10:$B$50,SummaryTC_AP!$B249,'WW Spending Total'!G$10:G$50)</f>
        <v>0</v>
      </c>
      <c r="I249" s="112">
        <f>SUMIF('WW Spending Total'!$B$10:$B$50,SummaryTC_AP!$B249,'WW Spending Total'!H$10:H$50)</f>
        <v>0</v>
      </c>
      <c r="J249" s="112">
        <f>SUMIF('WW Spending Total'!$B$10:$B$50,SummaryTC_AP!$B249,'WW Spending Total'!I$10:I$50)</f>
        <v>0</v>
      </c>
      <c r="K249" s="112">
        <f>SUMIF('WW Spending Total'!$B$10:$B$50,SummaryTC_AP!$B249,'WW Spending Total'!J$10:J$50)</f>
        <v>0</v>
      </c>
      <c r="L249" s="112">
        <f>SUMIF('WW Spending Total'!$B$10:$B$50,SummaryTC_AP!$B249,'WW Spending Total'!K$10:K$50)</f>
        <v>0</v>
      </c>
      <c r="M249" s="112">
        <f>SUMIF('WW Spending Total'!$B$10:$B$50,SummaryTC_AP!$B249,'WW Spending Total'!L$10:L$50)</f>
        <v>0</v>
      </c>
      <c r="N249" s="112">
        <f>SUMIF('WW Spending Total'!$B$10:$B$50,SummaryTC_AP!$B249,'WW Spending Total'!M$10:M$50)</f>
        <v>0</v>
      </c>
      <c r="O249" s="112">
        <f>SUMIF('WW Spending Total'!$B$10:$B$50,SummaryTC_AP!$B249,'WW Spending Total'!N$10:N$50)</f>
        <v>0</v>
      </c>
      <c r="P249" s="112">
        <f>SUMIF('WW Spending Total'!$B$10:$B$50,SummaryTC_AP!$B249,'WW Spending Total'!O$10:O$50)</f>
        <v>0</v>
      </c>
      <c r="Q249" s="112">
        <f>SUMIF('WW Spending Total'!$B$10:$B$50,SummaryTC_AP!$B249,'WW Spending Total'!P$10:P$50)</f>
        <v>0</v>
      </c>
      <c r="R249" s="112">
        <f>SUMIF('WW Spending Total'!$B$10:$B$50,SummaryTC_AP!$B249,'WW Spending Total'!Q$10:Q$50)</f>
        <v>0</v>
      </c>
      <c r="S249" s="112">
        <f>SUMIF('WW Spending Total'!$B$10:$B$50,SummaryTC_AP!$B249,'WW Spending Total'!R$10:R$50)</f>
        <v>0</v>
      </c>
      <c r="T249" s="112">
        <f>SUMIF('WW Spending Total'!$B$10:$B$50,SummaryTC_AP!$B249,'WW Spending Total'!S$10:S$50)</f>
        <v>0</v>
      </c>
      <c r="U249" s="112">
        <f>SUMIF('WW Spending Total'!$B$10:$B$50,SummaryTC_AP!$B249,'WW Spending Total'!T$10:T$50)</f>
        <v>0</v>
      </c>
      <c r="V249" s="112">
        <f>SUMIF('WW Spending Total'!$B$10:$B$50,SummaryTC_AP!$B249,'WW Spending Total'!U$10:U$50)</f>
        <v>0</v>
      </c>
      <c r="W249" s="112">
        <f>SUMIF('WW Spending Total'!$B$10:$B$50,SummaryTC_AP!$B249,'WW Spending Total'!V$10:V$50)</f>
        <v>0</v>
      </c>
      <c r="X249" s="112">
        <f>SUMIF('WW Spending Total'!$B$10:$B$50,SummaryTC_AP!$B249,'WW Spending Total'!W$10:W$50)</f>
        <v>0</v>
      </c>
      <c r="Y249" s="112">
        <f>SUMIF('WW Spending Total'!$B$10:$B$50,SummaryTC_AP!$B249,'WW Spending Total'!X$10:X$50)</f>
        <v>0</v>
      </c>
      <c r="Z249" s="112">
        <f>SUMIF('WW Spending Total'!$B$10:$B$50,SummaryTC_AP!$B249,'WW Spending Total'!Y$10:Y$50)</f>
        <v>0</v>
      </c>
      <c r="AA249" s="112">
        <f>SUMIF('WW Spending Total'!$B$10:$B$50,SummaryTC_AP!$B249,'WW Spending Total'!Z$10:Z$50)</f>
        <v>0</v>
      </c>
      <c r="AB249" s="112">
        <f>SUMIF('WW Spending Total'!$B$10:$B$50,SummaryTC_AP!$B249,'WW Spending Total'!AA$10:AA$50)</f>
        <v>0</v>
      </c>
      <c r="AC249" s="112">
        <f>SUMIF('WW Spending Total'!$B$10:$B$50,SummaryTC_AP!$B249,'WW Spending Total'!AB$10:AB$50)</f>
        <v>0</v>
      </c>
      <c r="AD249" s="112">
        <f>SUMIF('WW Spending Total'!$B$10:$B$50,SummaryTC_AP!$B249,'WW Spending Total'!AC$10:AC$50)</f>
        <v>0</v>
      </c>
      <c r="AE249" s="112">
        <f>SUMIF('WW Spending Total'!$B$10:$B$50,SummaryTC_AP!$B249,'WW Spending Total'!AD$10:AD$50)</f>
        <v>0</v>
      </c>
      <c r="AF249" s="112">
        <f>SUMIF('WW Spending Total'!$B$10:$B$50,SummaryTC_AP!$B249,'WW Spending Total'!AE$10:AE$50)</f>
        <v>0</v>
      </c>
      <c r="AG249" s="112">
        <f>SUMIF('WW Spending Total'!$B$10:$B$50,SummaryTC_AP!$B249,'WW Spending Total'!AF$10:AF$50)</f>
        <v>0</v>
      </c>
      <c r="AH249" s="345">
        <f>SUMIF('WW Spending Total'!$B$10:$B$50,SummaryTC_AP!$B249,'WW Spending Total'!AG$10:AG$50)</f>
        <v>0</v>
      </c>
      <c r="AI249" s="361"/>
    </row>
    <row r="250" spans="2:35" x14ac:dyDescent="0.2">
      <c r="B250" s="24" t="str">
        <f>'Summary TC'!B250</f>
        <v/>
      </c>
      <c r="C250" s="24">
        <f>'Summary TC'!C250</f>
        <v>0</v>
      </c>
      <c r="D250" s="57"/>
      <c r="E250" s="111">
        <f>SUMIF('WW Spending Total'!$B$10:$B$50,SummaryTC_AP!$B250,'WW Spending Total'!D$10:D$50)</f>
        <v>0</v>
      </c>
      <c r="F250" s="112">
        <f>SUMIF('WW Spending Total'!$B$10:$B$50,SummaryTC_AP!$B250,'WW Spending Total'!E$10:E$50)</f>
        <v>0</v>
      </c>
      <c r="G250" s="112">
        <f>SUMIF('WW Spending Total'!$B$10:$B$50,SummaryTC_AP!$B250,'WW Spending Total'!F$10:F$50)</f>
        <v>0</v>
      </c>
      <c r="H250" s="112">
        <f>SUMIF('WW Spending Total'!$B$10:$B$50,SummaryTC_AP!$B250,'WW Spending Total'!G$10:G$50)</f>
        <v>0</v>
      </c>
      <c r="I250" s="112">
        <f>SUMIF('WW Spending Total'!$B$10:$B$50,SummaryTC_AP!$B250,'WW Spending Total'!H$10:H$50)</f>
        <v>0</v>
      </c>
      <c r="J250" s="112">
        <f>SUMIF('WW Spending Total'!$B$10:$B$50,SummaryTC_AP!$B250,'WW Spending Total'!I$10:I$50)</f>
        <v>0</v>
      </c>
      <c r="K250" s="112">
        <f>SUMIF('WW Spending Total'!$B$10:$B$50,SummaryTC_AP!$B250,'WW Spending Total'!J$10:J$50)</f>
        <v>0</v>
      </c>
      <c r="L250" s="112">
        <f>SUMIF('WW Spending Total'!$B$10:$B$50,SummaryTC_AP!$B250,'WW Spending Total'!K$10:K$50)</f>
        <v>0</v>
      </c>
      <c r="M250" s="112">
        <f>SUMIF('WW Spending Total'!$B$10:$B$50,SummaryTC_AP!$B250,'WW Spending Total'!L$10:L$50)</f>
        <v>0</v>
      </c>
      <c r="N250" s="112">
        <f>SUMIF('WW Spending Total'!$B$10:$B$50,SummaryTC_AP!$B250,'WW Spending Total'!M$10:M$50)</f>
        <v>0</v>
      </c>
      <c r="O250" s="112">
        <f>SUMIF('WW Spending Total'!$B$10:$B$50,SummaryTC_AP!$B250,'WW Spending Total'!N$10:N$50)</f>
        <v>0</v>
      </c>
      <c r="P250" s="112">
        <f>SUMIF('WW Spending Total'!$B$10:$B$50,SummaryTC_AP!$B250,'WW Spending Total'!O$10:O$50)</f>
        <v>0</v>
      </c>
      <c r="Q250" s="112">
        <f>SUMIF('WW Spending Total'!$B$10:$B$50,SummaryTC_AP!$B250,'WW Spending Total'!P$10:P$50)</f>
        <v>0</v>
      </c>
      <c r="R250" s="112">
        <f>SUMIF('WW Spending Total'!$B$10:$B$50,SummaryTC_AP!$B250,'WW Spending Total'!Q$10:Q$50)</f>
        <v>0</v>
      </c>
      <c r="S250" s="112">
        <f>SUMIF('WW Spending Total'!$B$10:$B$50,SummaryTC_AP!$B250,'WW Spending Total'!R$10:R$50)</f>
        <v>0</v>
      </c>
      <c r="T250" s="112">
        <f>SUMIF('WW Spending Total'!$B$10:$B$50,SummaryTC_AP!$B250,'WW Spending Total'!S$10:S$50)</f>
        <v>0</v>
      </c>
      <c r="U250" s="112">
        <f>SUMIF('WW Spending Total'!$B$10:$B$50,SummaryTC_AP!$B250,'WW Spending Total'!T$10:T$50)</f>
        <v>0</v>
      </c>
      <c r="V250" s="112">
        <f>SUMIF('WW Spending Total'!$B$10:$B$50,SummaryTC_AP!$B250,'WW Spending Total'!U$10:U$50)</f>
        <v>0</v>
      </c>
      <c r="W250" s="112">
        <f>SUMIF('WW Spending Total'!$B$10:$B$50,SummaryTC_AP!$B250,'WW Spending Total'!V$10:V$50)</f>
        <v>0</v>
      </c>
      <c r="X250" s="112">
        <f>SUMIF('WW Spending Total'!$B$10:$B$50,SummaryTC_AP!$B250,'WW Spending Total'!W$10:W$50)</f>
        <v>0</v>
      </c>
      <c r="Y250" s="112">
        <f>SUMIF('WW Spending Total'!$B$10:$B$50,SummaryTC_AP!$B250,'WW Spending Total'!X$10:X$50)</f>
        <v>0</v>
      </c>
      <c r="Z250" s="112">
        <f>SUMIF('WW Spending Total'!$B$10:$B$50,SummaryTC_AP!$B250,'WW Spending Total'!Y$10:Y$50)</f>
        <v>0</v>
      </c>
      <c r="AA250" s="112">
        <f>SUMIF('WW Spending Total'!$B$10:$B$50,SummaryTC_AP!$B250,'WW Spending Total'!Z$10:Z$50)</f>
        <v>0</v>
      </c>
      <c r="AB250" s="112">
        <f>SUMIF('WW Spending Total'!$B$10:$B$50,SummaryTC_AP!$B250,'WW Spending Total'!AA$10:AA$50)</f>
        <v>0</v>
      </c>
      <c r="AC250" s="112">
        <f>SUMIF('WW Spending Total'!$B$10:$B$50,SummaryTC_AP!$B250,'WW Spending Total'!AB$10:AB$50)</f>
        <v>0</v>
      </c>
      <c r="AD250" s="112">
        <f>SUMIF('WW Spending Total'!$B$10:$B$50,SummaryTC_AP!$B250,'WW Spending Total'!AC$10:AC$50)</f>
        <v>0</v>
      </c>
      <c r="AE250" s="112">
        <f>SUMIF('WW Spending Total'!$B$10:$B$50,SummaryTC_AP!$B250,'WW Spending Total'!AD$10:AD$50)</f>
        <v>0</v>
      </c>
      <c r="AF250" s="112">
        <f>SUMIF('WW Spending Total'!$B$10:$B$50,SummaryTC_AP!$B250,'WW Spending Total'!AE$10:AE$50)</f>
        <v>0</v>
      </c>
      <c r="AG250" s="112">
        <f>SUMIF('WW Spending Total'!$B$10:$B$50,SummaryTC_AP!$B250,'WW Spending Total'!AF$10:AF$50)</f>
        <v>0</v>
      </c>
      <c r="AH250" s="345">
        <f>SUMIF('WW Spending Total'!$B$10:$B$50,SummaryTC_AP!$B250,'WW Spending Total'!AG$10:AG$50)</f>
        <v>0</v>
      </c>
      <c r="AI250" s="361"/>
    </row>
    <row r="251" spans="2:35" x14ac:dyDescent="0.2">
      <c r="B251" s="24">
        <f>'Summary TC'!B251</f>
        <v>0</v>
      </c>
      <c r="C251" s="24">
        <f>'Summary TC'!C251</f>
        <v>0</v>
      </c>
      <c r="D251" s="242"/>
      <c r="E251" s="174"/>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361"/>
      <c r="AI251" s="361"/>
    </row>
    <row r="252" spans="2:35" x14ac:dyDescent="0.2">
      <c r="B252" s="24" t="str">
        <f>'Summary TC'!B252</f>
        <v>Hypothetical 2 Aggregate</v>
      </c>
      <c r="C252" s="24">
        <f>'Summary TC'!C252</f>
        <v>0</v>
      </c>
      <c r="D252" s="57"/>
      <c r="E252" s="135"/>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356"/>
      <c r="AI252" s="345"/>
    </row>
    <row r="253" spans="2:35" x14ac:dyDescent="0.2">
      <c r="B253" s="24" t="str">
        <f>'Summary TC'!B253</f>
        <v/>
      </c>
      <c r="C253" s="24">
        <f>'Summary TC'!C253</f>
        <v>0</v>
      </c>
      <c r="D253" s="57"/>
      <c r="E253" s="111">
        <f>SUMIF('WW Spending Total'!$B$10:$B$50,SummaryTC_AP!$B253,'WW Spending Total'!D$10:D$50)</f>
        <v>0</v>
      </c>
      <c r="F253" s="112">
        <f>SUMIF('WW Spending Total'!$B$10:$B$50,SummaryTC_AP!$B253,'WW Spending Total'!E$10:E$50)</f>
        <v>0</v>
      </c>
      <c r="G253" s="112">
        <f>SUMIF('WW Spending Total'!$B$10:$B$50,SummaryTC_AP!$B253,'WW Spending Total'!F$10:F$50)</f>
        <v>0</v>
      </c>
      <c r="H253" s="112">
        <f>SUMIF('WW Spending Total'!$B$10:$B$50,SummaryTC_AP!$B253,'WW Spending Total'!G$10:G$50)</f>
        <v>0</v>
      </c>
      <c r="I253" s="112">
        <f>SUMIF('WW Spending Total'!$B$10:$B$50,SummaryTC_AP!$B253,'WW Spending Total'!H$10:H$50)</f>
        <v>0</v>
      </c>
      <c r="J253" s="112">
        <f>SUMIF('WW Spending Total'!$B$10:$B$50,SummaryTC_AP!$B253,'WW Spending Total'!I$10:I$50)</f>
        <v>0</v>
      </c>
      <c r="K253" s="112">
        <f>SUMIF('WW Spending Total'!$B$10:$B$50,SummaryTC_AP!$B253,'WW Spending Total'!J$10:J$50)</f>
        <v>0</v>
      </c>
      <c r="L253" s="112">
        <f>SUMIF('WW Spending Total'!$B$10:$B$50,SummaryTC_AP!$B253,'WW Spending Total'!K$10:K$50)</f>
        <v>0</v>
      </c>
      <c r="M253" s="112">
        <f>SUMIF('WW Spending Total'!$B$10:$B$50,SummaryTC_AP!$B253,'WW Spending Total'!L$10:L$50)</f>
        <v>0</v>
      </c>
      <c r="N253" s="112">
        <f>SUMIF('WW Spending Total'!$B$10:$B$50,SummaryTC_AP!$B253,'WW Spending Total'!M$10:M$50)</f>
        <v>0</v>
      </c>
      <c r="O253" s="112">
        <f>SUMIF('WW Spending Total'!$B$10:$B$50,SummaryTC_AP!$B253,'WW Spending Total'!N$10:N$50)</f>
        <v>0</v>
      </c>
      <c r="P253" s="112">
        <f>SUMIF('WW Spending Total'!$B$10:$B$50,SummaryTC_AP!$B253,'WW Spending Total'!O$10:O$50)</f>
        <v>0</v>
      </c>
      <c r="Q253" s="112">
        <f>SUMIF('WW Spending Total'!$B$10:$B$50,SummaryTC_AP!$B253,'WW Spending Total'!P$10:P$50)</f>
        <v>0</v>
      </c>
      <c r="R253" s="112">
        <f>SUMIF('WW Spending Total'!$B$10:$B$50,SummaryTC_AP!$B253,'WW Spending Total'!Q$10:Q$50)</f>
        <v>0</v>
      </c>
      <c r="S253" s="112">
        <f>SUMIF('WW Spending Total'!$B$10:$B$50,SummaryTC_AP!$B253,'WW Spending Total'!R$10:R$50)</f>
        <v>0</v>
      </c>
      <c r="T253" s="112">
        <f>SUMIF('WW Spending Total'!$B$10:$B$50,SummaryTC_AP!$B253,'WW Spending Total'!S$10:S$50)</f>
        <v>0</v>
      </c>
      <c r="U253" s="112">
        <f>SUMIF('WW Spending Total'!$B$10:$B$50,SummaryTC_AP!$B253,'WW Spending Total'!T$10:T$50)</f>
        <v>0</v>
      </c>
      <c r="V253" s="112">
        <f>SUMIF('WW Spending Total'!$B$10:$B$50,SummaryTC_AP!$B253,'WW Spending Total'!U$10:U$50)</f>
        <v>0</v>
      </c>
      <c r="W253" s="112">
        <f>SUMIF('WW Spending Total'!$B$10:$B$50,SummaryTC_AP!$B253,'WW Spending Total'!V$10:V$50)</f>
        <v>0</v>
      </c>
      <c r="X253" s="112">
        <f>SUMIF('WW Spending Total'!$B$10:$B$50,SummaryTC_AP!$B253,'WW Spending Total'!W$10:W$50)</f>
        <v>0</v>
      </c>
      <c r="Y253" s="112">
        <f>SUMIF('WW Spending Total'!$B$10:$B$50,SummaryTC_AP!$B253,'WW Spending Total'!X$10:X$50)</f>
        <v>0</v>
      </c>
      <c r="Z253" s="112">
        <f>SUMIF('WW Spending Total'!$B$10:$B$50,SummaryTC_AP!$B253,'WW Spending Total'!Y$10:Y$50)</f>
        <v>0</v>
      </c>
      <c r="AA253" s="112">
        <f>SUMIF('WW Spending Total'!$B$10:$B$50,SummaryTC_AP!$B253,'WW Spending Total'!Z$10:Z$50)</f>
        <v>0</v>
      </c>
      <c r="AB253" s="112">
        <f>SUMIF('WW Spending Total'!$B$10:$B$50,SummaryTC_AP!$B253,'WW Spending Total'!AA$10:AA$50)</f>
        <v>0</v>
      </c>
      <c r="AC253" s="112">
        <f>SUMIF('WW Spending Total'!$B$10:$B$50,SummaryTC_AP!$B253,'WW Spending Total'!AB$10:AB$50)</f>
        <v>0</v>
      </c>
      <c r="AD253" s="112">
        <f>SUMIF('WW Spending Total'!$B$10:$B$50,SummaryTC_AP!$B253,'WW Spending Total'!AC$10:AC$50)</f>
        <v>0</v>
      </c>
      <c r="AE253" s="112">
        <f>SUMIF('WW Spending Total'!$B$10:$B$50,SummaryTC_AP!$B253,'WW Spending Total'!AD$10:AD$50)</f>
        <v>0</v>
      </c>
      <c r="AF253" s="112">
        <f>SUMIF('WW Spending Total'!$B$10:$B$50,SummaryTC_AP!$B253,'WW Spending Total'!AE$10:AE$50)</f>
        <v>0</v>
      </c>
      <c r="AG253" s="112">
        <f>SUMIF('WW Spending Total'!$B$10:$B$50,SummaryTC_AP!$B253,'WW Spending Total'!AF$10:AF$50)</f>
        <v>0</v>
      </c>
      <c r="AH253" s="345">
        <f>SUMIF('WW Spending Total'!$B$10:$B$50,SummaryTC_AP!$B253,'WW Spending Total'!AG$10:AG$50)</f>
        <v>0</v>
      </c>
      <c r="AI253" s="345"/>
    </row>
    <row r="254" spans="2:35" x14ac:dyDescent="0.2">
      <c r="B254" s="24" t="str">
        <f>'Summary TC'!B254</f>
        <v/>
      </c>
      <c r="C254" s="24">
        <f>'Summary TC'!C254</f>
        <v>0</v>
      </c>
      <c r="D254" s="57"/>
      <c r="E254" s="111">
        <f>SUMIF('WW Spending Total'!$B$10:$B$50,SummaryTC_AP!$B254,'WW Spending Total'!D$10:D$50)</f>
        <v>0</v>
      </c>
      <c r="F254" s="112">
        <f>SUMIF('WW Spending Total'!$B$10:$B$50,SummaryTC_AP!$B254,'WW Spending Total'!E$10:E$50)</f>
        <v>0</v>
      </c>
      <c r="G254" s="112">
        <f>SUMIF('WW Spending Total'!$B$10:$B$50,SummaryTC_AP!$B254,'WW Spending Total'!F$10:F$50)</f>
        <v>0</v>
      </c>
      <c r="H254" s="112">
        <f>SUMIF('WW Spending Total'!$B$10:$B$50,SummaryTC_AP!$B254,'WW Spending Total'!G$10:G$50)</f>
        <v>0</v>
      </c>
      <c r="I254" s="112">
        <f>SUMIF('WW Spending Total'!$B$10:$B$50,SummaryTC_AP!$B254,'WW Spending Total'!H$10:H$50)</f>
        <v>0</v>
      </c>
      <c r="J254" s="112">
        <f>SUMIF('WW Spending Total'!$B$10:$B$50,SummaryTC_AP!$B254,'WW Spending Total'!I$10:I$50)</f>
        <v>0</v>
      </c>
      <c r="K254" s="112">
        <f>SUMIF('WW Spending Total'!$B$10:$B$50,SummaryTC_AP!$B254,'WW Spending Total'!J$10:J$50)</f>
        <v>0</v>
      </c>
      <c r="L254" s="112">
        <f>SUMIF('WW Spending Total'!$B$10:$B$50,SummaryTC_AP!$B254,'WW Spending Total'!K$10:K$50)</f>
        <v>0</v>
      </c>
      <c r="M254" s="112">
        <f>SUMIF('WW Spending Total'!$B$10:$B$50,SummaryTC_AP!$B254,'WW Spending Total'!L$10:L$50)</f>
        <v>0</v>
      </c>
      <c r="N254" s="112">
        <f>SUMIF('WW Spending Total'!$B$10:$B$50,SummaryTC_AP!$B254,'WW Spending Total'!M$10:M$50)</f>
        <v>0</v>
      </c>
      <c r="O254" s="112">
        <f>SUMIF('WW Spending Total'!$B$10:$B$50,SummaryTC_AP!$B254,'WW Spending Total'!N$10:N$50)</f>
        <v>0</v>
      </c>
      <c r="P254" s="112">
        <f>SUMIF('WW Spending Total'!$B$10:$B$50,SummaryTC_AP!$B254,'WW Spending Total'!O$10:O$50)</f>
        <v>0</v>
      </c>
      <c r="Q254" s="112">
        <f>SUMIF('WW Spending Total'!$B$10:$B$50,SummaryTC_AP!$B254,'WW Spending Total'!P$10:P$50)</f>
        <v>0</v>
      </c>
      <c r="R254" s="112">
        <f>SUMIF('WW Spending Total'!$B$10:$B$50,SummaryTC_AP!$B254,'WW Spending Total'!Q$10:Q$50)</f>
        <v>0</v>
      </c>
      <c r="S254" s="112">
        <f>SUMIF('WW Spending Total'!$B$10:$B$50,SummaryTC_AP!$B254,'WW Spending Total'!R$10:R$50)</f>
        <v>0</v>
      </c>
      <c r="T254" s="112">
        <f>SUMIF('WW Spending Total'!$B$10:$B$50,SummaryTC_AP!$B254,'WW Spending Total'!S$10:S$50)</f>
        <v>0</v>
      </c>
      <c r="U254" s="112">
        <f>SUMIF('WW Spending Total'!$B$10:$B$50,SummaryTC_AP!$B254,'WW Spending Total'!T$10:T$50)</f>
        <v>0</v>
      </c>
      <c r="V254" s="112">
        <f>SUMIF('WW Spending Total'!$B$10:$B$50,SummaryTC_AP!$B254,'WW Spending Total'!U$10:U$50)</f>
        <v>0</v>
      </c>
      <c r="W254" s="112">
        <f>SUMIF('WW Spending Total'!$B$10:$B$50,SummaryTC_AP!$B254,'WW Spending Total'!V$10:V$50)</f>
        <v>0</v>
      </c>
      <c r="X254" s="112">
        <f>SUMIF('WW Spending Total'!$B$10:$B$50,SummaryTC_AP!$B254,'WW Spending Total'!W$10:W$50)</f>
        <v>0</v>
      </c>
      <c r="Y254" s="112">
        <f>SUMIF('WW Spending Total'!$B$10:$B$50,SummaryTC_AP!$B254,'WW Spending Total'!X$10:X$50)</f>
        <v>0</v>
      </c>
      <c r="Z254" s="112">
        <f>SUMIF('WW Spending Total'!$B$10:$B$50,SummaryTC_AP!$B254,'WW Spending Total'!Y$10:Y$50)</f>
        <v>0</v>
      </c>
      <c r="AA254" s="112">
        <f>SUMIF('WW Spending Total'!$B$10:$B$50,SummaryTC_AP!$B254,'WW Spending Total'!Z$10:Z$50)</f>
        <v>0</v>
      </c>
      <c r="AB254" s="112">
        <f>SUMIF('WW Spending Total'!$B$10:$B$50,SummaryTC_AP!$B254,'WW Spending Total'!AA$10:AA$50)</f>
        <v>0</v>
      </c>
      <c r="AC254" s="112">
        <f>SUMIF('WW Spending Total'!$B$10:$B$50,SummaryTC_AP!$B254,'WW Spending Total'!AB$10:AB$50)</f>
        <v>0</v>
      </c>
      <c r="AD254" s="112">
        <f>SUMIF('WW Spending Total'!$B$10:$B$50,SummaryTC_AP!$B254,'WW Spending Total'!AC$10:AC$50)</f>
        <v>0</v>
      </c>
      <c r="AE254" s="112">
        <f>SUMIF('WW Spending Total'!$B$10:$B$50,SummaryTC_AP!$B254,'WW Spending Total'!AD$10:AD$50)</f>
        <v>0</v>
      </c>
      <c r="AF254" s="112">
        <f>SUMIF('WW Spending Total'!$B$10:$B$50,SummaryTC_AP!$B254,'WW Spending Total'!AE$10:AE$50)</f>
        <v>0</v>
      </c>
      <c r="AG254" s="112">
        <f>SUMIF('WW Spending Total'!$B$10:$B$50,SummaryTC_AP!$B254,'WW Spending Total'!AF$10:AF$50)</f>
        <v>0</v>
      </c>
      <c r="AH254" s="345">
        <f>SUMIF('WW Spending Total'!$B$10:$B$50,SummaryTC_AP!$B254,'WW Spending Total'!AG$10:AG$50)</f>
        <v>0</v>
      </c>
      <c r="AI254" s="345"/>
    </row>
    <row r="255" spans="2:35" x14ac:dyDescent="0.2">
      <c r="B255" s="24" t="str">
        <f>'Summary TC'!B255</f>
        <v/>
      </c>
      <c r="C255" s="24">
        <f>'Summary TC'!C255</f>
        <v>0</v>
      </c>
      <c r="D255" s="57"/>
      <c r="E255" s="111">
        <f>SUMIF('WW Spending Total'!$B$10:$B$50,SummaryTC_AP!$B255,'WW Spending Total'!D$10:D$50)</f>
        <v>0</v>
      </c>
      <c r="F255" s="112">
        <f>SUMIF('WW Spending Total'!$B$10:$B$50,SummaryTC_AP!$B255,'WW Spending Total'!E$10:E$50)</f>
        <v>0</v>
      </c>
      <c r="G255" s="112">
        <f>SUMIF('WW Spending Total'!$B$10:$B$50,SummaryTC_AP!$B255,'WW Spending Total'!F$10:F$50)</f>
        <v>0</v>
      </c>
      <c r="H255" s="112">
        <f>SUMIF('WW Spending Total'!$B$10:$B$50,SummaryTC_AP!$B255,'WW Spending Total'!G$10:G$50)</f>
        <v>0</v>
      </c>
      <c r="I255" s="112">
        <f>SUMIF('WW Spending Total'!$B$10:$B$50,SummaryTC_AP!$B255,'WW Spending Total'!H$10:H$50)</f>
        <v>0</v>
      </c>
      <c r="J255" s="112">
        <f>SUMIF('WW Spending Total'!$B$10:$B$50,SummaryTC_AP!$B255,'WW Spending Total'!I$10:I$50)</f>
        <v>0</v>
      </c>
      <c r="K255" s="112">
        <f>SUMIF('WW Spending Total'!$B$10:$B$50,SummaryTC_AP!$B255,'WW Spending Total'!J$10:J$50)</f>
        <v>0</v>
      </c>
      <c r="L255" s="112">
        <f>SUMIF('WW Spending Total'!$B$10:$B$50,SummaryTC_AP!$B255,'WW Spending Total'!K$10:K$50)</f>
        <v>0</v>
      </c>
      <c r="M255" s="112">
        <f>SUMIF('WW Spending Total'!$B$10:$B$50,SummaryTC_AP!$B255,'WW Spending Total'!L$10:L$50)</f>
        <v>0</v>
      </c>
      <c r="N255" s="112">
        <f>SUMIF('WW Spending Total'!$B$10:$B$50,SummaryTC_AP!$B255,'WW Spending Total'!M$10:M$50)</f>
        <v>0</v>
      </c>
      <c r="O255" s="112">
        <f>SUMIF('WW Spending Total'!$B$10:$B$50,SummaryTC_AP!$B255,'WW Spending Total'!N$10:N$50)</f>
        <v>0</v>
      </c>
      <c r="P255" s="112">
        <f>SUMIF('WW Spending Total'!$B$10:$B$50,SummaryTC_AP!$B255,'WW Spending Total'!O$10:O$50)</f>
        <v>0</v>
      </c>
      <c r="Q255" s="112">
        <f>SUMIF('WW Spending Total'!$B$10:$B$50,SummaryTC_AP!$B255,'WW Spending Total'!P$10:P$50)</f>
        <v>0</v>
      </c>
      <c r="R255" s="112">
        <f>SUMIF('WW Spending Total'!$B$10:$B$50,SummaryTC_AP!$B255,'WW Spending Total'!Q$10:Q$50)</f>
        <v>0</v>
      </c>
      <c r="S255" s="112">
        <f>SUMIF('WW Spending Total'!$B$10:$B$50,SummaryTC_AP!$B255,'WW Spending Total'!R$10:R$50)</f>
        <v>0</v>
      </c>
      <c r="T255" s="112">
        <f>SUMIF('WW Spending Total'!$B$10:$B$50,SummaryTC_AP!$B255,'WW Spending Total'!S$10:S$50)</f>
        <v>0</v>
      </c>
      <c r="U255" s="112">
        <f>SUMIF('WW Spending Total'!$B$10:$B$50,SummaryTC_AP!$B255,'WW Spending Total'!T$10:T$50)</f>
        <v>0</v>
      </c>
      <c r="V255" s="112">
        <f>SUMIF('WW Spending Total'!$B$10:$B$50,SummaryTC_AP!$B255,'WW Spending Total'!U$10:U$50)</f>
        <v>0</v>
      </c>
      <c r="W255" s="112">
        <f>SUMIF('WW Spending Total'!$B$10:$B$50,SummaryTC_AP!$B255,'WW Spending Total'!V$10:V$50)</f>
        <v>0</v>
      </c>
      <c r="X255" s="112">
        <f>SUMIF('WW Spending Total'!$B$10:$B$50,SummaryTC_AP!$B255,'WW Spending Total'!W$10:W$50)</f>
        <v>0</v>
      </c>
      <c r="Y255" s="112">
        <f>SUMIF('WW Spending Total'!$B$10:$B$50,SummaryTC_AP!$B255,'WW Spending Total'!X$10:X$50)</f>
        <v>0</v>
      </c>
      <c r="Z255" s="112">
        <f>SUMIF('WW Spending Total'!$B$10:$B$50,SummaryTC_AP!$B255,'WW Spending Total'!Y$10:Y$50)</f>
        <v>0</v>
      </c>
      <c r="AA255" s="112">
        <f>SUMIF('WW Spending Total'!$B$10:$B$50,SummaryTC_AP!$B255,'WW Spending Total'!Z$10:Z$50)</f>
        <v>0</v>
      </c>
      <c r="AB255" s="112">
        <f>SUMIF('WW Spending Total'!$B$10:$B$50,SummaryTC_AP!$B255,'WW Spending Total'!AA$10:AA$50)</f>
        <v>0</v>
      </c>
      <c r="AC255" s="112">
        <f>SUMIF('WW Spending Total'!$B$10:$B$50,SummaryTC_AP!$B255,'WW Spending Total'!AB$10:AB$50)</f>
        <v>0</v>
      </c>
      <c r="AD255" s="112">
        <f>SUMIF('WW Spending Total'!$B$10:$B$50,SummaryTC_AP!$B255,'WW Spending Total'!AC$10:AC$50)</f>
        <v>0</v>
      </c>
      <c r="AE255" s="112">
        <f>SUMIF('WW Spending Total'!$B$10:$B$50,SummaryTC_AP!$B255,'WW Spending Total'!AD$10:AD$50)</f>
        <v>0</v>
      </c>
      <c r="AF255" s="112">
        <f>SUMIF('WW Spending Total'!$B$10:$B$50,SummaryTC_AP!$B255,'WW Spending Total'!AE$10:AE$50)</f>
        <v>0</v>
      </c>
      <c r="AG255" s="112">
        <f>SUMIF('WW Spending Total'!$B$10:$B$50,SummaryTC_AP!$B255,'WW Spending Total'!AF$10:AF$50)</f>
        <v>0</v>
      </c>
      <c r="AH255" s="345">
        <f>SUMIF('WW Spending Total'!$B$10:$B$50,SummaryTC_AP!$B255,'WW Spending Total'!AG$10:AG$50)</f>
        <v>0</v>
      </c>
      <c r="AI255" s="345"/>
    </row>
    <row r="256" spans="2:35" ht="13.5" thickBot="1" x14ac:dyDescent="0.25">
      <c r="B256" s="24">
        <f>'Summary TC'!B256</f>
        <v>0</v>
      </c>
      <c r="C256" s="126">
        <f>'Summary TC'!C256</f>
        <v>0</v>
      </c>
      <c r="D256" s="57"/>
      <c r="E256" s="357"/>
      <c r="F256" s="358"/>
      <c r="G256" s="358"/>
      <c r="H256" s="358"/>
      <c r="I256" s="358"/>
      <c r="J256" s="358"/>
      <c r="K256" s="358"/>
      <c r="L256" s="358"/>
      <c r="M256" s="358"/>
      <c r="N256" s="358"/>
      <c r="O256" s="358"/>
      <c r="P256" s="358"/>
      <c r="Q256" s="358"/>
      <c r="R256" s="358"/>
      <c r="S256" s="358"/>
      <c r="T256" s="358"/>
      <c r="U256" s="358"/>
      <c r="V256" s="358"/>
      <c r="W256" s="358"/>
      <c r="X256" s="358"/>
      <c r="Y256" s="358"/>
      <c r="Z256" s="358"/>
      <c r="AA256" s="358"/>
      <c r="AB256" s="358"/>
      <c r="AC256" s="358"/>
      <c r="AD256" s="358"/>
      <c r="AE256" s="358"/>
      <c r="AF256" s="358"/>
      <c r="AG256" s="358"/>
      <c r="AH256" s="359"/>
      <c r="AI256" s="345"/>
    </row>
    <row r="257" spans="2:35" ht="13.5" thickBot="1" x14ac:dyDescent="0.25">
      <c r="B257" s="163" t="str">
        <f>'Summary TC'!B257</f>
        <v>TOTAL</v>
      </c>
      <c r="C257" s="225"/>
      <c r="D257" s="183"/>
      <c r="E257" s="362">
        <f>IF(AND(E$12&gt;=Dropdowns!$E$1, E$12&lt;=Dropdowns!$E$2), SUM(E248:E256),0)</f>
        <v>0</v>
      </c>
      <c r="F257" s="115">
        <f>IF(AND(F$12&gt;=Dropdowns!$E$1, F$12&lt;=Dropdowns!$E$2), SUM(F248:F256),0)</f>
        <v>0</v>
      </c>
      <c r="G257" s="115">
        <f>IF(AND(G$12&gt;=Dropdowns!$E$1, G$12&lt;=Dropdowns!$E$2), SUM(G248:G256),0)</f>
        <v>0</v>
      </c>
      <c r="H257" s="115">
        <f>IF(AND(H$12&gt;=Dropdowns!$E$1, H$12&lt;=Dropdowns!$E$2), SUM(H248:H256),0)</f>
        <v>0</v>
      </c>
      <c r="I257" s="115">
        <f>IF(AND(I$12&gt;=Dropdowns!$E$1, I$12&lt;=Dropdowns!$E$2), SUM(I248:I256),0)</f>
        <v>0</v>
      </c>
      <c r="J257" s="115">
        <f>IF(AND(J$12&gt;=Dropdowns!$E$1, J$12&lt;=Dropdowns!$E$2), SUM(J248:J256),0)</f>
        <v>0</v>
      </c>
      <c r="K257" s="115">
        <f>IF(AND(K$12&gt;=Dropdowns!$E$1, K$12&lt;=Dropdowns!$E$2), SUM(K248:K256),0)</f>
        <v>0</v>
      </c>
      <c r="L257" s="115">
        <f>IF(AND(L$12&gt;=Dropdowns!$E$1, L$12&lt;=Dropdowns!$E$2), SUM(L248:L256),0)</f>
        <v>0</v>
      </c>
      <c r="M257" s="115">
        <f>IF(AND(M$12&gt;=Dropdowns!$E$1, M$12&lt;=Dropdowns!$E$2), SUM(M248:M256),0)</f>
        <v>0</v>
      </c>
      <c r="N257" s="115">
        <f>IF(AND(N$12&gt;=Dropdowns!$E$1, N$12&lt;=Dropdowns!$E$2), SUM(N248:N256),0)</f>
        <v>0</v>
      </c>
      <c r="O257" s="115">
        <f>IF(AND(O$12&gt;=Dropdowns!$E$1, O$12&lt;=Dropdowns!$E$2), SUM(O248:O256),0)</f>
        <v>0</v>
      </c>
      <c r="P257" s="115">
        <f>IF(AND(P$12&gt;=Dropdowns!$E$1, P$12&lt;=Dropdowns!$E$2), SUM(P248:P256),0)</f>
        <v>0</v>
      </c>
      <c r="Q257" s="115">
        <f>IF(AND(Q$12&gt;=Dropdowns!$E$1, Q$12&lt;=Dropdowns!$E$2), SUM(Q248:Q256),0)</f>
        <v>0</v>
      </c>
      <c r="R257" s="115">
        <f>IF(AND(R$12&gt;=Dropdowns!$E$1, R$12&lt;=Dropdowns!$E$2), SUM(R248:R256),0)</f>
        <v>0</v>
      </c>
      <c r="S257" s="115">
        <f>IF(AND(S$12&gt;=Dropdowns!$E$1, S$12&lt;=Dropdowns!$E$2), SUM(S248:S256),0)</f>
        <v>0</v>
      </c>
      <c r="T257" s="115">
        <f>IF(AND(T$12&gt;=Dropdowns!$E$1, T$12&lt;=Dropdowns!$E$2), SUM(T248:T256),0)</f>
        <v>0</v>
      </c>
      <c r="U257" s="115">
        <f>IF(AND(U$12&gt;=Dropdowns!$E$1, U$12&lt;=Dropdowns!$E$2), SUM(U248:U256),0)</f>
        <v>0</v>
      </c>
      <c r="V257" s="115">
        <f>IF(AND(V$12&gt;=Dropdowns!$E$1, V$12&lt;=Dropdowns!$E$2), SUM(V248:V256),0)</f>
        <v>0</v>
      </c>
      <c r="W257" s="115">
        <f>IF(AND(W$12&gt;=Dropdowns!$E$1, W$12&lt;=Dropdowns!$E$2), SUM(W248:W256),0)</f>
        <v>0</v>
      </c>
      <c r="X257" s="115">
        <f>IF(AND(X$12&gt;=Dropdowns!$E$1, X$12&lt;=Dropdowns!$E$2), SUM(X248:X256),0)</f>
        <v>0</v>
      </c>
      <c r="Y257" s="115">
        <f>IF(AND(Y$12&gt;=Dropdowns!$E$1, Y$12&lt;=Dropdowns!$E$2), SUM(Y248:Y256),0)</f>
        <v>0</v>
      </c>
      <c r="Z257" s="115">
        <f>IF(AND(Z$12&gt;=Dropdowns!$E$1, Z$12&lt;=Dropdowns!$E$2), SUM(Z248:Z256),0)</f>
        <v>0</v>
      </c>
      <c r="AA257" s="115">
        <f>IF(AND(AA$12&gt;=Dropdowns!$E$1, AA$12&lt;=Dropdowns!$E$2), SUM(AA248:AA256),0)</f>
        <v>0</v>
      </c>
      <c r="AB257" s="115">
        <f>IF(AND(AB$12&gt;=Dropdowns!$E$1, AB$12&lt;=Dropdowns!$E$2), SUM(AB248:AB256),0)</f>
        <v>0</v>
      </c>
      <c r="AC257" s="115">
        <f>IF(AND(AC$12&gt;=Dropdowns!$E$1, AC$12&lt;=Dropdowns!$E$2), SUM(AC248:AC256),0)</f>
        <v>0</v>
      </c>
      <c r="AD257" s="115">
        <f>IF(AND(AD$12&gt;=Dropdowns!$E$1, AD$12&lt;=Dropdowns!$E$2), SUM(AD248:AD256),0)</f>
        <v>0</v>
      </c>
      <c r="AE257" s="115">
        <f>IF(AND(AE$12&gt;=Dropdowns!$E$1, AE$12&lt;=Dropdowns!$E$2), SUM(AE248:AE256),0)</f>
        <v>0</v>
      </c>
      <c r="AF257" s="115">
        <f>IF(AND(AF$12&gt;=Dropdowns!$E$1, AF$12&lt;=Dropdowns!$E$2), SUM(AF248:AF256),0)</f>
        <v>0</v>
      </c>
      <c r="AG257" s="115">
        <f>IF(AND(AG$12&gt;=Dropdowns!$E$1, AG$12&lt;=Dropdowns!$E$2), SUM(AG248:AG256),0)</f>
        <v>0</v>
      </c>
      <c r="AH257" s="115">
        <f>IF(AND(AH$12&gt;=Dropdowns!$E$1, AH$12&lt;=Dropdowns!$E$2), SUM(AH248:AH256),0)</f>
        <v>0</v>
      </c>
      <c r="AI257" s="116">
        <f>SUM(E257:AH257)</f>
        <v>0</v>
      </c>
    </row>
    <row r="258" spans="2:35" ht="13.5" thickBot="1" x14ac:dyDescent="0.25">
      <c r="B258" s="18">
        <f>'Summary TC'!B258</f>
        <v>0</v>
      </c>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82"/>
    </row>
    <row r="259" spans="2:35" s="246" customFormat="1" ht="13.5" thickBot="1" x14ac:dyDescent="0.25">
      <c r="B259" s="163" t="str">
        <f>'Summary TC'!B259</f>
        <v>HYPOTHETICALS VARIANCE 2</v>
      </c>
      <c r="C259" s="231"/>
      <c r="D259" s="190"/>
      <c r="E259" s="117">
        <f t="shared" ref="E259:AH259" si="89">E242-E257</f>
        <v>0</v>
      </c>
      <c r="F259" s="114">
        <f t="shared" si="89"/>
        <v>0</v>
      </c>
      <c r="G259" s="114">
        <f t="shared" si="89"/>
        <v>0</v>
      </c>
      <c r="H259" s="114">
        <f t="shared" si="89"/>
        <v>0</v>
      </c>
      <c r="I259" s="114">
        <f t="shared" si="89"/>
        <v>0</v>
      </c>
      <c r="J259" s="114">
        <f t="shared" si="89"/>
        <v>0</v>
      </c>
      <c r="K259" s="114">
        <f t="shared" si="89"/>
        <v>0</v>
      </c>
      <c r="L259" s="114">
        <f t="shared" si="89"/>
        <v>0</v>
      </c>
      <c r="M259" s="114">
        <f t="shared" si="89"/>
        <v>0</v>
      </c>
      <c r="N259" s="114">
        <f t="shared" si="89"/>
        <v>0</v>
      </c>
      <c r="O259" s="114">
        <f t="shared" si="89"/>
        <v>0</v>
      </c>
      <c r="P259" s="114">
        <f t="shared" si="89"/>
        <v>0</v>
      </c>
      <c r="Q259" s="114">
        <f t="shared" si="89"/>
        <v>0</v>
      </c>
      <c r="R259" s="114">
        <f t="shared" si="89"/>
        <v>0</v>
      </c>
      <c r="S259" s="114">
        <f t="shared" si="89"/>
        <v>0</v>
      </c>
      <c r="T259" s="114">
        <f t="shared" si="89"/>
        <v>0</v>
      </c>
      <c r="U259" s="114">
        <f t="shared" si="89"/>
        <v>0</v>
      </c>
      <c r="V259" s="114">
        <f t="shared" si="89"/>
        <v>0</v>
      </c>
      <c r="W259" s="114">
        <f t="shared" si="89"/>
        <v>0</v>
      </c>
      <c r="X259" s="114">
        <f t="shared" si="89"/>
        <v>0</v>
      </c>
      <c r="Y259" s="114">
        <f t="shared" si="89"/>
        <v>0</v>
      </c>
      <c r="Z259" s="114">
        <f t="shared" si="89"/>
        <v>0</v>
      </c>
      <c r="AA259" s="114">
        <f t="shared" si="89"/>
        <v>0</v>
      </c>
      <c r="AB259" s="114">
        <f t="shared" si="89"/>
        <v>0</v>
      </c>
      <c r="AC259" s="114">
        <f t="shared" si="89"/>
        <v>0</v>
      </c>
      <c r="AD259" s="114">
        <f t="shared" si="89"/>
        <v>0</v>
      </c>
      <c r="AE259" s="114">
        <f t="shared" si="89"/>
        <v>0</v>
      </c>
      <c r="AF259" s="114">
        <f t="shared" si="89"/>
        <v>0</v>
      </c>
      <c r="AG259" s="114">
        <f t="shared" si="89"/>
        <v>0</v>
      </c>
      <c r="AH259" s="114">
        <f t="shared" si="89"/>
        <v>0</v>
      </c>
      <c r="AI259" s="116" t="str">
        <f>IF('MEG Def'!$J$53="Yes",SUM(E259:AH259),"Excluded")</f>
        <v>Excluded</v>
      </c>
    </row>
    <row r="260" spans="2:35" x14ac:dyDescent="0.2">
      <c r="B260" s="18">
        <f>'Summary TC'!B260</f>
        <v>0</v>
      </c>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184"/>
    </row>
    <row r="261" spans="2:35" ht="13.5" thickBot="1" x14ac:dyDescent="0.25">
      <c r="B261" s="18" t="str">
        <f>'Summary TC'!B261</f>
        <v>HYPOTHETICALS TEST 2 Cumulative Target Limit</v>
      </c>
      <c r="C261" s="220"/>
    </row>
    <row r="262" spans="2:35" x14ac:dyDescent="0.2">
      <c r="B262" s="26">
        <f>'Summary TC'!B262</f>
        <v>0</v>
      </c>
      <c r="C262" s="233"/>
      <c r="D262" s="49"/>
      <c r="E262" s="49" t="s">
        <v>0</v>
      </c>
      <c r="F262" s="165"/>
      <c r="G262" s="46"/>
      <c r="H262" s="165"/>
      <c r="I262" s="165"/>
      <c r="J262" s="165"/>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26"/>
    </row>
    <row r="263" spans="2:35" ht="13.5" thickBot="1" x14ac:dyDescent="0.25">
      <c r="B263" s="24">
        <f>'Summary TC'!B263</f>
        <v>0</v>
      </c>
      <c r="C263" s="234"/>
      <c r="D263" s="58"/>
      <c r="E263" s="91">
        <f>'DY Def'!B$5</f>
        <v>1</v>
      </c>
      <c r="F263" s="80">
        <f>'DY Def'!C$5</f>
        <v>2</v>
      </c>
      <c r="G263" s="80">
        <f>'DY Def'!D$5</f>
        <v>3</v>
      </c>
      <c r="H263" s="80">
        <f>'DY Def'!E$5</f>
        <v>4</v>
      </c>
      <c r="I263" s="80">
        <f>'DY Def'!F$5</f>
        <v>5</v>
      </c>
      <c r="J263" s="80">
        <f>'DY Def'!G$5</f>
        <v>6</v>
      </c>
      <c r="K263" s="80">
        <f>'DY Def'!H$5</f>
        <v>7</v>
      </c>
      <c r="L263" s="80">
        <f>'DY Def'!I$5</f>
        <v>8</v>
      </c>
      <c r="M263" s="80">
        <f>'DY Def'!J$5</f>
        <v>9</v>
      </c>
      <c r="N263" s="80">
        <f>'DY Def'!K$5</f>
        <v>10</v>
      </c>
      <c r="O263" s="80">
        <f>'DY Def'!L$5</f>
        <v>11</v>
      </c>
      <c r="P263" s="80">
        <f>'DY Def'!M$5</f>
        <v>12</v>
      </c>
      <c r="Q263" s="80">
        <f>'DY Def'!N$5</f>
        <v>13</v>
      </c>
      <c r="R263" s="80">
        <f>'DY Def'!O$5</f>
        <v>14</v>
      </c>
      <c r="S263" s="80">
        <f>'DY Def'!P$5</f>
        <v>15</v>
      </c>
      <c r="T263" s="80">
        <f>'DY Def'!Q$5</f>
        <v>16</v>
      </c>
      <c r="U263" s="80">
        <f>'DY Def'!R$5</f>
        <v>17</v>
      </c>
      <c r="V263" s="80">
        <f>'DY Def'!S$5</f>
        <v>18</v>
      </c>
      <c r="W263" s="80">
        <f>'DY Def'!T$5</f>
        <v>19</v>
      </c>
      <c r="X263" s="80">
        <f>'DY Def'!U$5</f>
        <v>20</v>
      </c>
      <c r="Y263" s="80">
        <f>'DY Def'!V$5</f>
        <v>21</v>
      </c>
      <c r="Z263" s="80">
        <f>'DY Def'!W$5</f>
        <v>22</v>
      </c>
      <c r="AA263" s="80">
        <f>'DY Def'!X$5</f>
        <v>23</v>
      </c>
      <c r="AB263" s="80">
        <f>'DY Def'!Y$5</f>
        <v>24</v>
      </c>
      <c r="AC263" s="80">
        <f>'DY Def'!Z$5</f>
        <v>25</v>
      </c>
      <c r="AD263" s="80">
        <f>'DY Def'!AA$5</f>
        <v>26</v>
      </c>
      <c r="AE263" s="80">
        <f>'DY Def'!AB$5</f>
        <v>27</v>
      </c>
      <c r="AF263" s="80">
        <f>'DY Def'!AC$5</f>
        <v>28</v>
      </c>
      <c r="AG263" s="80">
        <f>'DY Def'!AD$5</f>
        <v>29</v>
      </c>
      <c r="AH263" s="80">
        <f>'DY Def'!AE$5</f>
        <v>30</v>
      </c>
      <c r="AI263" s="24"/>
    </row>
    <row r="264" spans="2:35" x14ac:dyDescent="0.2">
      <c r="B264" s="24">
        <f>'Summary TC'!B264</f>
        <v>0</v>
      </c>
      <c r="C264" s="234"/>
      <c r="D264" s="24"/>
      <c r="AI264" s="24"/>
    </row>
    <row r="265" spans="2:35" s="246" customFormat="1" x14ac:dyDescent="0.2">
      <c r="B265" s="24" t="str">
        <f>'Summary TC'!B265</f>
        <v>Cumulative Target Percentage (CTP)</v>
      </c>
      <c r="C265" s="229"/>
      <c r="D265" s="264"/>
      <c r="E265" s="279">
        <f>'Summary TC'!E265</f>
        <v>0</v>
      </c>
      <c r="F265" s="279">
        <f>'Summary TC'!F265</f>
        <v>0</v>
      </c>
      <c r="G265" s="279">
        <f>'Summary TC'!G265</f>
        <v>0</v>
      </c>
      <c r="H265" s="279">
        <f>'Summary TC'!H265</f>
        <v>0</v>
      </c>
      <c r="I265" s="279">
        <f>'Summary TC'!I265</f>
        <v>0</v>
      </c>
      <c r="J265" s="279">
        <f>'Summary TC'!J265</f>
        <v>0</v>
      </c>
      <c r="K265" s="279">
        <f>'Summary TC'!K265</f>
        <v>0</v>
      </c>
      <c r="L265" s="279">
        <f>'Summary TC'!L265</f>
        <v>0</v>
      </c>
      <c r="M265" s="279">
        <f>'Summary TC'!M265</f>
        <v>0</v>
      </c>
      <c r="N265" s="279">
        <f>'Summary TC'!N265</f>
        <v>0</v>
      </c>
      <c r="O265" s="279">
        <f>'Summary TC'!O265</f>
        <v>0</v>
      </c>
      <c r="P265" s="279">
        <f>'Summary TC'!P265</f>
        <v>0</v>
      </c>
      <c r="Q265" s="279">
        <f>'Summary TC'!Q265</f>
        <v>0</v>
      </c>
      <c r="R265" s="279">
        <f>'Summary TC'!R265</f>
        <v>0</v>
      </c>
      <c r="S265" s="279">
        <f>'Summary TC'!S265</f>
        <v>0</v>
      </c>
      <c r="T265" s="279">
        <f>'Summary TC'!T265</f>
        <v>0</v>
      </c>
      <c r="U265" s="279">
        <f>'Summary TC'!U265</f>
        <v>0</v>
      </c>
      <c r="V265" s="279">
        <f>'Summary TC'!V265</f>
        <v>0</v>
      </c>
      <c r="W265" s="279">
        <f>'Summary TC'!W265</f>
        <v>0</v>
      </c>
      <c r="X265" s="279">
        <f>'Summary TC'!X265</f>
        <v>0</v>
      </c>
      <c r="Y265" s="279">
        <f>'Summary TC'!Y265</f>
        <v>0</v>
      </c>
      <c r="Z265" s="279">
        <f>'Summary TC'!Z265</f>
        <v>0</v>
      </c>
      <c r="AA265" s="279">
        <f>'Summary TC'!AA265</f>
        <v>0</v>
      </c>
      <c r="AB265" s="279">
        <f>'Summary TC'!AB265</f>
        <v>0</v>
      </c>
      <c r="AC265" s="279">
        <f>'Summary TC'!AC265</f>
        <v>0</v>
      </c>
      <c r="AD265" s="279">
        <f>'Summary TC'!AD265</f>
        <v>0</v>
      </c>
      <c r="AE265" s="279">
        <f>'Summary TC'!AE265</f>
        <v>0</v>
      </c>
      <c r="AF265" s="279">
        <f>'Summary TC'!AF265</f>
        <v>0</v>
      </c>
      <c r="AG265" s="279">
        <f>'Summary TC'!AG265</f>
        <v>0</v>
      </c>
      <c r="AH265" s="279">
        <f>'Summary TC'!AH265</f>
        <v>0</v>
      </c>
      <c r="AI265" s="189"/>
    </row>
    <row r="266" spans="2:35" s="246" customFormat="1" x14ac:dyDescent="0.2">
      <c r="B266" s="264" t="s">
        <v>34</v>
      </c>
      <c r="C266" s="229"/>
      <c r="D266" s="264"/>
      <c r="E266" s="112">
        <f>IF(AND(E$12&gt;=Dropdowns!$E$1, E$12&lt;=Dropdowns!$E$2), D266+E242,0)</f>
        <v>0</v>
      </c>
      <c r="F266" s="112">
        <f>IF(AND(F$12&gt;=Dropdowns!$E$1, F$12&lt;=Dropdowns!$E$2), E266+F242,0)</f>
        <v>0</v>
      </c>
      <c r="G266" s="112">
        <f>IF(AND(G$12&gt;=Dropdowns!$E$1, G$12&lt;=Dropdowns!$E$2), F266+G242,0)</f>
        <v>0</v>
      </c>
      <c r="H266" s="112">
        <f>IF(AND(H$12&gt;=Dropdowns!$E$1, H$12&lt;=Dropdowns!$E$2), G266+H242,0)</f>
        <v>0</v>
      </c>
      <c r="I266" s="112">
        <f>IF(AND(I$12&gt;=Dropdowns!$E$1, I$12&lt;=Dropdowns!$E$2), H266+I242,0)</f>
        <v>0</v>
      </c>
      <c r="J266" s="112">
        <f>IF(AND(J$12&gt;=Dropdowns!$E$1, J$12&lt;=Dropdowns!$E$2), I266+J242,0)</f>
        <v>0</v>
      </c>
      <c r="K266" s="112">
        <f>IF(AND(K$12&gt;=Dropdowns!$E$1, K$12&lt;=Dropdowns!$E$2), J266+K242,0)</f>
        <v>0</v>
      </c>
      <c r="L266" s="112">
        <f>IF(AND(L$12&gt;=Dropdowns!$E$1, L$12&lt;=Dropdowns!$E$2), K266+L242,0)</f>
        <v>0</v>
      </c>
      <c r="M266" s="112">
        <f>IF(AND(M$12&gt;=Dropdowns!$E$1, M$12&lt;=Dropdowns!$E$2), L266+M242,0)</f>
        <v>0</v>
      </c>
      <c r="N266" s="112">
        <f>IF(AND(N$12&gt;=Dropdowns!$E$1, N$12&lt;=Dropdowns!$E$2), M266+N242,0)</f>
        <v>0</v>
      </c>
      <c r="O266" s="112">
        <f>IF(AND(O$12&gt;=Dropdowns!$E$1, O$12&lt;=Dropdowns!$E$2), N266+O242,0)</f>
        <v>0</v>
      </c>
      <c r="P266" s="112">
        <f>IF(AND(P$12&gt;=Dropdowns!$E$1, P$12&lt;=Dropdowns!$E$2), O266+P242,0)</f>
        <v>0</v>
      </c>
      <c r="Q266" s="112">
        <f>IF(AND(Q$12&gt;=Dropdowns!$E$1, Q$12&lt;=Dropdowns!$E$2), P266+Q242,0)</f>
        <v>0</v>
      </c>
      <c r="R266" s="112">
        <f>IF(AND(R$12&gt;=Dropdowns!$E$1, R$12&lt;=Dropdowns!$E$2), Q266+R242,0)</f>
        <v>0</v>
      </c>
      <c r="S266" s="112">
        <f>IF(AND(S$12&gt;=Dropdowns!$E$1, S$12&lt;=Dropdowns!$E$2), R266+S242,0)</f>
        <v>0</v>
      </c>
      <c r="T266" s="112">
        <f>IF(AND(T$12&gt;=Dropdowns!$E$1, T$12&lt;=Dropdowns!$E$2), S266+T242,0)</f>
        <v>0</v>
      </c>
      <c r="U266" s="112">
        <f>IF(AND(U$12&gt;=Dropdowns!$E$1, U$12&lt;=Dropdowns!$E$2), T266+U242,0)</f>
        <v>0</v>
      </c>
      <c r="V266" s="112">
        <f>IF(AND(V$12&gt;=Dropdowns!$E$1, V$12&lt;=Dropdowns!$E$2), U266+V242,0)</f>
        <v>0</v>
      </c>
      <c r="W266" s="112">
        <f>IF(AND(W$12&gt;=Dropdowns!$E$1, W$12&lt;=Dropdowns!$E$2), V266+W242,0)</f>
        <v>0</v>
      </c>
      <c r="X266" s="112">
        <f>IF(AND(X$12&gt;=Dropdowns!$E$1, X$12&lt;=Dropdowns!$E$2), W266+X242,0)</f>
        <v>0</v>
      </c>
      <c r="Y266" s="112">
        <f>IF(AND(Y$12&gt;=Dropdowns!$E$1, Y$12&lt;=Dropdowns!$E$2), X266+Y242,0)</f>
        <v>0</v>
      </c>
      <c r="Z266" s="112">
        <f>IF(AND(Z$12&gt;=Dropdowns!$E$1, Z$12&lt;=Dropdowns!$E$2), Y266+Z242,0)</f>
        <v>0</v>
      </c>
      <c r="AA266" s="112">
        <f>IF(AND(AA$12&gt;=Dropdowns!$E$1, AA$12&lt;=Dropdowns!$E$2), Z266+AA242,0)</f>
        <v>0</v>
      </c>
      <c r="AB266" s="112">
        <f>IF(AND(AB$12&gt;=Dropdowns!$E$1, AB$12&lt;=Dropdowns!$E$2), AA266+AB242,0)</f>
        <v>0</v>
      </c>
      <c r="AC266" s="112">
        <f>IF(AND(AC$12&gt;=Dropdowns!$E$1, AC$12&lt;=Dropdowns!$E$2), AB266+AC242,0)</f>
        <v>0</v>
      </c>
      <c r="AD266" s="112">
        <f>IF(AND(AD$12&gt;=Dropdowns!$E$1, AD$12&lt;=Dropdowns!$E$2), AC266+AD242,0)</f>
        <v>0</v>
      </c>
      <c r="AE266" s="112">
        <f>IF(AND(AE$12&gt;=Dropdowns!$E$1, AE$12&lt;=Dropdowns!$E$2), AD266+AE242,0)</f>
        <v>0</v>
      </c>
      <c r="AF266" s="112">
        <f>IF(AND(AF$12&gt;=Dropdowns!$E$1, AF$12&lt;=Dropdowns!$E$2), AE266+AF242,0)</f>
        <v>0</v>
      </c>
      <c r="AG266" s="112">
        <f>IF(AND(AG$12&gt;=Dropdowns!$E$1, AG$12&lt;=Dropdowns!$E$2), AF266+AG242,0)</f>
        <v>0</v>
      </c>
      <c r="AH266" s="112">
        <f>IF(AND(AH$12&gt;=Dropdowns!$E$1, AH$12&lt;=Dropdowns!$E$2), AG266+AH242,0)</f>
        <v>0</v>
      </c>
      <c r="AI266" s="189"/>
    </row>
    <row r="267" spans="2:35" s="246" customFormat="1" x14ac:dyDescent="0.2">
      <c r="B267" s="264" t="s">
        <v>35</v>
      </c>
      <c r="C267" s="229"/>
      <c r="D267" s="264"/>
      <c r="E267" s="112">
        <f t="shared" ref="E267:AC267" si="90">E266*E265</f>
        <v>0</v>
      </c>
      <c r="F267" s="112">
        <f t="shared" si="90"/>
        <v>0</v>
      </c>
      <c r="G267" s="112">
        <f t="shared" si="90"/>
        <v>0</v>
      </c>
      <c r="H267" s="112">
        <f t="shared" si="90"/>
        <v>0</v>
      </c>
      <c r="I267" s="112">
        <f t="shared" si="90"/>
        <v>0</v>
      </c>
      <c r="J267" s="112">
        <f t="shared" si="90"/>
        <v>0</v>
      </c>
      <c r="K267" s="112">
        <f t="shared" si="90"/>
        <v>0</v>
      </c>
      <c r="L267" s="112">
        <f t="shared" si="90"/>
        <v>0</v>
      </c>
      <c r="M267" s="112">
        <f t="shared" si="90"/>
        <v>0</v>
      </c>
      <c r="N267" s="112">
        <f t="shared" si="90"/>
        <v>0</v>
      </c>
      <c r="O267" s="112">
        <f t="shared" si="90"/>
        <v>0</v>
      </c>
      <c r="P267" s="112">
        <f t="shared" si="90"/>
        <v>0</v>
      </c>
      <c r="Q267" s="112">
        <f t="shared" si="90"/>
        <v>0</v>
      </c>
      <c r="R267" s="112">
        <f t="shared" si="90"/>
        <v>0</v>
      </c>
      <c r="S267" s="112">
        <f t="shared" si="90"/>
        <v>0</v>
      </c>
      <c r="T267" s="112">
        <f t="shared" si="90"/>
        <v>0</v>
      </c>
      <c r="U267" s="112">
        <f t="shared" si="90"/>
        <v>0</v>
      </c>
      <c r="V267" s="112">
        <f t="shared" si="90"/>
        <v>0</v>
      </c>
      <c r="W267" s="112">
        <f t="shared" si="90"/>
        <v>0</v>
      </c>
      <c r="X267" s="112">
        <f t="shared" si="90"/>
        <v>0</v>
      </c>
      <c r="Y267" s="112">
        <f t="shared" si="90"/>
        <v>0</v>
      </c>
      <c r="Z267" s="112">
        <f t="shared" si="90"/>
        <v>0</v>
      </c>
      <c r="AA267" s="112">
        <f t="shared" si="90"/>
        <v>0</v>
      </c>
      <c r="AB267" s="112">
        <f t="shared" si="90"/>
        <v>0</v>
      </c>
      <c r="AC267" s="112">
        <f t="shared" si="90"/>
        <v>0</v>
      </c>
      <c r="AD267" s="112">
        <f t="shared" ref="AD267:AH267" si="91">AD266*AD265</f>
        <v>0</v>
      </c>
      <c r="AE267" s="112">
        <f t="shared" si="91"/>
        <v>0</v>
      </c>
      <c r="AF267" s="112">
        <f t="shared" si="91"/>
        <v>0</v>
      </c>
      <c r="AG267" s="112">
        <f t="shared" si="91"/>
        <v>0</v>
      </c>
      <c r="AH267" s="112">
        <f t="shared" si="91"/>
        <v>0</v>
      </c>
      <c r="AI267" s="189"/>
    </row>
    <row r="268" spans="2:35" s="246" customFormat="1" x14ac:dyDescent="0.2">
      <c r="B268" s="264"/>
      <c r="C268" s="229"/>
      <c r="D268" s="264"/>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89"/>
    </row>
    <row r="269" spans="2:35" s="246" customFormat="1" x14ac:dyDescent="0.2">
      <c r="B269" s="264" t="s">
        <v>36</v>
      </c>
      <c r="C269" s="229"/>
      <c r="D269" s="264"/>
      <c r="E269" s="112">
        <f>IF(AND(E$12&gt;=Dropdowns!$E$1, E$12&lt;=Dropdowns!$E$2), D269-E259,0)</f>
        <v>0</v>
      </c>
      <c r="F269" s="112">
        <f>IF(AND(F$12&gt;=Dropdowns!$E$1, F$12&lt;=Dropdowns!$E$2), E269-F259,0)</f>
        <v>0</v>
      </c>
      <c r="G269" s="112">
        <f>IF(AND(G$12&gt;=Dropdowns!$E$1, G$12&lt;=Dropdowns!$E$2), F269-G259,0)</f>
        <v>0</v>
      </c>
      <c r="H269" s="112">
        <f>IF(AND(H$12&gt;=Dropdowns!$E$1, H$12&lt;=Dropdowns!$E$2), G269-H259,0)</f>
        <v>0</v>
      </c>
      <c r="I269" s="112">
        <f>IF(AND(I$12&gt;=Dropdowns!$E$1, I$12&lt;=Dropdowns!$E$2), H269-I259,0)</f>
        <v>0</v>
      </c>
      <c r="J269" s="112">
        <f>IF(AND(J$12&gt;=Dropdowns!$E$1, J$12&lt;=Dropdowns!$E$2), I269-J259,0)</f>
        <v>0</v>
      </c>
      <c r="K269" s="112">
        <f>IF(AND(K$12&gt;=Dropdowns!$E$1, K$12&lt;=Dropdowns!$E$2), J269-K259,0)</f>
        <v>0</v>
      </c>
      <c r="L269" s="112">
        <f>IF(AND(L$12&gt;=Dropdowns!$E$1, L$12&lt;=Dropdowns!$E$2), K269-L259,0)</f>
        <v>0</v>
      </c>
      <c r="M269" s="112">
        <f>IF(AND(M$12&gt;=Dropdowns!$E$1, M$12&lt;=Dropdowns!$E$2), L269-M259,0)</f>
        <v>0</v>
      </c>
      <c r="N269" s="112">
        <f>IF(AND(N$12&gt;=Dropdowns!$E$1, N$12&lt;=Dropdowns!$E$2), M269-N259,0)</f>
        <v>0</v>
      </c>
      <c r="O269" s="112">
        <f>IF(AND(O$12&gt;=Dropdowns!$E$1, O$12&lt;=Dropdowns!$E$2), N269-O259,0)</f>
        <v>0</v>
      </c>
      <c r="P269" s="112">
        <f>IF(AND(P$12&gt;=Dropdowns!$E$1, P$12&lt;=Dropdowns!$E$2), O269-P259,0)</f>
        <v>0</v>
      </c>
      <c r="Q269" s="112">
        <f>IF(AND(Q$12&gt;=Dropdowns!$E$1, Q$12&lt;=Dropdowns!$E$2), P269-Q259,0)</f>
        <v>0</v>
      </c>
      <c r="R269" s="112">
        <f>IF(AND(R$12&gt;=Dropdowns!$E$1, R$12&lt;=Dropdowns!$E$2), Q269-R259,0)</f>
        <v>0</v>
      </c>
      <c r="S269" s="112">
        <f>IF(AND(S$12&gt;=Dropdowns!$E$1, S$12&lt;=Dropdowns!$E$2), R269-S259,0)</f>
        <v>0</v>
      </c>
      <c r="T269" s="112">
        <f>IF(AND(T$12&gt;=Dropdowns!$E$1, T$12&lt;=Dropdowns!$E$2), S269-T259,0)</f>
        <v>0</v>
      </c>
      <c r="U269" s="112">
        <f>IF(AND(U$12&gt;=Dropdowns!$E$1, U$12&lt;=Dropdowns!$E$2), T269-U259,0)</f>
        <v>0</v>
      </c>
      <c r="V269" s="112">
        <f>IF(AND(V$12&gt;=Dropdowns!$E$1, V$12&lt;=Dropdowns!$E$2), U269-V259,0)</f>
        <v>0</v>
      </c>
      <c r="W269" s="112">
        <f>IF(AND(W$12&gt;=Dropdowns!$E$1, W$12&lt;=Dropdowns!$E$2), V269-W259,0)</f>
        <v>0</v>
      </c>
      <c r="X269" s="112">
        <f>IF(AND(X$12&gt;=Dropdowns!$E$1, X$12&lt;=Dropdowns!$E$2), W269-X259,0)</f>
        <v>0</v>
      </c>
      <c r="Y269" s="112">
        <f>IF(AND(Y$12&gt;=Dropdowns!$E$1, Y$12&lt;=Dropdowns!$E$2), X269-Y259,0)</f>
        <v>0</v>
      </c>
      <c r="Z269" s="112">
        <f>IF(AND(Z$12&gt;=Dropdowns!$E$1, Z$12&lt;=Dropdowns!$E$2), Y269-Z259,0)</f>
        <v>0</v>
      </c>
      <c r="AA269" s="112">
        <f>IF(AND(AA$12&gt;=Dropdowns!$E$1, AA$12&lt;=Dropdowns!$E$2), Z269-AA259,0)</f>
        <v>0</v>
      </c>
      <c r="AB269" s="112">
        <f>IF(AND(AB$12&gt;=Dropdowns!$E$1, AB$12&lt;=Dropdowns!$E$2), AA269-AB259,0)</f>
        <v>0</v>
      </c>
      <c r="AC269" s="112">
        <f>IF(AND(AC$12&gt;=Dropdowns!$E$1, AC$12&lt;=Dropdowns!$E$2), AB269-AC259,0)</f>
        <v>0</v>
      </c>
      <c r="AD269" s="112">
        <f>IF(AND(AD$12&gt;=Dropdowns!$E$1, AD$12&lt;=Dropdowns!$E$2), AC269-AD259,0)</f>
        <v>0</v>
      </c>
      <c r="AE269" s="112">
        <f>IF(AND(AE$12&gt;=Dropdowns!$E$1, AE$12&lt;=Dropdowns!$E$2), AD269-AE259,0)</f>
        <v>0</v>
      </c>
      <c r="AF269" s="112">
        <f>IF(AND(AF$12&gt;=Dropdowns!$E$1, AF$12&lt;=Dropdowns!$E$2), AE269-AF259,0)</f>
        <v>0</v>
      </c>
      <c r="AG269" s="112">
        <f>IF(AND(AG$12&gt;=Dropdowns!$E$1, AG$12&lt;=Dropdowns!$E$2), AF269-AG259,0)</f>
        <v>0</v>
      </c>
      <c r="AH269" s="112">
        <f>IF(AND(AH$12&gt;=Dropdowns!$E$1, AH$12&lt;=Dropdowns!$E$2), AG269-AH259,0)</f>
        <v>0</v>
      </c>
      <c r="AI269" s="189"/>
    </row>
    <row r="270" spans="2:35" ht="13.5" thickBot="1" x14ac:dyDescent="0.25">
      <c r="B270" s="126" t="s">
        <v>37</v>
      </c>
      <c r="C270" s="171"/>
      <c r="D270" s="126"/>
      <c r="E270" s="191" t="str">
        <f>IF(E269&gt;E267,"CAP Needed"," ")</f>
        <v xml:space="preserve"> </v>
      </c>
      <c r="F270" s="191" t="str">
        <f>IF(F269&gt;F267,"CAP Needed"," ")</f>
        <v xml:space="preserve"> </v>
      </c>
      <c r="G270" s="191" t="str">
        <f>IF(G269&gt;G267,"CAP Needed"," ")</f>
        <v xml:space="preserve"> </v>
      </c>
      <c r="H270" s="191" t="str">
        <f>IF(H269&gt;H267,"CAP Needed"," ")</f>
        <v xml:space="preserve"> </v>
      </c>
      <c r="I270" s="191" t="str">
        <f>IF(I269&gt;I267,"CAP Needed"," ")</f>
        <v xml:space="preserve"> </v>
      </c>
      <c r="J270" s="191" t="str">
        <f t="shared" ref="J270:AC270" si="92">IF(J269&gt;J267,"CAP Needed"," ")</f>
        <v xml:space="preserve"> </v>
      </c>
      <c r="K270" s="191" t="str">
        <f t="shared" si="92"/>
        <v xml:space="preserve"> </v>
      </c>
      <c r="L270" s="191" t="str">
        <f t="shared" si="92"/>
        <v xml:space="preserve"> </v>
      </c>
      <c r="M270" s="191" t="str">
        <f t="shared" si="92"/>
        <v xml:space="preserve"> </v>
      </c>
      <c r="N270" s="191" t="str">
        <f t="shared" si="92"/>
        <v xml:space="preserve"> </v>
      </c>
      <c r="O270" s="191" t="str">
        <f t="shared" si="92"/>
        <v xml:space="preserve"> </v>
      </c>
      <c r="P270" s="191" t="str">
        <f t="shared" si="92"/>
        <v xml:space="preserve"> </v>
      </c>
      <c r="Q270" s="191" t="str">
        <f t="shared" si="92"/>
        <v xml:space="preserve"> </v>
      </c>
      <c r="R270" s="191" t="str">
        <f t="shared" si="92"/>
        <v xml:space="preserve"> </v>
      </c>
      <c r="S270" s="191" t="str">
        <f t="shared" si="92"/>
        <v xml:space="preserve"> </v>
      </c>
      <c r="T270" s="191" t="str">
        <f t="shared" si="92"/>
        <v xml:space="preserve"> </v>
      </c>
      <c r="U270" s="191" t="str">
        <f t="shared" si="92"/>
        <v xml:space="preserve"> </v>
      </c>
      <c r="V270" s="191" t="str">
        <f t="shared" si="92"/>
        <v xml:space="preserve"> </v>
      </c>
      <c r="W270" s="191" t="str">
        <f t="shared" si="92"/>
        <v xml:space="preserve"> </v>
      </c>
      <c r="X270" s="191" t="str">
        <f t="shared" si="92"/>
        <v xml:space="preserve"> </v>
      </c>
      <c r="Y270" s="191" t="str">
        <f t="shared" si="92"/>
        <v xml:space="preserve"> </v>
      </c>
      <c r="Z270" s="191" t="str">
        <f t="shared" si="92"/>
        <v xml:space="preserve"> </v>
      </c>
      <c r="AA270" s="191" t="str">
        <f t="shared" si="92"/>
        <v xml:space="preserve"> </v>
      </c>
      <c r="AB270" s="191" t="str">
        <f t="shared" si="92"/>
        <v xml:space="preserve"> </v>
      </c>
      <c r="AC270" s="191" t="str">
        <f t="shared" si="92"/>
        <v xml:space="preserve"> </v>
      </c>
      <c r="AD270" s="191" t="str">
        <f t="shared" ref="AD270:AH270" si="93">IF(AD269&gt;AD267,"CAP Needed"," ")</f>
        <v xml:space="preserve"> </v>
      </c>
      <c r="AE270" s="191" t="str">
        <f t="shared" si="93"/>
        <v xml:space="preserve"> </v>
      </c>
      <c r="AF270" s="191" t="str">
        <f t="shared" si="93"/>
        <v xml:space="preserve"> </v>
      </c>
      <c r="AG270" s="191" t="str">
        <f t="shared" si="93"/>
        <v xml:space="preserve"> </v>
      </c>
      <c r="AH270" s="191" t="str">
        <f t="shared" si="93"/>
        <v xml:space="preserve"> </v>
      </c>
      <c r="AI270" s="126"/>
    </row>
    <row r="271" spans="2:35" x14ac:dyDescent="0.2">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184"/>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election activeCell="D27" sqref="D27"/>
    </sheetView>
  </sheetViews>
  <sheetFormatPr defaultColWidth="8.7109375" defaultRowHeight="12.75" x14ac:dyDescent="0.2"/>
  <cols>
    <col min="1" max="1" width="31" customWidth="1"/>
    <col min="2" max="2" width="12.28515625" customWidth="1"/>
    <col min="3" max="6" width="11.42578125" customWidth="1"/>
    <col min="7" max="31" width="11.42578125" hidden="1" customWidth="1"/>
  </cols>
  <sheetData>
    <row r="1" spans="1:88" ht="29.1" customHeight="1" x14ac:dyDescent="0.2">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row>
    <row r="3" spans="1:88" ht="15" x14ac:dyDescent="0.25">
      <c r="A3" s="239" t="s">
        <v>31</v>
      </c>
    </row>
    <row r="4" spans="1:88" ht="13.5" thickBot="1" x14ac:dyDescent="0.25"/>
    <row r="5" spans="1:88" ht="17.649999999999999" customHeight="1" thickBot="1" x14ac:dyDescent="0.25">
      <c r="A5" s="300" t="s">
        <v>9</v>
      </c>
      <c r="B5" s="338">
        <v>1</v>
      </c>
      <c r="C5" s="338">
        <v>2</v>
      </c>
      <c r="D5" s="338">
        <v>3</v>
      </c>
      <c r="E5" s="338">
        <v>4</v>
      </c>
      <c r="F5" s="338">
        <v>5</v>
      </c>
      <c r="G5" s="338">
        <v>6</v>
      </c>
      <c r="H5" s="338">
        <v>7</v>
      </c>
      <c r="I5" s="338">
        <v>8</v>
      </c>
      <c r="J5" s="338">
        <v>9</v>
      </c>
      <c r="K5" s="338">
        <v>10</v>
      </c>
      <c r="L5" s="338">
        <v>11</v>
      </c>
      <c r="M5" s="338">
        <v>12</v>
      </c>
      <c r="N5" s="338">
        <v>13</v>
      </c>
      <c r="O5" s="338">
        <v>14</v>
      </c>
      <c r="P5" s="338">
        <v>15</v>
      </c>
      <c r="Q5" s="338">
        <v>16</v>
      </c>
      <c r="R5" s="338">
        <v>17</v>
      </c>
      <c r="S5" s="338">
        <v>18</v>
      </c>
      <c r="T5" s="338">
        <v>19</v>
      </c>
      <c r="U5" s="338">
        <v>20</v>
      </c>
      <c r="V5" s="338">
        <v>21</v>
      </c>
      <c r="W5" s="338">
        <v>22</v>
      </c>
      <c r="X5" s="338">
        <v>23</v>
      </c>
      <c r="Y5" s="338">
        <v>24</v>
      </c>
      <c r="Z5" s="338">
        <v>25</v>
      </c>
      <c r="AA5" s="338">
        <v>26</v>
      </c>
      <c r="AB5" s="338">
        <v>27</v>
      </c>
      <c r="AC5" s="338">
        <v>28</v>
      </c>
      <c r="AD5" s="338">
        <v>29</v>
      </c>
      <c r="AE5" s="344">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149999999999999" customHeight="1" x14ac:dyDescent="0.2">
      <c r="A6" s="297" t="s">
        <v>6</v>
      </c>
      <c r="B6" s="339">
        <v>43282</v>
      </c>
      <c r="C6" s="339">
        <v>43647</v>
      </c>
      <c r="D6" s="339">
        <v>44013</v>
      </c>
      <c r="E6" s="339">
        <v>44378</v>
      </c>
      <c r="F6" s="339">
        <v>44743</v>
      </c>
      <c r="G6" s="340"/>
      <c r="H6" s="340"/>
      <c r="I6" s="340"/>
      <c r="J6" s="340"/>
      <c r="K6" s="340"/>
      <c r="L6" s="340"/>
      <c r="M6" s="340"/>
      <c r="N6" s="340"/>
      <c r="O6" s="340"/>
      <c r="P6" s="340"/>
      <c r="Q6" s="340"/>
      <c r="R6" s="340"/>
      <c r="S6" s="340"/>
      <c r="T6" s="340"/>
      <c r="U6" s="340"/>
      <c r="V6" s="340"/>
      <c r="W6" s="340"/>
      <c r="X6" s="340"/>
      <c r="Y6" s="340"/>
      <c r="Z6" s="340"/>
      <c r="AA6" s="340"/>
      <c r="AB6" s="340"/>
      <c r="AC6" s="340"/>
      <c r="AD6" s="340"/>
      <c r="AE6" s="341"/>
    </row>
    <row r="7" spans="1:88" ht="16.149999999999999" customHeight="1" thickBot="1" x14ac:dyDescent="0.25">
      <c r="A7" s="298" t="s">
        <v>7</v>
      </c>
      <c r="B7" s="342">
        <v>43646</v>
      </c>
      <c r="C7" s="342">
        <v>44012</v>
      </c>
      <c r="D7" s="342">
        <v>44377</v>
      </c>
      <c r="E7" s="342">
        <v>44742</v>
      </c>
      <c r="F7" s="342">
        <v>44834</v>
      </c>
      <c r="G7" s="299"/>
      <c r="H7" s="299"/>
      <c r="I7" s="299"/>
      <c r="J7" s="299"/>
      <c r="K7" s="299"/>
      <c r="L7" s="299"/>
      <c r="M7" s="299"/>
      <c r="N7" s="299"/>
      <c r="O7" s="299"/>
      <c r="P7" s="299"/>
      <c r="Q7" s="299"/>
      <c r="R7" s="299"/>
      <c r="S7" s="299"/>
      <c r="T7" s="299"/>
      <c r="U7" s="299"/>
      <c r="V7" s="299"/>
      <c r="W7" s="299"/>
      <c r="X7" s="299"/>
      <c r="Y7" s="299"/>
      <c r="Z7" s="299"/>
      <c r="AA7" s="299"/>
      <c r="AB7" s="299"/>
      <c r="AC7" s="299"/>
      <c r="AD7" s="299"/>
      <c r="AE7" s="343"/>
    </row>
    <row r="8" spans="1:88" x14ac:dyDescent="0.2">
      <c r="A8" s="4"/>
    </row>
  </sheetData>
  <sheetProtection algorithmName="SHA-512" hashValue="qOAEkPnWp4b1ZqEOVIy29zNjFBkgiTyXoYGzieWjmYzvyH4wx71gAkF/IGi12QxA9oXSADDMK+YMVeNTwl1qcA==" saltValue="O7ksWcne6QfYR5Ahc9eiFw=="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2"/>
  <sheetViews>
    <sheetView zoomScaleNormal="100" workbookViewId="0">
      <pane ySplit="5" topLeftCell="A39" activePane="bottomLeft" state="frozen"/>
      <selection pane="bottomLeft"/>
    </sheetView>
  </sheetViews>
  <sheetFormatPr defaultColWidth="8.7109375" defaultRowHeight="12.75" x14ac:dyDescent="0.2"/>
  <cols>
    <col min="1" max="1" width="11.42578125" style="452" customWidth="1"/>
    <col min="2" max="2" width="34.28515625" style="453" customWidth="1"/>
    <col min="3" max="3" width="44.7109375" style="454" customWidth="1"/>
    <col min="4" max="4" width="26.28515625" style="454" hidden="1" customWidth="1"/>
    <col min="5" max="5" width="5.7109375" style="450" hidden="1" customWidth="1"/>
    <col min="6" max="6" width="6.7109375" style="450" hidden="1" customWidth="1"/>
    <col min="7" max="7" width="14.42578125" style="450" hidden="1" customWidth="1"/>
    <col min="8" max="8" width="22.5703125" style="450" customWidth="1"/>
    <col min="9" max="9" width="20.28515625" style="450" customWidth="1"/>
    <col min="10" max="10" width="22.28515625" style="450" customWidth="1"/>
    <col min="11" max="11" width="8.7109375" style="450" customWidth="1"/>
    <col min="12" max="12" width="14.28515625" style="450" customWidth="1"/>
    <col min="13" max="13" width="8.42578125" style="450" customWidth="1"/>
    <col min="14" max="14" width="11.28515625" style="450" customWidth="1"/>
    <col min="15" max="16384" width="8.7109375" style="450"/>
  </cols>
  <sheetData>
    <row r="1" spans="1:14" ht="15" x14ac:dyDescent="0.2">
      <c r="A1" s="448"/>
      <c r="B1" s="448"/>
      <c r="C1" s="449"/>
      <c r="D1" s="449"/>
      <c r="H1" s="48" t="s">
        <v>65</v>
      </c>
      <c r="I1" s="451"/>
      <c r="J1" s="451"/>
      <c r="K1" s="451"/>
      <c r="L1" s="451"/>
      <c r="M1" s="451"/>
      <c r="N1" s="451"/>
    </row>
    <row r="2" spans="1:14" ht="12.6" customHeight="1" x14ac:dyDescent="0.2">
      <c r="H2" s="455"/>
      <c r="I2" s="455"/>
      <c r="J2" s="455"/>
      <c r="K2" s="455"/>
      <c r="L2" s="455"/>
      <c r="M2" s="455"/>
      <c r="N2" s="455"/>
    </row>
    <row r="3" spans="1:14" ht="15" x14ac:dyDescent="0.25">
      <c r="B3" s="456" t="s">
        <v>96</v>
      </c>
      <c r="H3" s="455"/>
      <c r="I3" s="455"/>
      <c r="J3" s="455"/>
      <c r="K3" s="455"/>
      <c r="L3" s="455"/>
      <c r="M3" s="455"/>
      <c r="N3" s="455"/>
    </row>
    <row r="4" spans="1:14" ht="13.5" thickBot="1" x14ac:dyDescent="0.25"/>
    <row r="5" spans="1:14" ht="36.6" customHeight="1" thickBot="1" x14ac:dyDescent="0.25">
      <c r="A5" s="457"/>
      <c r="B5" s="458" t="s">
        <v>97</v>
      </c>
      <c r="C5" s="459" t="s">
        <v>98</v>
      </c>
      <c r="D5" s="459"/>
      <c r="E5" s="458" t="s">
        <v>74</v>
      </c>
      <c r="F5" s="458" t="s">
        <v>72</v>
      </c>
      <c r="G5" s="459" t="s">
        <v>75</v>
      </c>
      <c r="H5" s="459" t="s">
        <v>8</v>
      </c>
      <c r="I5" s="459" t="s">
        <v>69</v>
      </c>
      <c r="J5" s="459" t="s">
        <v>70</v>
      </c>
      <c r="K5" s="458" t="s">
        <v>26</v>
      </c>
      <c r="L5" s="458" t="s">
        <v>6</v>
      </c>
      <c r="M5" s="458" t="s">
        <v>27</v>
      </c>
      <c r="N5" s="460" t="s">
        <v>7</v>
      </c>
    </row>
    <row r="6" spans="1:14" ht="43.5" customHeight="1" x14ac:dyDescent="0.2">
      <c r="A6" s="461"/>
      <c r="B6" s="462" t="s">
        <v>84</v>
      </c>
      <c r="C6" s="463"/>
      <c r="D6" s="463"/>
      <c r="E6" s="464"/>
      <c r="F6" s="464"/>
      <c r="G6" s="464"/>
      <c r="H6" s="465"/>
      <c r="I6" s="465"/>
      <c r="J6" s="465"/>
      <c r="K6" s="465"/>
      <c r="L6" s="465"/>
      <c r="M6" s="465"/>
      <c r="N6" s="466"/>
    </row>
    <row r="7" spans="1:14" x14ac:dyDescent="0.2">
      <c r="A7" s="467"/>
      <c r="B7" s="468"/>
      <c r="E7" s="469"/>
      <c r="F7" s="469"/>
      <c r="G7" s="469"/>
      <c r="H7" s="470"/>
      <c r="I7" s="471"/>
      <c r="J7" s="469" t="s">
        <v>136</v>
      </c>
      <c r="K7" s="472"/>
      <c r="L7" s="473" t="str">
        <f>IF(K7&lt;&gt;"",(LOOKUP(K7,'DY Def'!$A$5:$AE$5,'DY Def'!$A$6:$AE$6)),"")</f>
        <v/>
      </c>
      <c r="M7" s="472"/>
      <c r="N7" s="474" t="str">
        <f>IF(M7&lt;&gt;"",(LOOKUP(M7,'DY Def'!$A$5:$AE$5,'DY Def'!$A$7:$AE$7)),"")</f>
        <v/>
      </c>
    </row>
    <row r="8" spans="1:14" x14ac:dyDescent="0.2">
      <c r="A8" s="467"/>
      <c r="B8" s="468"/>
      <c r="E8" s="469"/>
      <c r="F8" s="469"/>
      <c r="G8" s="469"/>
      <c r="H8" s="470"/>
      <c r="I8" s="471"/>
      <c r="J8" s="469" t="s">
        <v>136</v>
      </c>
      <c r="K8" s="472"/>
      <c r="L8" s="473" t="str">
        <f>IF(K8&lt;&gt;"",(LOOKUP(K8,'DY Def'!$A$5:$AE$5,'DY Def'!$A$6:$AE$6)),"")</f>
        <v/>
      </c>
      <c r="M8" s="472"/>
      <c r="N8" s="474" t="str">
        <f>IF(M8&lt;&gt;"",(LOOKUP(M8,'DY Def'!$A$5:$AE$5,'DY Def'!$A$7:$AE$7)),"")</f>
        <v/>
      </c>
    </row>
    <row r="9" spans="1:14" x14ac:dyDescent="0.2">
      <c r="A9" s="467"/>
      <c r="B9" s="468"/>
      <c r="E9" s="469"/>
      <c r="F9" s="469"/>
      <c r="G9" s="469"/>
      <c r="H9" s="470"/>
      <c r="I9" s="471"/>
      <c r="J9" s="469" t="s">
        <v>136</v>
      </c>
      <c r="K9" s="472"/>
      <c r="L9" s="473" t="str">
        <f>IF(K9&lt;&gt;"",(LOOKUP(K9,'DY Def'!$A$5:$AE$5,'DY Def'!$A$6:$AE$6)),"")</f>
        <v/>
      </c>
      <c r="M9" s="472"/>
      <c r="N9" s="474" t="str">
        <f>IF(M9&lt;&gt;"",(LOOKUP(M9,'DY Def'!$A$5:$AE$5,'DY Def'!$A$7:$AE$7)),"")</f>
        <v/>
      </c>
    </row>
    <row r="10" spans="1:14" x14ac:dyDescent="0.2">
      <c r="A10" s="467"/>
      <c r="B10" s="468"/>
      <c r="E10" s="469"/>
      <c r="F10" s="469"/>
      <c r="G10" s="469"/>
      <c r="H10" s="470"/>
      <c r="I10" s="471"/>
      <c r="J10" s="469" t="s">
        <v>136</v>
      </c>
      <c r="K10" s="472"/>
      <c r="L10" s="473" t="str">
        <f>IF(K10&lt;&gt;"",(LOOKUP(K10,'DY Def'!$A$5:$AE$5,'DY Def'!$A$6:$AE$6)),"")</f>
        <v/>
      </c>
      <c r="M10" s="472"/>
      <c r="N10" s="474" t="str">
        <f>IF(M10&lt;&gt;"",(LOOKUP(M10,'DY Def'!$A$5:$AE$5,'DY Def'!$A$7:$AE$7)),"")</f>
        <v/>
      </c>
    </row>
    <row r="11" spans="1:14" x14ac:dyDescent="0.2">
      <c r="A11" s="467"/>
      <c r="B11" s="475"/>
      <c r="E11" s="476"/>
      <c r="F11" s="476"/>
      <c r="G11" s="476"/>
      <c r="H11" s="470"/>
      <c r="I11" s="471"/>
      <c r="J11" s="469" t="s">
        <v>136</v>
      </c>
      <c r="K11" s="472"/>
      <c r="L11" s="473" t="str">
        <f>IF(K11&lt;&gt;"",(LOOKUP(K11,'DY Def'!$A$5:$AE$5,'DY Def'!$A$6:$AE$6)),"")</f>
        <v/>
      </c>
      <c r="M11" s="472"/>
      <c r="N11" s="474" t="str">
        <f>IF(M11&lt;&gt;"",(LOOKUP(M11,'DY Def'!$A$5:$AE$5,'DY Def'!$A$7:$AE$7)),"")</f>
        <v/>
      </c>
    </row>
    <row r="12" spans="1:14" ht="12.6" customHeight="1" x14ac:dyDescent="0.2">
      <c r="A12" s="467"/>
      <c r="E12" s="469"/>
      <c r="F12" s="469"/>
      <c r="G12" s="469"/>
      <c r="I12" s="471"/>
      <c r="K12" s="472"/>
      <c r="L12" s="473"/>
      <c r="M12" s="472"/>
      <c r="N12" s="474"/>
    </row>
    <row r="13" spans="1:14" ht="12.6" customHeight="1" x14ac:dyDescent="0.2">
      <c r="A13" s="467"/>
      <c r="B13" s="477" t="s">
        <v>46</v>
      </c>
      <c r="E13" s="469"/>
      <c r="F13" s="469"/>
      <c r="G13" s="469"/>
      <c r="I13" s="471"/>
      <c r="K13" s="472"/>
      <c r="L13" s="473"/>
      <c r="M13" s="472"/>
      <c r="N13" s="474"/>
    </row>
    <row r="14" spans="1:14" ht="12.6" customHeight="1" x14ac:dyDescent="0.2">
      <c r="A14" s="467"/>
      <c r="B14" s="475"/>
      <c r="D14" s="478"/>
      <c r="E14" s="476"/>
      <c r="F14" s="476"/>
      <c r="G14" s="476"/>
      <c r="H14" s="469" t="s">
        <v>136</v>
      </c>
      <c r="I14" s="471"/>
      <c r="J14" s="469" t="s">
        <v>136</v>
      </c>
      <c r="K14" s="472"/>
      <c r="L14" s="473" t="str">
        <f>IF(K14&lt;&gt;"",(LOOKUP(K14,'DY Def'!$A$5:$AE$5,'DY Def'!$A$6:$AE$6)),"")</f>
        <v/>
      </c>
      <c r="M14" s="472"/>
      <c r="N14" s="474" t="str">
        <f>IF(M14&lt;&gt;"",(LOOKUP(M14,'DY Def'!$A$5:$AE$5,'DY Def'!$A$7:$AE$7)),"")</f>
        <v/>
      </c>
    </row>
    <row r="15" spans="1:14" ht="12.6" customHeight="1" x14ac:dyDescent="0.2">
      <c r="A15" s="467"/>
      <c r="B15" s="475"/>
      <c r="E15" s="476"/>
      <c r="F15" s="476"/>
      <c r="G15" s="476"/>
      <c r="H15" s="469" t="s">
        <v>136</v>
      </c>
      <c r="I15" s="471"/>
      <c r="J15" s="469" t="s">
        <v>136</v>
      </c>
      <c r="K15" s="472"/>
      <c r="L15" s="473" t="str">
        <f>IF(K15&lt;&gt;"",(LOOKUP(K15,'DY Def'!$A$5:$AE$5,'DY Def'!$A$6:$AE$6)),"")</f>
        <v/>
      </c>
      <c r="M15" s="472"/>
      <c r="N15" s="474" t="str">
        <f>IF(M15&lt;&gt;"",(LOOKUP(M15,'DY Def'!$A$5:$AE$5,'DY Def'!$A$7:$AE$7)),"")</f>
        <v/>
      </c>
    </row>
    <row r="16" spans="1:14" ht="12.6" customHeight="1" x14ac:dyDescent="0.2">
      <c r="A16" s="467"/>
      <c r="B16" s="475"/>
      <c r="E16" s="476"/>
      <c r="F16" s="476"/>
      <c r="G16" s="476"/>
      <c r="H16" s="469" t="s">
        <v>136</v>
      </c>
      <c r="I16" s="471"/>
      <c r="J16" s="469" t="s">
        <v>136</v>
      </c>
      <c r="K16" s="472"/>
      <c r="L16" s="473" t="str">
        <f>IF(K16&lt;&gt;"",(LOOKUP(K16,'DY Def'!$A$5:$AE$5,'DY Def'!$A$6:$AE$6)),"")</f>
        <v/>
      </c>
      <c r="M16" s="472"/>
      <c r="N16" s="474" t="str">
        <f>IF(M16&lt;&gt;"",(LOOKUP(M16,'DY Def'!$A$5:$AE$5,'DY Def'!$A$7:$AE$7)),"")</f>
        <v/>
      </c>
    </row>
    <row r="17" spans="1:14" ht="12.6" customHeight="1" x14ac:dyDescent="0.2">
      <c r="A17" s="467"/>
      <c r="B17" s="475"/>
      <c r="E17" s="476"/>
      <c r="F17" s="476"/>
      <c r="G17" s="476"/>
      <c r="H17" s="469" t="s">
        <v>136</v>
      </c>
      <c r="I17" s="471"/>
      <c r="J17" s="469" t="s">
        <v>136</v>
      </c>
      <c r="K17" s="472"/>
      <c r="L17" s="473" t="str">
        <f>IF(K17&lt;&gt;"",(LOOKUP(K17,'DY Def'!$A$5:$AE$5,'DY Def'!$A$6:$AE$6)),"")</f>
        <v/>
      </c>
      <c r="M17" s="472"/>
      <c r="N17" s="474" t="str">
        <f>IF(M17&lt;&gt;"",(LOOKUP(M17,'DY Def'!$A$5:$AE$5,'DY Def'!$A$7:$AE$7)),"")</f>
        <v/>
      </c>
    </row>
    <row r="18" spans="1:14" ht="12.6" customHeight="1" x14ac:dyDescent="0.2">
      <c r="A18" s="467"/>
      <c r="B18" s="475"/>
      <c r="E18" s="476"/>
      <c r="F18" s="476"/>
      <c r="G18" s="476"/>
      <c r="H18" s="469" t="s">
        <v>136</v>
      </c>
      <c r="I18" s="471"/>
      <c r="J18" s="469" t="s">
        <v>136</v>
      </c>
      <c r="K18" s="472"/>
      <c r="L18" s="473" t="str">
        <f>IF(K18&lt;&gt;"",(LOOKUP(K18,'DY Def'!$A$5:$AE$5,'DY Def'!$A$6:$AE$6)),"")</f>
        <v/>
      </c>
      <c r="M18" s="472"/>
      <c r="N18" s="474" t="str">
        <f>IF(M18&lt;&gt;"",(LOOKUP(M18,'DY Def'!$A$5:$AE$5,'DY Def'!$A$7:$AE$7)),"")</f>
        <v/>
      </c>
    </row>
    <row r="19" spans="1:14" ht="12.6" customHeight="1" x14ac:dyDescent="0.2">
      <c r="A19" s="479"/>
      <c r="E19" s="469"/>
      <c r="F19" s="469"/>
      <c r="G19" s="469"/>
      <c r="I19" s="471"/>
      <c r="K19" s="472"/>
      <c r="L19" s="473"/>
      <c r="M19" s="472"/>
      <c r="N19" s="474"/>
    </row>
    <row r="20" spans="1:14" ht="12.6" customHeight="1" x14ac:dyDescent="0.2">
      <c r="A20" s="467"/>
      <c r="B20" s="477" t="s">
        <v>85</v>
      </c>
      <c r="E20" s="469"/>
      <c r="F20" s="469"/>
      <c r="G20" s="469"/>
      <c r="I20" s="471"/>
      <c r="K20" s="472"/>
      <c r="M20" s="472"/>
      <c r="N20" s="474"/>
    </row>
    <row r="21" spans="1:14" ht="12.6" customHeight="1" x14ac:dyDescent="0.2">
      <c r="A21" s="467"/>
      <c r="B21" s="475"/>
      <c r="D21" s="478"/>
      <c r="E21" s="476"/>
      <c r="F21" s="476"/>
      <c r="G21" s="476"/>
      <c r="H21" s="469" t="s">
        <v>136</v>
      </c>
      <c r="I21" s="471"/>
      <c r="J21" s="469" t="s">
        <v>136</v>
      </c>
      <c r="K21" s="472"/>
      <c r="L21" s="473" t="str">
        <f>IF(K21&lt;&gt;"",(LOOKUP(K21,'DY Def'!$A$5:$AE$5,'DY Def'!$A$6:$AE$6)),"")</f>
        <v/>
      </c>
      <c r="M21" s="472"/>
      <c r="N21" s="474" t="str">
        <f>IF(M21&lt;&gt;"",(LOOKUP(M21,'DY Def'!$A$5:$AE$5,'DY Def'!$A$7:$AE$7)),"")</f>
        <v/>
      </c>
    </row>
    <row r="22" spans="1:14" ht="12.6" customHeight="1" x14ac:dyDescent="0.2">
      <c r="A22" s="467"/>
      <c r="B22" s="475"/>
      <c r="D22" s="478"/>
      <c r="E22" s="476"/>
      <c r="F22" s="476"/>
      <c r="G22" s="476"/>
      <c r="H22" s="469" t="s">
        <v>136</v>
      </c>
      <c r="I22" s="471"/>
      <c r="J22" s="469" t="s">
        <v>136</v>
      </c>
      <c r="K22" s="472"/>
      <c r="L22" s="473" t="str">
        <f>IF(K22&lt;&gt;"",(LOOKUP(K22,'DY Def'!$A$5:$AE$5,'DY Def'!$A$6:$AE$6)),"")</f>
        <v/>
      </c>
      <c r="M22" s="472"/>
      <c r="N22" s="474" t="str">
        <f>IF(M22&lt;&gt;"",(LOOKUP(M22,'DY Def'!$A$5:$AE$5,'DY Def'!$A$7:$AE$7)),"")</f>
        <v/>
      </c>
    </row>
    <row r="23" spans="1:14" ht="12.6" customHeight="1" x14ac:dyDescent="0.2">
      <c r="A23" s="467"/>
      <c r="B23" s="475"/>
      <c r="E23" s="476"/>
      <c r="F23" s="476"/>
      <c r="G23" s="476"/>
      <c r="H23" s="469" t="s">
        <v>136</v>
      </c>
      <c r="I23" s="471"/>
      <c r="J23" s="469" t="s">
        <v>136</v>
      </c>
      <c r="K23" s="472"/>
      <c r="L23" s="473" t="str">
        <f>IF(K23&lt;&gt;"",(LOOKUP(K23,'DY Def'!$A$5:$AE$5,'DY Def'!$A$6:$AE$6)),"")</f>
        <v/>
      </c>
      <c r="M23" s="472"/>
      <c r="N23" s="474" t="str">
        <f>IF(M23&lt;&gt;"",(LOOKUP(M23,'DY Def'!$A$5:$AE$5,'DY Def'!$A$7:$AE$7)),"")</f>
        <v/>
      </c>
    </row>
    <row r="24" spans="1:14" ht="12.6" customHeight="1" x14ac:dyDescent="0.2">
      <c r="A24" s="467"/>
      <c r="B24" s="475"/>
      <c r="E24" s="476"/>
      <c r="F24" s="476"/>
      <c r="G24" s="476"/>
      <c r="H24" s="469" t="s">
        <v>136</v>
      </c>
      <c r="I24" s="471"/>
      <c r="J24" s="469" t="s">
        <v>136</v>
      </c>
      <c r="K24" s="472"/>
      <c r="L24" s="473" t="str">
        <f>IF(K24&lt;&gt;"",(LOOKUP(K24,'DY Def'!$A$5:$AE$5,'DY Def'!$A$6:$AE$6)),"")</f>
        <v/>
      </c>
      <c r="M24" s="472"/>
      <c r="N24" s="474" t="str">
        <f>IF(M24&lt;&gt;"",(LOOKUP(M24,'DY Def'!$A$5:$AE$5,'DY Def'!$A$7:$AE$7)),"")</f>
        <v/>
      </c>
    </row>
    <row r="25" spans="1:14" ht="12.6" customHeight="1" x14ac:dyDescent="0.2">
      <c r="A25" s="467"/>
      <c r="B25" s="475"/>
      <c r="E25" s="476"/>
      <c r="F25" s="476"/>
      <c r="G25" s="476"/>
      <c r="H25" s="469" t="s">
        <v>136</v>
      </c>
      <c r="I25" s="471"/>
      <c r="J25" s="469" t="s">
        <v>136</v>
      </c>
      <c r="K25" s="472"/>
      <c r="L25" s="473" t="str">
        <f>IF(K25&lt;&gt;"",(LOOKUP(K25,'DY Def'!$A$5:$AE$5,'DY Def'!$A$6:$AE$6)),"")</f>
        <v/>
      </c>
      <c r="M25" s="472"/>
      <c r="N25" s="474" t="str">
        <f>IF(M25&lt;&gt;"",(LOOKUP(M25,'DY Def'!$A$5:$AE$5,'DY Def'!$A$7:$AE$7)),"")</f>
        <v/>
      </c>
    </row>
    <row r="26" spans="1:14" ht="12.6" customHeight="1" x14ac:dyDescent="0.2">
      <c r="A26" s="467"/>
      <c r="E26" s="469"/>
      <c r="F26" s="469"/>
      <c r="G26" s="469"/>
      <c r="I26" s="471"/>
      <c r="K26" s="472"/>
      <c r="L26" s="473"/>
      <c r="M26" s="472"/>
      <c r="N26" s="474"/>
    </row>
    <row r="27" spans="1:14" ht="12.6" customHeight="1" x14ac:dyDescent="0.2">
      <c r="A27" s="467"/>
      <c r="B27" s="477" t="s">
        <v>45</v>
      </c>
      <c r="E27" s="469"/>
      <c r="F27" s="469"/>
      <c r="G27" s="469"/>
      <c r="I27" s="471"/>
      <c r="K27" s="472"/>
      <c r="L27" s="473"/>
      <c r="M27" s="472"/>
      <c r="N27" s="474"/>
    </row>
    <row r="28" spans="1:14" x14ac:dyDescent="0.2">
      <c r="A28" s="467"/>
      <c r="B28" s="468"/>
      <c r="D28" s="478"/>
      <c r="E28" s="469"/>
      <c r="F28" s="469"/>
      <c r="G28" s="469"/>
      <c r="H28" s="469" t="s">
        <v>136</v>
      </c>
      <c r="I28" s="471"/>
      <c r="J28" s="469" t="s">
        <v>136</v>
      </c>
      <c r="K28" s="472"/>
      <c r="L28" s="473" t="str">
        <f>IF(K28&lt;&gt;"",(LOOKUP(K28,'DY Def'!$A$5:$AE$5,'DY Def'!$A$6:$AE$6)),"")</f>
        <v/>
      </c>
      <c r="M28" s="472"/>
      <c r="N28" s="474" t="str">
        <f>IF(M28&lt;&gt;"",(LOOKUP(M28,'DY Def'!$A$5:$AE$5,'DY Def'!$A$7:$AE$7)),"")</f>
        <v/>
      </c>
    </row>
    <row r="29" spans="1:14" ht="12.6" customHeight="1" x14ac:dyDescent="0.2">
      <c r="A29" s="467"/>
      <c r="B29" s="468"/>
      <c r="D29" s="478"/>
      <c r="E29" s="469"/>
      <c r="F29" s="469"/>
      <c r="G29" s="469"/>
      <c r="H29" s="469" t="s">
        <v>136</v>
      </c>
      <c r="I29" s="471"/>
      <c r="J29" s="469" t="s">
        <v>136</v>
      </c>
      <c r="K29" s="472"/>
      <c r="L29" s="473" t="str">
        <f>IF(K29&lt;&gt;"",(LOOKUP(K29,'DY Def'!$A$5:$AE$5,'DY Def'!$A$6:$AE$6)),"")</f>
        <v/>
      </c>
      <c r="M29" s="472"/>
      <c r="N29" s="474" t="str">
        <f>IF(M29&lt;&gt;"",(LOOKUP(M29,'DY Def'!$A$5:$AE$5,'DY Def'!$A$7:$AE$7)),"")</f>
        <v/>
      </c>
    </row>
    <row r="30" spans="1:14" ht="12.6" customHeight="1" x14ac:dyDescent="0.2">
      <c r="A30" s="467"/>
      <c r="B30" s="468"/>
      <c r="E30" s="469"/>
      <c r="F30" s="469"/>
      <c r="G30" s="469"/>
      <c r="H30" s="469" t="s">
        <v>136</v>
      </c>
      <c r="I30" s="471"/>
      <c r="J30" s="469" t="s">
        <v>136</v>
      </c>
      <c r="K30" s="472"/>
      <c r="L30" s="473" t="str">
        <f>IF(K30&lt;&gt;"",(LOOKUP(K30,'DY Def'!$A$5:$AE$5,'DY Def'!$A$6:$AE$6)),"")</f>
        <v/>
      </c>
      <c r="M30" s="472"/>
      <c r="N30" s="474" t="str">
        <f>IF(M30&lt;&gt;"",(LOOKUP(M30,'DY Def'!$A$5:$AE$5,'DY Def'!$A$7:$AE$7)),"")</f>
        <v/>
      </c>
    </row>
    <row r="31" spans="1:14" ht="12.6" customHeight="1" x14ac:dyDescent="0.2">
      <c r="A31" s="467"/>
      <c r="B31" s="468"/>
      <c r="E31" s="469"/>
      <c r="F31" s="469"/>
      <c r="G31" s="469"/>
      <c r="H31" s="469" t="s">
        <v>136</v>
      </c>
      <c r="I31" s="471"/>
      <c r="J31" s="469" t="s">
        <v>136</v>
      </c>
      <c r="K31" s="472"/>
      <c r="L31" s="473" t="str">
        <f>IF(K31&lt;&gt;"",(LOOKUP(K31,'DY Def'!$A$5:$AE$5,'DY Def'!$A$6:$AE$6)),"")</f>
        <v/>
      </c>
      <c r="M31" s="472"/>
      <c r="N31" s="474" t="str">
        <f>IF(M31&lt;&gt;"",(LOOKUP(M31,'DY Def'!$A$5:$AE$5,'DY Def'!$A$7:$AE$7)),"")</f>
        <v/>
      </c>
    </row>
    <row r="32" spans="1:14" ht="12.6" customHeight="1" x14ac:dyDescent="0.2">
      <c r="A32" s="467"/>
      <c r="B32" s="468"/>
      <c r="E32" s="469"/>
      <c r="F32" s="469"/>
      <c r="G32" s="469"/>
      <c r="H32" s="469" t="s">
        <v>136</v>
      </c>
      <c r="I32" s="471"/>
      <c r="J32" s="469" t="s">
        <v>136</v>
      </c>
      <c r="K32" s="472"/>
      <c r="L32" s="473" t="str">
        <f>IF(K32&lt;&gt;"",(LOOKUP(K32,'DY Def'!$A$5:$AE$5,'DY Def'!$A$6:$AE$6)),"")</f>
        <v/>
      </c>
      <c r="M32" s="472"/>
      <c r="N32" s="474" t="str">
        <f>IF(M32&lt;&gt;"",(LOOKUP(M32,'DY Def'!$A$5:$AE$5,'DY Def'!$A$7:$AE$7)),"")</f>
        <v/>
      </c>
    </row>
    <row r="33" spans="1:14" ht="12.6" customHeight="1" x14ac:dyDescent="0.2">
      <c r="A33" s="467"/>
      <c r="E33" s="469"/>
      <c r="F33" s="469"/>
      <c r="G33" s="469"/>
      <c r="I33" s="471"/>
      <c r="K33" s="472"/>
      <c r="L33" s="473"/>
      <c r="M33" s="472"/>
      <c r="N33" s="474"/>
    </row>
    <row r="34" spans="1:14" ht="12.6" customHeight="1" x14ac:dyDescent="0.2">
      <c r="A34" s="467"/>
      <c r="B34" s="477" t="s">
        <v>44</v>
      </c>
      <c r="E34" s="469"/>
      <c r="F34" s="469"/>
      <c r="G34" s="469"/>
      <c r="I34" s="471"/>
      <c r="K34" s="472"/>
      <c r="L34" s="473"/>
      <c r="M34" s="472"/>
      <c r="N34" s="474"/>
    </row>
    <row r="35" spans="1:14" x14ac:dyDescent="0.2">
      <c r="H35" s="469" t="s">
        <v>136</v>
      </c>
      <c r="I35" s="471"/>
      <c r="J35" s="469" t="s">
        <v>136</v>
      </c>
      <c r="K35" s="472"/>
      <c r="L35" s="473" t="str">
        <f>IF(K35&lt;&gt;"",(LOOKUP(K35,'DY Def'!$A$5:$AE$5,'DY Def'!$A$6:$AE$6)),"")</f>
        <v/>
      </c>
      <c r="M35" s="472"/>
      <c r="N35" s="474" t="str">
        <f>IF(M35&lt;&gt;"",(LOOKUP(M35,'DY Def'!$A$5:$AE$5,'DY Def'!$A$7:$AE$7)),"")</f>
        <v/>
      </c>
    </row>
    <row r="36" spans="1:14" x14ac:dyDescent="0.2">
      <c r="H36" s="469" t="s">
        <v>136</v>
      </c>
      <c r="I36" s="471"/>
      <c r="J36" s="469" t="s">
        <v>136</v>
      </c>
      <c r="K36" s="472"/>
      <c r="L36" s="473" t="str">
        <f>IF(K36&lt;&gt;"",(LOOKUP(K36,'DY Def'!$A$5:$AE$5,'DY Def'!$A$6:$AE$6)),"")</f>
        <v/>
      </c>
      <c r="M36" s="472"/>
      <c r="N36" s="474" t="str">
        <f>IF(M36&lt;&gt;"",(LOOKUP(M36,'DY Def'!$A$5:$AE$5,'DY Def'!$A$7:$AE$7)),"")</f>
        <v/>
      </c>
    </row>
    <row r="37" spans="1:14" x14ac:dyDescent="0.2">
      <c r="H37" s="469" t="s">
        <v>136</v>
      </c>
      <c r="I37" s="471"/>
      <c r="J37" s="469" t="s">
        <v>136</v>
      </c>
      <c r="K37" s="472"/>
      <c r="L37" s="473" t="str">
        <f>IF(K37&lt;&gt;"",(LOOKUP(K37,'DY Def'!$A$5:$AE$5,'DY Def'!$A$6:$AE$6)),"")</f>
        <v/>
      </c>
      <c r="M37" s="472"/>
      <c r="N37" s="474" t="str">
        <f>IF(M37&lt;&gt;"",(LOOKUP(M37,'DY Def'!$A$5:$AE$5,'DY Def'!$A$7:$AE$7)),"")</f>
        <v/>
      </c>
    </row>
    <row r="38" spans="1:14" x14ac:dyDescent="0.2">
      <c r="H38" s="469" t="s">
        <v>136</v>
      </c>
      <c r="I38" s="471"/>
      <c r="J38" s="469" t="s">
        <v>136</v>
      </c>
      <c r="K38" s="472"/>
      <c r="L38" s="473" t="str">
        <f>IF(K38&lt;&gt;"",(LOOKUP(K38,'DY Def'!$A$5:$AE$5,'DY Def'!$A$6:$AE$6)),"")</f>
        <v/>
      </c>
      <c r="M38" s="472"/>
      <c r="N38" s="474" t="str">
        <f>IF(M38&lt;&gt;"",(LOOKUP(M38,'DY Def'!$A$5:$AE$5,'DY Def'!$A$7:$AE$7)),"")</f>
        <v/>
      </c>
    </row>
    <row r="39" spans="1:14" x14ac:dyDescent="0.2">
      <c r="H39" s="469" t="s">
        <v>136</v>
      </c>
      <c r="I39" s="471"/>
      <c r="J39" s="469" t="s">
        <v>136</v>
      </c>
      <c r="K39" s="472"/>
      <c r="L39" s="473" t="str">
        <f>IF(K39&lt;&gt;"",(LOOKUP(K39,'DY Def'!$A$5:$AE$5,'DY Def'!$A$6:$AE$6)),"")</f>
        <v/>
      </c>
      <c r="M39" s="472"/>
      <c r="N39" s="474" t="str">
        <f>IF(M39&lt;&gt;"",(LOOKUP(M39,'DY Def'!$A$5:$AE$5,'DY Def'!$A$7:$AE$7)),"")</f>
        <v/>
      </c>
    </row>
    <row r="40" spans="1:14" x14ac:dyDescent="0.2">
      <c r="A40" s="467"/>
      <c r="E40" s="469"/>
      <c r="F40" s="469"/>
      <c r="G40" s="469"/>
      <c r="I40" s="471"/>
      <c r="K40" s="472"/>
      <c r="L40" s="473"/>
      <c r="M40" s="472"/>
      <c r="N40" s="474"/>
    </row>
    <row r="41" spans="1:14" x14ac:dyDescent="0.2">
      <c r="A41" s="479"/>
      <c r="B41" s="477" t="s">
        <v>43</v>
      </c>
      <c r="E41" s="469"/>
      <c r="F41" s="469"/>
      <c r="G41" s="469"/>
      <c r="I41" s="471"/>
      <c r="J41" s="480" t="s">
        <v>92</v>
      </c>
      <c r="K41" s="472"/>
      <c r="L41" s="473"/>
      <c r="M41" s="472"/>
      <c r="N41" s="474"/>
    </row>
    <row r="42" spans="1:14" ht="63.75" x14ac:dyDescent="0.2">
      <c r="A42" s="467">
        <v>1</v>
      </c>
      <c r="B42" s="468" t="s">
        <v>190</v>
      </c>
      <c r="C42" s="454" t="s">
        <v>194</v>
      </c>
      <c r="D42" s="478"/>
      <c r="E42" s="476" t="s">
        <v>38</v>
      </c>
      <c r="F42" s="476" t="s">
        <v>38</v>
      </c>
      <c r="G42" s="476" t="s">
        <v>40</v>
      </c>
      <c r="H42" s="469" t="s">
        <v>136</v>
      </c>
      <c r="I42" s="471" t="s">
        <v>39</v>
      </c>
      <c r="J42" s="450" t="s">
        <v>38</v>
      </c>
      <c r="K42" s="472">
        <v>1</v>
      </c>
      <c r="L42" s="473">
        <f>IF(K42&lt;&gt;"",(LOOKUP(K42,'DY Def'!$A$5:$AE$5,'DY Def'!$A$6:$AE$6)),"")</f>
        <v>43282</v>
      </c>
      <c r="M42" s="472">
        <v>5</v>
      </c>
      <c r="N42" s="474">
        <f>IF(M42&lt;&gt;"",(LOOKUP(M42,'DY Def'!$A$5:$AE$5,'DY Def'!$A$7:$AE$7)),"")</f>
        <v>44834</v>
      </c>
    </row>
    <row r="43" spans="1:14" ht="63.75" x14ac:dyDescent="0.2">
      <c r="A43" s="467">
        <v>2</v>
      </c>
      <c r="B43" s="468" t="s">
        <v>191</v>
      </c>
      <c r="C43" s="454" t="s">
        <v>195</v>
      </c>
      <c r="E43" s="476" t="s">
        <v>38</v>
      </c>
      <c r="F43" s="476" t="s">
        <v>38</v>
      </c>
      <c r="G43" s="476" t="s">
        <v>40</v>
      </c>
      <c r="H43" s="469" t="s">
        <v>136</v>
      </c>
      <c r="I43" s="471" t="s">
        <v>39</v>
      </c>
      <c r="K43" s="472">
        <v>1</v>
      </c>
      <c r="L43" s="473">
        <f>IF(K43&lt;&gt;"",(LOOKUP(K43,'DY Def'!$A$5:$AE$5,'DY Def'!$A$6:$AE$6)),"")</f>
        <v>43282</v>
      </c>
      <c r="M43" s="472">
        <v>5</v>
      </c>
      <c r="N43" s="474">
        <f>IF(M43&lt;&gt;"",(LOOKUP(M43,'DY Def'!$A$5:$AE$5,'DY Def'!$A$7:$AE$7)),"")</f>
        <v>44834</v>
      </c>
    </row>
    <row r="44" spans="1:14" ht="63.75" x14ac:dyDescent="0.2">
      <c r="A44" s="467">
        <v>3</v>
      </c>
      <c r="B44" s="468" t="s">
        <v>192</v>
      </c>
      <c r="C44" s="454" t="s">
        <v>196</v>
      </c>
      <c r="E44" s="476" t="s">
        <v>38</v>
      </c>
      <c r="F44" s="476" t="s">
        <v>38</v>
      </c>
      <c r="G44" s="476" t="s">
        <v>40</v>
      </c>
      <c r="H44" s="469" t="s">
        <v>136</v>
      </c>
      <c r="I44" s="471" t="s">
        <v>39</v>
      </c>
      <c r="K44" s="472">
        <v>1</v>
      </c>
      <c r="L44" s="473">
        <f>IF(K44&lt;&gt;"",(LOOKUP(K44,'DY Def'!$A$5:$AE$5,'DY Def'!$A$6:$AE$6)),"")</f>
        <v>43282</v>
      </c>
      <c r="M44" s="472">
        <v>5</v>
      </c>
      <c r="N44" s="474">
        <f>IF(M44&lt;&gt;"",(LOOKUP(M44,'DY Def'!$A$5:$AE$5,'DY Def'!$A$7:$AE$7)),"")</f>
        <v>44834</v>
      </c>
    </row>
    <row r="45" spans="1:14" ht="63.75" x14ac:dyDescent="0.2">
      <c r="A45" s="467">
        <v>4</v>
      </c>
      <c r="B45" s="468" t="s">
        <v>193</v>
      </c>
      <c r="C45" s="454" t="s">
        <v>197</v>
      </c>
      <c r="D45" s="481"/>
      <c r="E45" s="476" t="s">
        <v>38</v>
      </c>
      <c r="F45" s="476" t="s">
        <v>38</v>
      </c>
      <c r="G45" s="476" t="s">
        <v>40</v>
      </c>
      <c r="H45" s="469" t="s">
        <v>136</v>
      </c>
      <c r="I45" s="471" t="s">
        <v>39</v>
      </c>
      <c r="K45" s="472">
        <v>1</v>
      </c>
      <c r="L45" s="473">
        <f>IF(K45&lt;&gt;"",(LOOKUP(K45,'DY Def'!$A$5:$AE$5,'DY Def'!$A$6:$AE$6)),"")</f>
        <v>43282</v>
      </c>
      <c r="M45" s="472">
        <v>5</v>
      </c>
      <c r="N45" s="474">
        <f>IF(M45&lt;&gt;"",(LOOKUP(M45,'DY Def'!$A$5:$AE$5,'DY Def'!$A$7:$AE$7)),"")</f>
        <v>44834</v>
      </c>
    </row>
    <row r="46" spans="1:14" x14ac:dyDescent="0.2">
      <c r="A46" s="467"/>
      <c r="B46" s="481"/>
      <c r="C46" s="481"/>
      <c r="D46" s="481"/>
      <c r="E46" s="469"/>
      <c r="F46" s="469"/>
      <c r="G46" s="469"/>
      <c r="H46" s="469"/>
      <c r="I46" s="471"/>
      <c r="K46" s="472"/>
      <c r="L46" s="473"/>
      <c r="M46" s="472"/>
      <c r="N46" s="474"/>
    </row>
    <row r="47" spans="1:14" x14ac:dyDescent="0.2">
      <c r="A47" s="479"/>
      <c r="B47" s="477" t="s">
        <v>42</v>
      </c>
      <c r="E47" s="469"/>
      <c r="F47" s="469"/>
      <c r="G47" s="469"/>
      <c r="I47" s="471"/>
      <c r="K47" s="472"/>
      <c r="L47" s="473"/>
      <c r="M47" s="472"/>
      <c r="N47" s="474"/>
    </row>
    <row r="48" spans="1:14" x14ac:dyDescent="0.2">
      <c r="A48" s="467"/>
      <c r="B48" s="475"/>
      <c r="D48" s="478"/>
      <c r="E48" s="476"/>
      <c r="F48" s="476"/>
      <c r="G48" s="476"/>
      <c r="H48" s="469" t="s">
        <v>136</v>
      </c>
      <c r="I48" s="471"/>
      <c r="K48" s="472"/>
      <c r="L48" s="473" t="str">
        <f>IF(K48&lt;&gt;"",(LOOKUP(K48,'DY Def'!$A$5:$AE$5,'DY Def'!$A$6:$AE$6)),"")</f>
        <v/>
      </c>
      <c r="M48" s="472"/>
      <c r="N48" s="474" t="str">
        <f>IF(M48&lt;&gt;"",(LOOKUP(M48,'DY Def'!$A$5:$AE$5,'DY Def'!$A$7:$AE$7)),"")</f>
        <v/>
      </c>
    </row>
    <row r="49" spans="1:14" x14ac:dyDescent="0.2">
      <c r="A49" s="467"/>
      <c r="B49" s="475"/>
      <c r="E49" s="476"/>
      <c r="F49" s="476"/>
      <c r="G49" s="476"/>
      <c r="H49" s="469" t="s">
        <v>136</v>
      </c>
      <c r="I49" s="471"/>
      <c r="K49" s="472"/>
      <c r="L49" s="473" t="str">
        <f>IF(K49&lt;&gt;"",(LOOKUP(K49,'DY Def'!$A$5:$AE$5,'DY Def'!$A$6:$AE$6)),"")</f>
        <v/>
      </c>
      <c r="M49" s="472"/>
      <c r="N49" s="474" t="str">
        <f>IF(M49&lt;&gt;"",(LOOKUP(M49,'DY Def'!$A$5:$AE$5,'DY Def'!$A$7:$AE$7)),"")</f>
        <v/>
      </c>
    </row>
    <row r="50" spans="1:14" x14ac:dyDescent="0.2">
      <c r="A50" s="467"/>
      <c r="B50" s="475"/>
      <c r="E50" s="476"/>
      <c r="F50" s="476"/>
      <c r="G50" s="476"/>
      <c r="H50" s="469" t="s">
        <v>136</v>
      </c>
      <c r="I50" s="471"/>
      <c r="K50" s="472"/>
      <c r="L50" s="473" t="str">
        <f>IF(K50&lt;&gt;"",(LOOKUP(K50,'DY Def'!$A$5:$AE$5,'DY Def'!$A$6:$AE$6)),"")</f>
        <v/>
      </c>
      <c r="M50" s="472"/>
      <c r="N50" s="474" t="str">
        <f>IF(M50&lt;&gt;"",(LOOKUP(M50,'DY Def'!$A$5:$AE$5,'DY Def'!$A$7:$AE$7)),"")</f>
        <v/>
      </c>
    </row>
    <row r="51" spans="1:14" x14ac:dyDescent="0.2">
      <c r="A51" s="467"/>
      <c r="E51" s="469"/>
      <c r="F51" s="469"/>
      <c r="G51" s="469"/>
      <c r="I51" s="471"/>
      <c r="K51" s="472"/>
      <c r="L51" s="473"/>
      <c r="M51" s="472"/>
      <c r="N51" s="474"/>
    </row>
    <row r="52" spans="1:14" x14ac:dyDescent="0.2">
      <c r="A52" s="479"/>
      <c r="B52" s="477" t="s">
        <v>80</v>
      </c>
      <c r="E52" s="469"/>
      <c r="F52" s="469"/>
      <c r="G52" s="469"/>
      <c r="I52" s="471"/>
      <c r="J52" s="480" t="s">
        <v>93</v>
      </c>
      <c r="K52" s="472"/>
      <c r="L52" s="473"/>
      <c r="M52" s="472"/>
      <c r="N52" s="474"/>
    </row>
    <row r="53" spans="1:14" x14ac:dyDescent="0.2">
      <c r="A53" s="467"/>
      <c r="B53" s="475"/>
      <c r="E53" s="476"/>
      <c r="F53" s="476"/>
      <c r="G53" s="476"/>
      <c r="H53" s="469" t="s">
        <v>136</v>
      </c>
      <c r="I53" s="471"/>
      <c r="K53" s="472"/>
      <c r="L53" s="473" t="str">
        <f>IF(K53&lt;&gt;"",(LOOKUP(K53,'DY Def'!$A$5:$AE$5,'DY Def'!$A$6:$AE$6)),"")</f>
        <v/>
      </c>
      <c r="M53" s="472"/>
      <c r="N53" s="474" t="str">
        <f>IF(M53&lt;&gt;"",(LOOKUP(M53,'DY Def'!$A$5:$AE$5,'DY Def'!$A$7:$AE$7)),"")</f>
        <v/>
      </c>
    </row>
    <row r="54" spans="1:14" x14ac:dyDescent="0.2">
      <c r="A54" s="467"/>
      <c r="B54" s="475"/>
      <c r="E54" s="476"/>
      <c r="F54" s="476"/>
      <c r="G54" s="476"/>
      <c r="H54" s="469" t="s">
        <v>136</v>
      </c>
      <c r="I54" s="471"/>
      <c r="K54" s="472"/>
      <c r="L54" s="473" t="str">
        <f>IF(K54&lt;&gt;"",(LOOKUP(K54,'DY Def'!$A$5:$AE$5,'DY Def'!$A$6:$AE$6)),"")</f>
        <v/>
      </c>
      <c r="M54" s="472"/>
      <c r="N54" s="474" t="str">
        <f>IF(M54&lt;&gt;"",(LOOKUP(M54,'DY Def'!$A$5:$AE$5,'DY Def'!$A$7:$AE$7)),"")</f>
        <v/>
      </c>
    </row>
    <row r="55" spans="1:14" x14ac:dyDescent="0.2">
      <c r="A55" s="467"/>
      <c r="B55" s="475"/>
      <c r="E55" s="476"/>
      <c r="F55" s="476"/>
      <c r="G55" s="476"/>
      <c r="H55" s="469" t="s">
        <v>136</v>
      </c>
      <c r="I55" s="471"/>
      <c r="K55" s="472"/>
      <c r="L55" s="473" t="str">
        <f>IF(K55&lt;&gt;"",(LOOKUP(K55,'DY Def'!$A$5:$AE$5,'DY Def'!$A$6:$AE$6)),"")</f>
        <v/>
      </c>
      <c r="M55" s="472"/>
      <c r="N55" s="474" t="str">
        <f>IF(M55&lt;&gt;"",(LOOKUP(M55,'DY Def'!$A$5:$AE$5,'DY Def'!$A$7:$AE$7)),"")</f>
        <v/>
      </c>
    </row>
    <row r="56" spans="1:14" x14ac:dyDescent="0.2">
      <c r="A56" s="479"/>
      <c r="E56" s="469"/>
      <c r="F56" s="469"/>
      <c r="G56" s="469"/>
      <c r="I56" s="471"/>
      <c r="K56" s="472"/>
      <c r="L56" s="473"/>
      <c r="M56" s="472"/>
      <c r="N56" s="474"/>
    </row>
    <row r="57" spans="1:14" x14ac:dyDescent="0.2">
      <c r="A57" s="467"/>
      <c r="B57" s="477" t="s">
        <v>81</v>
      </c>
      <c r="I57" s="471"/>
      <c r="K57" s="472"/>
      <c r="L57" s="473"/>
      <c r="M57" s="472"/>
      <c r="N57" s="474"/>
    </row>
    <row r="58" spans="1:14" x14ac:dyDescent="0.2">
      <c r="A58" s="467"/>
      <c r="B58" s="475"/>
      <c r="D58" s="478"/>
      <c r="E58" s="476"/>
      <c r="F58" s="476"/>
      <c r="G58" s="476"/>
      <c r="H58" s="469" t="s">
        <v>136</v>
      </c>
      <c r="I58" s="471"/>
      <c r="K58" s="472"/>
      <c r="L58" s="473" t="str">
        <f>IF(K58&lt;&gt;"",(LOOKUP(K58,'DY Def'!$A$5:$AE$5,'DY Def'!$A$6:$AE$6)),"")</f>
        <v/>
      </c>
      <c r="M58" s="472"/>
      <c r="N58" s="474" t="str">
        <f>IF(M58&lt;&gt;"",(LOOKUP(M58,'DY Def'!$A$5:$AE$5,'DY Def'!$A$7:$AE$7)),"")</f>
        <v/>
      </c>
    </row>
    <row r="59" spans="1:14" x14ac:dyDescent="0.2">
      <c r="A59" s="467"/>
      <c r="B59" s="475"/>
      <c r="E59" s="476"/>
      <c r="F59" s="476"/>
      <c r="G59" s="476"/>
      <c r="H59" s="469" t="s">
        <v>136</v>
      </c>
      <c r="I59" s="471"/>
      <c r="K59" s="472"/>
      <c r="L59" s="473" t="str">
        <f>IF(K59&lt;&gt;"",(LOOKUP(K59,'DY Def'!$A$5:$AE$5,'DY Def'!$A$6:$AE$6)),"")</f>
        <v/>
      </c>
      <c r="M59" s="472"/>
      <c r="N59" s="474" t="str">
        <f>IF(M59&lt;&gt;"",(LOOKUP(M59,'DY Def'!$A$5:$AE$5,'DY Def'!$A$7:$AE$7)),"")</f>
        <v/>
      </c>
    </row>
    <row r="60" spans="1:14" x14ac:dyDescent="0.2">
      <c r="A60" s="467"/>
      <c r="B60" s="475"/>
      <c r="E60" s="476"/>
      <c r="F60" s="476"/>
      <c r="G60" s="476"/>
      <c r="H60" s="469" t="s">
        <v>136</v>
      </c>
      <c r="I60" s="471"/>
      <c r="K60" s="472"/>
      <c r="L60" s="473" t="str">
        <f>IF(K60&lt;&gt;"",(LOOKUP(K60,'DY Def'!$A$5:$AE$5,'DY Def'!$A$6:$AE$6)),"")</f>
        <v/>
      </c>
      <c r="M60" s="472"/>
      <c r="N60" s="474" t="str">
        <f>IF(M60&lt;&gt;"",(LOOKUP(M60,'DY Def'!$A$5:$AE$5,'DY Def'!$A$7:$AE$7)),"")</f>
        <v/>
      </c>
    </row>
    <row r="61" spans="1:14" x14ac:dyDescent="0.2">
      <c r="A61" s="467"/>
      <c r="E61" s="469"/>
      <c r="F61" s="469"/>
      <c r="G61" s="469"/>
      <c r="I61" s="471"/>
      <c r="K61" s="472"/>
      <c r="L61" s="473"/>
      <c r="M61" s="472"/>
      <c r="N61" s="474" t="str">
        <f>IF(M61&lt;&gt;"",(LOOKUP(M61,'DY Def'!$A$5:$AE$5,'DY Def'!$A$7:$AE$7)),"")</f>
        <v/>
      </c>
    </row>
    <row r="62" spans="1:14" x14ac:dyDescent="0.2">
      <c r="A62" s="479"/>
      <c r="B62" s="477" t="s">
        <v>76</v>
      </c>
      <c r="E62" s="469"/>
      <c r="F62" s="469"/>
      <c r="G62" s="469"/>
      <c r="I62" s="471"/>
      <c r="K62" s="472"/>
      <c r="L62" s="473"/>
      <c r="M62" s="472"/>
      <c r="N62" s="474" t="str">
        <f>IF(M62&lt;&gt;"",(LOOKUP(M62,'DY Def'!$A$5:$AE$5,'DY Def'!$A$7:$AE$7)),"")</f>
        <v/>
      </c>
    </row>
    <row r="63" spans="1:14" ht="13.5" thickBot="1" x14ac:dyDescent="0.25">
      <c r="A63" s="482"/>
      <c r="B63" s="483"/>
      <c r="C63" s="484"/>
      <c r="D63" s="484"/>
      <c r="E63" s="485"/>
      <c r="F63" s="485"/>
      <c r="G63" s="484"/>
      <c r="H63" s="485"/>
      <c r="I63" s="486"/>
      <c r="J63" s="487"/>
      <c r="K63" s="488"/>
      <c r="L63" s="489"/>
      <c r="M63" s="488"/>
      <c r="N63" s="490" t="str">
        <f>IF(M63&lt;&gt;"",(LOOKUP(M63,'DY Def'!$A$5:$AE$5,'DY Def'!$A$7:$AE$7)),"")</f>
        <v/>
      </c>
    </row>
    <row r="64" spans="1:14" x14ac:dyDescent="0.2">
      <c r="E64" s="469"/>
      <c r="F64" s="469"/>
      <c r="I64" s="471"/>
      <c r="K64" s="472"/>
      <c r="L64" s="473"/>
      <c r="M64" s="472"/>
      <c r="N64" s="473" t="str">
        <f>IF(M64&lt;&gt;"",(LOOKUP(M64,'DY Def'!$A$5:$AE$5,'DY Def'!$A$7:$AE$7)),"")</f>
        <v/>
      </c>
    </row>
    <row r="65" spans="1:14" x14ac:dyDescent="0.2">
      <c r="E65" s="469"/>
      <c r="F65" s="469"/>
      <c r="K65" s="472"/>
      <c r="L65" s="473"/>
      <c r="M65" s="472"/>
      <c r="N65" s="473" t="str">
        <f>IF(M65&lt;&gt;"",(LOOKUP(M65,'DY Def'!$A$5:$AE$5,'DY Def'!$A$7:$AE$7)),"")</f>
        <v/>
      </c>
    </row>
    <row r="66" spans="1:14" x14ac:dyDescent="0.2">
      <c r="A66" s="450"/>
      <c r="B66" s="450"/>
      <c r="C66" s="450"/>
      <c r="D66" s="450"/>
      <c r="K66" s="472"/>
      <c r="L66" s="473"/>
      <c r="M66" s="472"/>
      <c r="N66" s="473" t="str">
        <f>IF(M66&lt;&gt;"",(LOOKUP(M66,'DY Def'!$A$5:$AE$5,'DY Def'!$A$7:$AE$7)),"")</f>
        <v/>
      </c>
    </row>
    <row r="67" spans="1:14" x14ac:dyDescent="0.2">
      <c r="A67" s="450"/>
      <c r="B67" s="450"/>
      <c r="C67" s="450"/>
      <c r="D67" s="450"/>
      <c r="K67" s="472"/>
      <c r="L67" s="473"/>
      <c r="M67" s="472"/>
      <c r="N67" s="473" t="str">
        <f>IF(M67&lt;&gt;"",(LOOKUP(M67,'DY Def'!$A$5:$AE$5,'DY Def'!$A$7:$AE$7)),"")</f>
        <v/>
      </c>
    </row>
    <row r="68" spans="1:14" x14ac:dyDescent="0.2">
      <c r="A68" s="450"/>
      <c r="B68" s="450"/>
      <c r="C68" s="450"/>
      <c r="D68" s="450"/>
      <c r="K68" s="472"/>
      <c r="L68" s="473"/>
      <c r="M68" s="472"/>
      <c r="N68" s="473" t="str">
        <f>IF(M68&lt;&gt;"",(LOOKUP(M68,'DY Def'!$A$5:$AE$5,'DY Def'!$A$7:$AE$7)),"")</f>
        <v/>
      </c>
    </row>
    <row r="69" spans="1:14" x14ac:dyDescent="0.2">
      <c r="A69" s="450"/>
      <c r="B69" s="450"/>
      <c r="C69" s="450"/>
      <c r="D69" s="450"/>
      <c r="K69" s="472"/>
      <c r="L69" s="473"/>
      <c r="M69" s="472"/>
      <c r="N69" s="473" t="str">
        <f>IF(M69&lt;&gt;"",(LOOKUP(M69,'DY Def'!$A$5:$AE$5,'DY Def'!$A$7:$AE$7)),"")</f>
        <v/>
      </c>
    </row>
    <row r="70" spans="1:14" x14ac:dyDescent="0.2">
      <c r="A70" s="450"/>
      <c r="B70" s="450"/>
      <c r="C70" s="450"/>
      <c r="D70" s="450"/>
      <c r="K70" s="472"/>
      <c r="L70" s="473"/>
      <c r="M70" s="472"/>
      <c r="N70" s="473" t="str">
        <f>IF(M70&lt;&gt;"",(LOOKUP(M70,'DY Def'!$A$5:$AE$5,'DY Def'!$A$7:$AE$7)),"")</f>
        <v/>
      </c>
    </row>
    <row r="71" spans="1:14" x14ac:dyDescent="0.2">
      <c r="A71" s="450"/>
      <c r="B71" s="450"/>
      <c r="C71" s="450"/>
      <c r="D71" s="450"/>
      <c r="K71" s="472"/>
      <c r="L71" s="473"/>
      <c r="M71" s="472"/>
      <c r="N71" s="473" t="str">
        <f>IF(M71&lt;&gt;"",(LOOKUP(M71,'DY Def'!$A$5:$AE$5,'DY Def'!$A$7:$AE$7)),"")</f>
        <v/>
      </c>
    </row>
    <row r="72" spans="1:14" x14ac:dyDescent="0.2">
      <c r="A72" s="450"/>
      <c r="B72" s="450"/>
      <c r="C72" s="450"/>
      <c r="D72" s="450"/>
      <c r="K72" s="472"/>
      <c r="L72" s="473"/>
      <c r="M72" s="472"/>
      <c r="N72" s="473" t="str">
        <f>IF(M72&lt;&gt;"",(LOOKUP(M72,'DY Def'!$A$5:$AE$5,'DY Def'!$A$7:$AE$7)),"")</f>
        <v/>
      </c>
    </row>
    <row r="73" spans="1:14" x14ac:dyDescent="0.2">
      <c r="A73" s="450"/>
      <c r="B73" s="450"/>
      <c r="C73" s="450"/>
      <c r="D73" s="450"/>
      <c r="K73" s="472"/>
      <c r="L73" s="473"/>
      <c r="M73" s="472"/>
      <c r="N73" s="473" t="str">
        <f>IF(M73&lt;&gt;"",(LOOKUP(M73,'DY Def'!$A$5:$AE$5,'DY Def'!$A$7:$AE$7)),"")</f>
        <v/>
      </c>
    </row>
    <row r="74" spans="1:14" x14ac:dyDescent="0.2">
      <c r="A74" s="450"/>
      <c r="B74" s="450"/>
      <c r="C74" s="450"/>
      <c r="D74" s="450"/>
      <c r="K74" s="472"/>
      <c r="L74" s="473"/>
      <c r="M74" s="472"/>
      <c r="N74" s="473" t="str">
        <f>IF(M74&lt;&gt;"",(LOOKUP(M74,'DY Def'!$A$5:$AE$5,'DY Def'!$A$7:$AE$7)),"")</f>
        <v/>
      </c>
    </row>
    <row r="75" spans="1:14" x14ac:dyDescent="0.2">
      <c r="A75" s="450"/>
      <c r="B75" s="450"/>
      <c r="C75" s="450"/>
      <c r="D75" s="450"/>
      <c r="K75" s="472"/>
      <c r="L75" s="473"/>
      <c r="M75" s="472"/>
      <c r="N75" s="473" t="str">
        <f>IF(M75&lt;&gt;"",(LOOKUP(M75,'DY Def'!$A$5:$AE$5,'DY Def'!$A$7:$AE$7)),"")</f>
        <v/>
      </c>
    </row>
    <row r="76" spans="1:14" x14ac:dyDescent="0.2">
      <c r="A76" s="450"/>
      <c r="B76" s="450"/>
      <c r="C76" s="450"/>
      <c r="D76" s="450"/>
      <c r="K76" s="472"/>
      <c r="L76" s="473"/>
      <c r="M76" s="472"/>
      <c r="N76" s="473" t="str">
        <f>IF(M76&lt;&gt;"",(LOOKUP(M76,'DY Def'!$A$5:$AE$5,'DY Def'!$A$7:$AE$7)),"")</f>
        <v/>
      </c>
    </row>
    <row r="77" spans="1:14" x14ac:dyDescent="0.2">
      <c r="A77" s="450"/>
      <c r="B77" s="450"/>
      <c r="C77" s="450"/>
      <c r="D77" s="450"/>
      <c r="K77" s="472"/>
      <c r="L77" s="473"/>
      <c r="M77" s="472"/>
      <c r="N77" s="473" t="str">
        <f>IF(M77&lt;&gt;"",(LOOKUP(M77,'DY Def'!$A$5:$AE$5,'DY Def'!$A$7:$AE$7)),"")</f>
        <v/>
      </c>
    </row>
    <row r="78" spans="1:14" x14ac:dyDescent="0.2">
      <c r="A78" s="450"/>
      <c r="B78" s="450"/>
      <c r="C78" s="450"/>
      <c r="D78" s="450"/>
      <c r="K78" s="472"/>
      <c r="L78" s="473"/>
      <c r="M78" s="472"/>
      <c r="N78" s="473" t="str">
        <f>IF(M78&lt;&gt;"",(LOOKUP(M78,'DY Def'!$A$5:$AE$5,'DY Def'!$A$7:$AE$7)),"")</f>
        <v/>
      </c>
    </row>
    <row r="79" spans="1:14" x14ac:dyDescent="0.2">
      <c r="A79" s="450"/>
      <c r="B79" s="450"/>
      <c r="C79" s="450"/>
      <c r="D79" s="450"/>
      <c r="K79" s="472"/>
      <c r="L79" s="473"/>
      <c r="M79" s="472"/>
      <c r="N79" s="473" t="str">
        <f>IF(M79&lt;&gt;"",(LOOKUP(M79,'DY Def'!$A$5:$AE$5,'DY Def'!$A$7:$AE$7)),"")</f>
        <v/>
      </c>
    </row>
    <row r="80" spans="1:14" x14ac:dyDescent="0.2">
      <c r="A80" s="450"/>
      <c r="B80" s="450"/>
      <c r="C80" s="450"/>
      <c r="D80" s="450"/>
      <c r="K80" s="472"/>
      <c r="L80" s="473"/>
      <c r="M80" s="472"/>
      <c r="N80" s="473" t="str">
        <f>IF(M80&lt;&gt;"",(LOOKUP(M80,'DY Def'!$A$5:$AE$5,'DY Def'!$A$7:$AE$7)),"")</f>
        <v/>
      </c>
    </row>
    <row r="81" spans="1:14" x14ac:dyDescent="0.2">
      <c r="A81" s="450"/>
      <c r="B81" s="450"/>
      <c r="C81" s="450"/>
      <c r="D81" s="450"/>
      <c r="K81" s="472"/>
      <c r="L81" s="473"/>
      <c r="M81" s="472"/>
      <c r="N81" s="473" t="str">
        <f>IF(M81&lt;&gt;"",(LOOKUP(M81,'DY Def'!$A$5:$AE$5,'DY Def'!$A$7:$AE$7)),"")</f>
        <v/>
      </c>
    </row>
    <row r="82" spans="1:14" x14ac:dyDescent="0.2">
      <c r="A82" s="450"/>
      <c r="B82" s="450"/>
      <c r="C82" s="450"/>
      <c r="D82" s="450"/>
      <c r="K82" s="472"/>
      <c r="L82" s="473"/>
      <c r="M82" s="472"/>
      <c r="N82" s="473" t="str">
        <f>IF(M82&lt;&gt;"",(LOOKUP(M82,'DY Def'!$A$5:$AE$5,'DY Def'!$A$7:$AE$7)),"")</f>
        <v/>
      </c>
    </row>
    <row r="83" spans="1:14" x14ac:dyDescent="0.2">
      <c r="A83" s="450"/>
      <c r="B83" s="450"/>
      <c r="C83" s="450"/>
      <c r="D83" s="450"/>
      <c r="L83" s="473"/>
      <c r="M83" s="472"/>
      <c r="N83" s="473" t="str">
        <f>IF(M83&lt;&gt;"",(LOOKUP(M83,'DY Def'!$A$5:$AE$5,'DY Def'!$A$7:$AE$7)),"")</f>
        <v/>
      </c>
    </row>
    <row r="84" spans="1:14" x14ac:dyDescent="0.2">
      <c r="A84" s="450"/>
      <c r="B84" s="450"/>
      <c r="C84" s="450"/>
      <c r="D84" s="450"/>
      <c r="L84" s="473"/>
      <c r="M84" s="472"/>
      <c r="N84" s="473" t="str">
        <f>IF(M84&lt;&gt;"",(LOOKUP(M84,'DY Def'!$A$5:$AE$5,'DY Def'!$A$7:$AE$7)),"")</f>
        <v/>
      </c>
    </row>
    <row r="85" spans="1:14" x14ac:dyDescent="0.2">
      <c r="A85" s="450"/>
      <c r="B85" s="450"/>
      <c r="C85" s="450"/>
      <c r="D85" s="450"/>
      <c r="L85" s="473"/>
      <c r="M85" s="472"/>
      <c r="N85" s="473" t="str">
        <f>IF(M85&lt;&gt;"",(LOOKUP(M85,'DY Def'!$A$5:$AE$5,'DY Def'!$A$7:$AE$7)),"")</f>
        <v/>
      </c>
    </row>
    <row r="86" spans="1:14" x14ac:dyDescent="0.2">
      <c r="A86" s="450"/>
      <c r="B86" s="450"/>
      <c r="C86" s="450"/>
      <c r="D86" s="450"/>
      <c r="L86" s="473"/>
      <c r="M86" s="472"/>
      <c r="N86" s="473" t="str">
        <f>IF(M86&lt;&gt;"",(LOOKUP(M86,'DY Def'!$A$5:$AE$5,'DY Def'!$A$7:$AE$7)),"")</f>
        <v/>
      </c>
    </row>
    <row r="87" spans="1:14" x14ac:dyDescent="0.2">
      <c r="A87" s="450"/>
      <c r="B87" s="450"/>
      <c r="C87" s="450"/>
      <c r="D87" s="450"/>
      <c r="L87" s="473"/>
      <c r="M87" s="472"/>
      <c r="N87" s="473" t="str">
        <f>IF(M87&lt;&gt;"",(LOOKUP(M87,'DY Def'!$A$5:$AE$5,'DY Def'!$A$7:$AE$7)),"")</f>
        <v/>
      </c>
    </row>
    <row r="88" spans="1:14" x14ac:dyDescent="0.2">
      <c r="A88" s="450"/>
      <c r="B88" s="450"/>
      <c r="C88" s="450"/>
      <c r="D88" s="450"/>
      <c r="L88" s="473"/>
      <c r="M88" s="472"/>
      <c r="N88" s="473" t="str">
        <f>IF(M88&lt;&gt;"",(LOOKUP(M88,'DY Def'!$A$5:$AE$5,'DY Def'!$A$7:$AE$7)),"")</f>
        <v/>
      </c>
    </row>
    <row r="89" spans="1:14" x14ac:dyDescent="0.2">
      <c r="A89" s="450"/>
      <c r="B89" s="450"/>
      <c r="C89" s="450"/>
      <c r="D89" s="450"/>
      <c r="L89" s="473"/>
      <c r="M89" s="472"/>
      <c r="N89" s="473" t="str">
        <f>IF(M89&lt;&gt;"",(LOOKUP(M89,'DY Def'!$A$5:$AE$5,'DY Def'!$A$7:$AE$7)),"")</f>
        <v/>
      </c>
    </row>
    <row r="90" spans="1:14" x14ac:dyDescent="0.2">
      <c r="A90" s="450"/>
      <c r="B90" s="450"/>
      <c r="C90" s="450"/>
      <c r="D90" s="450"/>
      <c r="L90" s="473"/>
      <c r="M90" s="472"/>
      <c r="N90" s="473" t="str">
        <f>IF(M90&lt;&gt;"",(LOOKUP(M90,'DY Def'!$A$5:$AE$5,'DY Def'!$A$7:$AE$7)),"")</f>
        <v/>
      </c>
    </row>
    <row r="91" spans="1:14" x14ac:dyDescent="0.2">
      <c r="A91" s="450"/>
      <c r="B91" s="450"/>
      <c r="C91" s="450"/>
      <c r="D91" s="450"/>
      <c r="L91" s="473"/>
      <c r="M91" s="472"/>
      <c r="N91" s="473" t="str">
        <f>IF(M91&lt;&gt;"",(LOOKUP(M91,'DY Def'!$A$5:$AE$5,'DY Def'!$A$7:$AE$7)),"")</f>
        <v/>
      </c>
    </row>
    <row r="92" spans="1:14" x14ac:dyDescent="0.2">
      <c r="A92" s="450"/>
      <c r="B92" s="450"/>
      <c r="C92" s="450"/>
      <c r="D92" s="450"/>
      <c r="L92" s="473"/>
      <c r="M92" s="472"/>
      <c r="N92" s="473" t="str">
        <f>IF(M92&lt;&gt;"",(LOOKUP(M92,'DY Def'!$A$5:$AE$5,'DY Def'!$A$7:$AE$7)),"")</f>
        <v/>
      </c>
    </row>
    <row r="93" spans="1:14" x14ac:dyDescent="0.2">
      <c r="A93" s="450"/>
      <c r="B93" s="450"/>
      <c r="C93" s="450"/>
      <c r="D93" s="450"/>
      <c r="L93" s="473"/>
      <c r="M93" s="472"/>
      <c r="N93" s="473" t="str">
        <f>IF(M93&lt;&gt;"",(LOOKUP(M93,'DY Def'!$A$5:$AE$5,'DY Def'!$A$7:$AE$7)),"")</f>
        <v/>
      </c>
    </row>
    <row r="94" spans="1:14" x14ac:dyDescent="0.2">
      <c r="A94" s="450"/>
      <c r="B94" s="450"/>
      <c r="C94" s="450"/>
      <c r="D94" s="450"/>
      <c r="L94" s="473"/>
      <c r="M94" s="472"/>
      <c r="N94" s="473" t="str">
        <f>IF(M94&lt;&gt;"",(LOOKUP(M94,'DY Def'!$A$5:$AE$5,'DY Def'!$A$7:$AE$7)),"")</f>
        <v/>
      </c>
    </row>
    <row r="95" spans="1:14" x14ac:dyDescent="0.2">
      <c r="A95" s="450"/>
      <c r="B95" s="450"/>
      <c r="C95" s="450"/>
      <c r="D95" s="450"/>
      <c r="L95" s="473"/>
      <c r="M95" s="472"/>
      <c r="N95" s="473" t="str">
        <f>IF(M95&lt;&gt;"",(LOOKUP(M95,'DY Def'!$A$5:$AE$5,'DY Def'!$A$7:$AE$7)),"")</f>
        <v/>
      </c>
    </row>
    <row r="96" spans="1:14" x14ac:dyDescent="0.2">
      <c r="A96" s="450"/>
      <c r="B96" s="450"/>
      <c r="C96" s="450"/>
      <c r="D96" s="450"/>
      <c r="L96" s="473"/>
      <c r="M96" s="472"/>
      <c r="N96" s="473" t="str">
        <f>IF(M96&lt;&gt;"",(LOOKUP(M96,'DY Def'!$A$5:$AE$5,'DY Def'!$A$7:$AE$7)),"")</f>
        <v/>
      </c>
    </row>
    <row r="97" spans="1:14" x14ac:dyDescent="0.2">
      <c r="A97" s="450"/>
      <c r="B97" s="450"/>
      <c r="C97" s="450"/>
      <c r="D97" s="450"/>
      <c r="L97" s="473"/>
      <c r="M97" s="472"/>
      <c r="N97" s="473" t="str">
        <f>IF(M97&lt;&gt;"",(LOOKUP(M97,'DY Def'!$A$5:$AE$5,'DY Def'!$A$7:$AE$7)),"")</f>
        <v/>
      </c>
    </row>
    <row r="98" spans="1:14" x14ac:dyDescent="0.2">
      <c r="A98" s="450"/>
      <c r="B98" s="450"/>
      <c r="C98" s="450"/>
      <c r="D98" s="450"/>
      <c r="L98" s="473"/>
      <c r="M98" s="472"/>
      <c r="N98" s="473" t="str">
        <f>IF(M98&lt;&gt;"",(LOOKUP(M98,'DY Def'!$A$5:$AE$5,'DY Def'!$A$7:$AE$7)),"")</f>
        <v/>
      </c>
    </row>
    <row r="99" spans="1:14" x14ac:dyDescent="0.2">
      <c r="A99" s="450"/>
      <c r="B99" s="450"/>
      <c r="C99" s="450"/>
      <c r="D99" s="450"/>
      <c r="L99" s="473"/>
      <c r="M99" s="472"/>
    </row>
    <row r="100" spans="1:14" x14ac:dyDescent="0.2">
      <c r="A100" s="450"/>
      <c r="B100" s="450"/>
      <c r="C100" s="450"/>
      <c r="D100" s="450"/>
      <c r="L100" s="473"/>
      <c r="M100" s="472"/>
    </row>
    <row r="101" spans="1:14" x14ac:dyDescent="0.2">
      <c r="A101" s="450"/>
      <c r="B101" s="450"/>
      <c r="C101" s="450"/>
      <c r="D101" s="450"/>
      <c r="L101" s="473"/>
      <c r="M101" s="472"/>
    </row>
    <row r="102" spans="1:14" x14ac:dyDescent="0.2">
      <c r="A102" s="450"/>
      <c r="B102" s="450"/>
      <c r="C102" s="450"/>
      <c r="D102" s="450"/>
      <c r="L102" s="473" t="str">
        <f>IF(K102&lt;&gt;"",(LOOKUP(K102,'DY Def'!$A$5:$AE$5,'DY Def'!$A$6:$AE$6)),"")</f>
        <v/>
      </c>
      <c r="M102" s="472"/>
    </row>
  </sheetData>
  <sheetProtection algorithmName="SHA-512" hashValue="EioyUc18bVem+c32BvBTI0H0pKt6O2lDPUQIBORYfU/HQpsbVVplnr208eRyqAKHDB/WQOa7EZOa//iHq+F0kg==" saltValue="qWbP+i++K4Ts+cv+5chTQQ=="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4:J62" xr:uid="{00000000-0002-0000-0200-000001000000}">
      <formula1>Yes_No</formula1>
    </dataValidation>
    <dataValidation type="list" allowBlank="1" showInputMessage="1" showErrorMessage="1" sqref="K66:K82 M66:M102" xr:uid="{00000000-0002-0000-0200-000002000000}">
      <formula1>DYList1</formula1>
    </dataValidation>
    <dataValidation type="list" allowBlank="1" showInputMessage="1" showErrorMessage="1" sqref="E58:F65 J53 J42 E40:F56 E7:F34 I7:I64" xr:uid="{00000000-0002-0000-0200-000003000000}">
      <formula1>Yes__No</formula1>
    </dataValidation>
    <dataValidation type="list" allowBlank="1" showInputMessage="1" showErrorMessage="1" sqref="G58:G62 G7:G34 G40:G56" xr:uid="{00000000-0002-0000-0200-000004000000}">
      <formula1>Per_Capita_Aggregate</formula1>
    </dataValidation>
    <dataValidation type="list" allowBlank="1" showInputMessage="1" showErrorMessage="1" sqref="K7:K65 M7:M65"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7"/>
  <sheetViews>
    <sheetView showZeros="0" zoomScaleNormal="100" workbookViewId="0">
      <selection activeCell="G74" sqref="G74"/>
    </sheetView>
  </sheetViews>
  <sheetFormatPr defaultRowHeight="12.75" x14ac:dyDescent="0.2"/>
  <cols>
    <col min="2" max="2" width="42.7109375" style="18" customWidth="1"/>
    <col min="3" max="3" width="4.5703125" style="5" customWidth="1"/>
    <col min="4" max="8" width="15.5703125" customWidth="1"/>
    <col min="9" max="33" width="15.5703125" hidden="1" customWidth="1"/>
  </cols>
  <sheetData>
    <row r="1" spans="1:33" ht="28.5" customHeight="1" x14ac:dyDescent="0.2">
      <c r="A1" s="45"/>
      <c r="B1" s="45"/>
      <c r="C1" s="45"/>
    </row>
    <row r="3" spans="1:33" ht="15" x14ac:dyDescent="0.25">
      <c r="B3" s="239" t="s">
        <v>49</v>
      </c>
    </row>
    <row r="5" spans="1:33" ht="13.5" hidden="1" thickBot="1" x14ac:dyDescent="0.25">
      <c r="B5" s="14"/>
      <c r="C5" s="4"/>
    </row>
    <row r="6" spans="1:33" hidden="1" x14ac:dyDescent="0.2">
      <c r="B6" s="26"/>
      <c r="C6" s="31"/>
      <c r="D6" s="42" t="s">
        <v>0</v>
      </c>
      <c r="E6" s="63"/>
      <c r="F6" s="63"/>
      <c r="G6" s="63"/>
      <c r="H6" s="405"/>
      <c r="I6" s="39"/>
      <c r="J6" s="39"/>
      <c r="K6" s="39"/>
      <c r="L6" s="39"/>
      <c r="M6" s="39"/>
      <c r="N6" s="39"/>
      <c r="O6" s="39"/>
      <c r="P6" s="39"/>
      <c r="Q6" s="39"/>
      <c r="R6" s="39"/>
      <c r="S6" s="39"/>
      <c r="T6" s="39"/>
      <c r="U6" s="39"/>
      <c r="V6" s="39"/>
      <c r="W6" s="39"/>
      <c r="X6" s="39"/>
      <c r="Y6" s="39"/>
      <c r="Z6" s="39"/>
      <c r="AA6" s="39"/>
      <c r="AB6" s="39"/>
      <c r="AC6" s="39"/>
      <c r="AD6" s="39"/>
      <c r="AE6" s="39"/>
      <c r="AF6" s="39"/>
      <c r="AG6" s="43"/>
    </row>
    <row r="7" spans="1:33" ht="13.5" hidden="1" thickBot="1" x14ac:dyDescent="0.25">
      <c r="B7" s="28"/>
      <c r="C7" s="56"/>
      <c r="D7" s="119">
        <f>'[1]DY Def'!B$5</f>
        <v>1</v>
      </c>
      <c r="E7" s="406">
        <f>'[1]DY Def'!C$5</f>
        <v>2</v>
      </c>
      <c r="F7" s="406">
        <f>'[1]DY Def'!D$5</f>
        <v>3</v>
      </c>
      <c r="G7" s="406">
        <f>'[1]DY Def'!E$5</f>
        <v>4</v>
      </c>
      <c r="H7" s="335">
        <f>'[1]DY Def'!F$5</f>
        <v>5</v>
      </c>
      <c r="I7" s="120">
        <f>'[1]DY Def'!G$5</f>
        <v>6</v>
      </c>
      <c r="J7" s="120">
        <f>'[1]DY Def'!H$5</f>
        <v>7</v>
      </c>
      <c r="K7" s="120">
        <f>'[1]DY Def'!I$5</f>
        <v>8</v>
      </c>
      <c r="L7" s="120">
        <f>'[1]DY Def'!J$5</f>
        <v>9</v>
      </c>
      <c r="M7" s="120">
        <f>'[1]DY Def'!K$5</f>
        <v>10</v>
      </c>
      <c r="N7" s="120">
        <f>'[1]DY Def'!L$5</f>
        <v>11</v>
      </c>
      <c r="O7" s="120">
        <f>'[1]DY Def'!M$5</f>
        <v>12</v>
      </c>
      <c r="P7" s="120">
        <f>'[1]DY Def'!N$5</f>
        <v>13</v>
      </c>
      <c r="Q7" s="120">
        <f>'[1]DY Def'!O$5</f>
        <v>14</v>
      </c>
      <c r="R7" s="120">
        <f>'[1]DY Def'!P$5</f>
        <v>15</v>
      </c>
      <c r="S7" s="120">
        <f>'[1]DY Def'!Q$5</f>
        <v>16</v>
      </c>
      <c r="T7" s="120">
        <f>'[1]DY Def'!R$5</f>
        <v>17</v>
      </c>
      <c r="U7" s="120">
        <f>'[1]DY Def'!S$5</f>
        <v>18</v>
      </c>
      <c r="V7" s="120">
        <f>'[1]DY Def'!T$5</f>
        <v>19</v>
      </c>
      <c r="W7" s="120">
        <f>'[1]DY Def'!U$5</f>
        <v>20</v>
      </c>
      <c r="X7" s="120">
        <f>'[1]DY Def'!V$5</f>
        <v>21</v>
      </c>
      <c r="Y7" s="120">
        <f>'[1]DY Def'!W$5</f>
        <v>22</v>
      </c>
      <c r="Z7" s="120">
        <f>'[1]DY Def'!X$5</f>
        <v>23</v>
      </c>
      <c r="AA7" s="120">
        <f>'[1]DY Def'!Y$5</f>
        <v>24</v>
      </c>
      <c r="AB7" s="120">
        <f>'[1]DY Def'!Z$5</f>
        <v>25</v>
      </c>
      <c r="AC7" s="120">
        <f>'DY Def'!AA$5</f>
        <v>26</v>
      </c>
      <c r="AD7" s="120">
        <f>'DY Def'!AB$5</f>
        <v>27</v>
      </c>
      <c r="AE7" s="120">
        <f>'DY Def'!AC$5</f>
        <v>28</v>
      </c>
      <c r="AF7" s="120">
        <f>'DY Def'!AD$5</f>
        <v>29</v>
      </c>
      <c r="AG7" s="335">
        <f>'DY Def'!AE$5</f>
        <v>30</v>
      </c>
    </row>
    <row r="8" spans="1:33" hidden="1" x14ac:dyDescent="0.2">
      <c r="B8" s="28"/>
      <c r="C8" s="56"/>
      <c r="D8" s="146"/>
      <c r="E8" s="147"/>
      <c r="F8" s="147"/>
      <c r="G8" s="147"/>
      <c r="H8" s="407"/>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9"/>
    </row>
    <row r="9" spans="1:33" hidden="1" x14ac:dyDescent="0.2">
      <c r="B9" s="28" t="s">
        <v>84</v>
      </c>
      <c r="C9" s="56"/>
      <c r="D9" s="150"/>
      <c r="E9" s="408"/>
      <c r="F9" s="408"/>
      <c r="G9" s="408"/>
      <c r="H9" s="409"/>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3"/>
    </row>
    <row r="10" spans="1:33" ht="12.6" hidden="1" customHeight="1" x14ac:dyDescent="0.2">
      <c r="B10" s="22" t="str">
        <f>IFERROR(VLOOKUP(C10,'MEG Def'!$A$7:$B$12,2),"")</f>
        <v/>
      </c>
      <c r="C10" s="57"/>
      <c r="D10" s="235"/>
      <c r="E10" s="431"/>
      <c r="F10" s="431"/>
      <c r="G10" s="431"/>
      <c r="H10" s="307"/>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311"/>
    </row>
    <row r="11" spans="1:33" ht="12.6" hidden="1" customHeight="1" x14ac:dyDescent="0.2">
      <c r="B11" s="22" t="str">
        <f>IFERROR(VLOOKUP(C11,'MEG Def'!$A$7:$B$12,2),"")</f>
        <v/>
      </c>
      <c r="C11" s="57"/>
      <c r="D11" s="235"/>
      <c r="E11" s="431"/>
      <c r="F11" s="431"/>
      <c r="G11" s="431"/>
      <c r="H11" s="307"/>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311"/>
    </row>
    <row r="12" spans="1:33" ht="12.6" hidden="1" customHeight="1" x14ac:dyDescent="0.2">
      <c r="B12" s="22" t="str">
        <f>IFERROR(VLOOKUP(C12,'MEG Def'!$A$7:$B$12,2),"")</f>
        <v/>
      </c>
      <c r="C12" s="57"/>
      <c r="D12" s="235"/>
      <c r="E12" s="431"/>
      <c r="F12" s="431"/>
      <c r="G12" s="431"/>
      <c r="H12" s="307"/>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311"/>
    </row>
    <row r="13" spans="1:33" ht="12.6" hidden="1" customHeight="1" x14ac:dyDescent="0.2">
      <c r="B13" s="22" t="str">
        <f>IFERROR(VLOOKUP(C13,'MEG Def'!$A$7:$B$12,2),"")</f>
        <v/>
      </c>
      <c r="C13" s="57"/>
      <c r="D13" s="235"/>
      <c r="E13" s="431"/>
      <c r="F13" s="431"/>
      <c r="G13" s="431"/>
      <c r="H13" s="307"/>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311"/>
    </row>
    <row r="14" spans="1:33" ht="12.6" hidden="1" customHeight="1" x14ac:dyDescent="0.2">
      <c r="B14" s="22" t="str">
        <f>IFERROR(VLOOKUP(C14,'MEG Def'!$A$7:$B$12,2),"")</f>
        <v/>
      </c>
      <c r="C14" s="57"/>
      <c r="D14" s="83"/>
      <c r="E14" s="410"/>
      <c r="F14" s="410"/>
      <c r="G14" s="410"/>
      <c r="H14" s="311"/>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311"/>
    </row>
    <row r="15" spans="1:33" ht="12.6" hidden="1" customHeight="1" x14ac:dyDescent="0.2">
      <c r="B15" s="22"/>
      <c r="C15" s="57"/>
      <c r="D15" s="83"/>
      <c r="E15" s="410"/>
      <c r="F15" s="410"/>
      <c r="G15" s="410"/>
      <c r="H15" s="311"/>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3"/>
    </row>
    <row r="16" spans="1:33" ht="12.6" hidden="1" customHeight="1" x14ac:dyDescent="0.2">
      <c r="B16" s="1" t="s">
        <v>46</v>
      </c>
      <c r="C16" s="57"/>
      <c r="D16" s="312"/>
      <c r="E16" s="411"/>
      <c r="F16" s="411"/>
      <c r="G16" s="411"/>
      <c r="H16" s="367"/>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3"/>
    </row>
    <row r="17" spans="2:33" hidden="1" x14ac:dyDescent="0.2">
      <c r="B17" s="24">
        <f>IFERROR(VLOOKUP(C17,'MEG Def'!$A$14:$B$19,2),0)</f>
        <v>0</v>
      </c>
      <c r="C17" s="57"/>
      <c r="D17" s="83"/>
      <c r="E17" s="410"/>
      <c r="F17" s="410"/>
      <c r="G17" s="410"/>
      <c r="H17" s="311"/>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311"/>
    </row>
    <row r="18" spans="2:33" hidden="1" x14ac:dyDescent="0.2">
      <c r="B18" s="24">
        <f>IFERROR(VLOOKUP(C18,'MEG Def'!$A$14:$B$19,2),0)</f>
        <v>0</v>
      </c>
      <c r="C18" s="57"/>
      <c r="D18" s="83"/>
      <c r="E18" s="410"/>
      <c r="F18" s="410"/>
      <c r="G18" s="410"/>
      <c r="H18" s="311"/>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311"/>
    </row>
    <row r="19" spans="2:33" hidden="1" x14ac:dyDescent="0.2">
      <c r="B19" s="24">
        <f>IFERROR(VLOOKUP(C19,'MEG Def'!$A$14:$B$19,2),0)</f>
        <v>0</v>
      </c>
      <c r="C19" s="57"/>
      <c r="D19" s="83"/>
      <c r="E19" s="410"/>
      <c r="F19" s="410"/>
      <c r="G19" s="410"/>
      <c r="H19" s="311"/>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311"/>
    </row>
    <row r="20" spans="2:33" hidden="1" x14ac:dyDescent="0.2">
      <c r="B20" s="24">
        <f>IFERROR(VLOOKUP(C20,'MEG Def'!$A$14:$B$19,2),0)</f>
        <v>0</v>
      </c>
      <c r="C20" s="57"/>
      <c r="D20" s="83"/>
      <c r="E20" s="410"/>
      <c r="F20" s="410"/>
      <c r="G20" s="410"/>
      <c r="H20" s="311"/>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311"/>
    </row>
    <row r="21" spans="2:33" hidden="1" x14ac:dyDescent="0.2">
      <c r="B21" s="24">
        <f>IFERROR(VLOOKUP(C21,'MEG Def'!$A$14:$B$19,2),0)</f>
        <v>0</v>
      </c>
      <c r="C21" s="57"/>
      <c r="D21" s="83"/>
      <c r="E21" s="410"/>
      <c r="F21" s="410"/>
      <c r="G21" s="410"/>
      <c r="H21" s="311"/>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311"/>
    </row>
    <row r="22" spans="2:33" hidden="1" x14ac:dyDescent="0.2">
      <c r="B22" s="24"/>
      <c r="C22" s="57"/>
      <c r="D22" s="83"/>
      <c r="E22" s="410"/>
      <c r="F22" s="410"/>
      <c r="G22" s="410"/>
      <c r="H22" s="311"/>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311"/>
    </row>
    <row r="23" spans="2:33" hidden="1" x14ac:dyDescent="0.2">
      <c r="B23" s="1" t="s">
        <v>86</v>
      </c>
      <c r="C23" s="57"/>
      <c r="D23" s="312"/>
      <c r="E23" s="411"/>
      <c r="F23" s="411"/>
      <c r="G23" s="411"/>
      <c r="H23" s="367"/>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3"/>
    </row>
    <row r="24" spans="2:33" hidden="1" x14ac:dyDescent="0.2">
      <c r="B24" s="24" t="str">
        <f>IFERROR(VLOOKUP(C24,'MEG Def'!$A$21:$B$26,2),"")</f>
        <v/>
      </c>
      <c r="C24" s="57"/>
      <c r="D24" s="83"/>
      <c r="E24" s="410"/>
      <c r="F24" s="410"/>
      <c r="G24" s="410"/>
      <c r="H24" s="311"/>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311"/>
    </row>
    <row r="25" spans="2:33" hidden="1" x14ac:dyDescent="0.2">
      <c r="B25" s="24" t="str">
        <f>IFERROR(VLOOKUP(C25,'MEG Def'!$A$21:$B$26,2),"")</f>
        <v/>
      </c>
      <c r="C25" s="57"/>
      <c r="D25" s="83"/>
      <c r="E25" s="410"/>
      <c r="F25" s="410"/>
      <c r="G25" s="410"/>
      <c r="H25" s="311"/>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311"/>
    </row>
    <row r="26" spans="2:33" hidden="1" x14ac:dyDescent="0.2">
      <c r="B26" s="24" t="str">
        <f>IFERROR(VLOOKUP(C26,'MEG Def'!$A$21:$B$26,2),"")</f>
        <v/>
      </c>
      <c r="C26" s="57"/>
      <c r="D26" s="83"/>
      <c r="E26" s="410"/>
      <c r="F26" s="410"/>
      <c r="G26" s="410"/>
      <c r="H26" s="311"/>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311"/>
    </row>
    <row r="27" spans="2:33" hidden="1" x14ac:dyDescent="0.2">
      <c r="B27" s="24" t="str">
        <f>IFERROR(VLOOKUP(C27,'MEG Def'!$A$21:$B$26,2),"")</f>
        <v/>
      </c>
      <c r="C27" s="57"/>
      <c r="D27" s="83"/>
      <c r="E27" s="410"/>
      <c r="F27" s="410"/>
      <c r="G27" s="410"/>
      <c r="H27" s="311"/>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311"/>
    </row>
    <row r="28" spans="2:33" hidden="1" x14ac:dyDescent="0.2">
      <c r="B28" s="24" t="str">
        <f>IFERROR(VLOOKUP(C28,'MEG Def'!$A$21:$B$26,2),"")</f>
        <v/>
      </c>
      <c r="C28" s="57"/>
      <c r="D28" s="83"/>
      <c r="E28" s="410"/>
      <c r="F28" s="410"/>
      <c r="G28" s="410"/>
      <c r="H28" s="311"/>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311"/>
    </row>
    <row r="29" spans="2:33" hidden="1" x14ac:dyDescent="0.2">
      <c r="B29" s="24"/>
      <c r="C29" s="57"/>
      <c r="D29" s="312"/>
      <c r="E29" s="411"/>
      <c r="F29" s="411"/>
      <c r="G29" s="411"/>
      <c r="H29" s="367"/>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3"/>
    </row>
    <row r="30" spans="2:33" hidden="1" x14ac:dyDescent="0.2">
      <c r="B30" s="1" t="s">
        <v>45</v>
      </c>
      <c r="C30" s="57"/>
      <c r="D30" s="312"/>
      <c r="E30" s="411"/>
      <c r="F30" s="411"/>
      <c r="G30" s="411"/>
      <c r="H30" s="367"/>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3"/>
    </row>
    <row r="31" spans="2:33" hidden="1" x14ac:dyDescent="0.2">
      <c r="B31" s="22">
        <f>IFERROR(VLOOKUP(C31,'MEG Def'!$A$28:$B$33,2),0)</f>
        <v>0</v>
      </c>
      <c r="C31" s="57"/>
      <c r="D31" s="83"/>
      <c r="E31" s="410"/>
      <c r="F31" s="410"/>
      <c r="G31" s="410"/>
      <c r="H31" s="311"/>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311"/>
    </row>
    <row r="32" spans="2:33" hidden="1" x14ac:dyDescent="0.2">
      <c r="B32" s="22">
        <f>IFERROR(VLOOKUP(C32,'MEG Def'!$A$28:$B$33,2),0)</f>
        <v>0</v>
      </c>
      <c r="C32" s="57"/>
      <c r="D32" s="83"/>
      <c r="E32" s="410"/>
      <c r="F32" s="410"/>
      <c r="G32" s="410"/>
      <c r="H32" s="311"/>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311"/>
    </row>
    <row r="33" spans="2:33" hidden="1" x14ac:dyDescent="0.2">
      <c r="B33" s="22">
        <f>IFERROR(VLOOKUP(C33,'MEG Def'!$A$28:$B$33,2),0)</f>
        <v>0</v>
      </c>
      <c r="C33" s="57"/>
      <c r="D33" s="83"/>
      <c r="E33" s="410"/>
      <c r="F33" s="410"/>
      <c r="G33" s="410"/>
      <c r="H33" s="311"/>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311"/>
    </row>
    <row r="34" spans="2:33" hidden="1" x14ac:dyDescent="0.2">
      <c r="B34" s="22">
        <f>IFERROR(VLOOKUP(C34,'MEG Def'!$A$28:$B$33,2),0)</f>
        <v>0</v>
      </c>
      <c r="C34" s="57"/>
      <c r="D34" s="83"/>
      <c r="E34" s="410"/>
      <c r="F34" s="410"/>
      <c r="G34" s="410"/>
      <c r="H34" s="311"/>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311"/>
    </row>
    <row r="35" spans="2:33" hidden="1" x14ac:dyDescent="0.2">
      <c r="B35" s="22">
        <f>IFERROR(VLOOKUP(C35,'MEG Def'!$A$28:$B$33,2),0)</f>
        <v>0</v>
      </c>
      <c r="C35" s="57"/>
      <c r="D35" s="83"/>
      <c r="E35" s="410"/>
      <c r="F35" s="410"/>
      <c r="G35" s="410"/>
      <c r="H35" s="311"/>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311"/>
    </row>
    <row r="36" spans="2:33" ht="13.5" hidden="1" thickBot="1" x14ac:dyDescent="0.25">
      <c r="B36" s="25"/>
      <c r="C36" s="59"/>
      <c r="D36" s="313"/>
      <c r="E36" s="314"/>
      <c r="F36" s="314"/>
      <c r="G36" s="314"/>
      <c r="H36" s="41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3"/>
    </row>
    <row r="37" spans="2:33" ht="13.5" thickBot="1" x14ac:dyDescent="0.25">
      <c r="D37" s="18"/>
      <c r="E37" s="18"/>
      <c r="F37" s="18"/>
      <c r="G37" s="18"/>
      <c r="H37" s="18"/>
    </row>
    <row r="38" spans="2:33" x14ac:dyDescent="0.2">
      <c r="B38" s="49"/>
      <c r="C38" s="31"/>
      <c r="D38" s="42" t="s">
        <v>0</v>
      </c>
      <c r="E38" s="63"/>
      <c r="F38" s="63"/>
      <c r="G38" s="63"/>
      <c r="H38" s="405"/>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43"/>
    </row>
    <row r="39" spans="2:33" ht="13.5" thickBot="1" x14ac:dyDescent="0.25">
      <c r="B39" s="30"/>
      <c r="C39" s="56"/>
      <c r="D39" s="119">
        <f>'[1]DY Def'!B$5</f>
        <v>1</v>
      </c>
      <c r="E39" s="406">
        <f>'[1]DY Def'!C$5</f>
        <v>2</v>
      </c>
      <c r="F39" s="406">
        <f>'[1]DY Def'!D$5</f>
        <v>3</v>
      </c>
      <c r="G39" s="406">
        <f>'[1]DY Def'!E$5</f>
        <v>4</v>
      </c>
      <c r="H39" s="335">
        <f>'[1]DY Def'!F$5</f>
        <v>5</v>
      </c>
      <c r="I39" s="120">
        <f>'[1]DY Def'!G$5</f>
        <v>6</v>
      </c>
      <c r="J39" s="120">
        <f>'[1]DY Def'!H$5</f>
        <v>7</v>
      </c>
      <c r="K39" s="120">
        <f>'[1]DY Def'!I$5</f>
        <v>8</v>
      </c>
      <c r="L39" s="120">
        <f>'[1]DY Def'!J$5</f>
        <v>9</v>
      </c>
      <c r="M39" s="120">
        <f>'[1]DY Def'!K$5</f>
        <v>10</v>
      </c>
      <c r="N39" s="120">
        <f>'[1]DY Def'!L$5</f>
        <v>11</v>
      </c>
      <c r="O39" s="120">
        <f>'[1]DY Def'!M$5</f>
        <v>12</v>
      </c>
      <c r="P39" s="120">
        <f>'[1]DY Def'!N$5</f>
        <v>13</v>
      </c>
      <c r="Q39" s="120">
        <f>'[1]DY Def'!O$5</f>
        <v>14</v>
      </c>
      <c r="R39" s="120">
        <f>'[1]DY Def'!P$5</f>
        <v>15</v>
      </c>
      <c r="S39" s="120">
        <f>'[1]DY Def'!Q$5</f>
        <v>16</v>
      </c>
      <c r="T39" s="120">
        <f>'[1]DY Def'!R$5</f>
        <v>17</v>
      </c>
      <c r="U39" s="120">
        <f>'[1]DY Def'!S$5</f>
        <v>18</v>
      </c>
      <c r="V39" s="120">
        <f>'[1]DY Def'!T$5</f>
        <v>19</v>
      </c>
      <c r="W39" s="120">
        <f>'[1]DY Def'!U$5</f>
        <v>20</v>
      </c>
      <c r="X39" s="120">
        <f>'[1]DY Def'!V$5</f>
        <v>21</v>
      </c>
      <c r="Y39" s="120">
        <f>'[1]DY Def'!W$5</f>
        <v>22</v>
      </c>
      <c r="Z39" s="120">
        <f>'[1]DY Def'!X$5</f>
        <v>23</v>
      </c>
      <c r="AA39" s="120">
        <f>'[1]DY Def'!Y$5</f>
        <v>24</v>
      </c>
      <c r="AB39" s="120">
        <f>'[1]DY Def'!Z$5</f>
        <v>25</v>
      </c>
      <c r="AC39" s="120">
        <f>'DY Def'!AA$5</f>
        <v>26</v>
      </c>
      <c r="AD39" s="120">
        <f>'DY Def'!AB$5</f>
        <v>27</v>
      </c>
      <c r="AE39" s="120">
        <f>'DY Def'!AC$5</f>
        <v>28</v>
      </c>
      <c r="AF39" s="120">
        <f>'DY Def'!AD$5</f>
        <v>29</v>
      </c>
      <c r="AG39" s="335">
        <f>'DY Def'!AE$5</f>
        <v>30</v>
      </c>
    </row>
    <row r="40" spans="2:33" x14ac:dyDescent="0.2">
      <c r="B40" s="30"/>
      <c r="C40" s="56"/>
      <c r="D40" s="146"/>
      <c r="E40" s="147"/>
      <c r="F40" s="147"/>
      <c r="G40" s="147"/>
      <c r="H40" s="407"/>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9"/>
    </row>
    <row r="41" spans="2:33" x14ac:dyDescent="0.2">
      <c r="B41" s="30" t="s">
        <v>43</v>
      </c>
      <c r="C41" s="56"/>
      <c r="D41" s="315"/>
      <c r="E41" s="413"/>
      <c r="F41" s="413"/>
      <c r="G41" s="413"/>
      <c r="H41" s="367"/>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3"/>
    </row>
    <row r="42" spans="2:33" x14ac:dyDescent="0.2">
      <c r="B42" s="22" t="str">
        <f>IFERROR(VLOOKUP(C42,'MEG Def'!$A$42:$B$45,2),0)</f>
        <v xml:space="preserve">SUD IMD TANF </v>
      </c>
      <c r="C42" s="57">
        <v>1</v>
      </c>
      <c r="D42" s="83">
        <v>520.37</v>
      </c>
      <c r="E42" s="410">
        <v>545.35</v>
      </c>
      <c r="F42" s="410">
        <v>571.53</v>
      </c>
      <c r="G42" s="410">
        <v>598.96</v>
      </c>
      <c r="H42" s="311">
        <v>627.71</v>
      </c>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311"/>
    </row>
    <row r="43" spans="2:33" x14ac:dyDescent="0.2">
      <c r="B43" s="22" t="str">
        <f>IFERROR(VLOOKUP(C43,'MEG Def'!$A$42:$B$45,2),0)</f>
        <v>SUD IMD SSI Duals</v>
      </c>
      <c r="C43" s="57">
        <v>2</v>
      </c>
      <c r="D43" s="83">
        <v>252.46</v>
      </c>
      <c r="E43" s="410">
        <v>264.58</v>
      </c>
      <c r="F43" s="410">
        <v>277.27999999999997</v>
      </c>
      <c r="G43" s="410">
        <v>290.58999999999997</v>
      </c>
      <c r="H43" s="311">
        <v>304.54000000000002</v>
      </c>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311"/>
    </row>
    <row r="44" spans="2:33" x14ac:dyDescent="0.2">
      <c r="B44" s="22" t="str">
        <f>IFERROR(VLOOKUP(C44,'MEG Def'!$A$42:$B$45,2),0)</f>
        <v xml:space="preserve">SUD IMD SSI NON-Duals </v>
      </c>
      <c r="C44" s="57">
        <v>3</v>
      </c>
      <c r="D44" s="83">
        <v>2024.02</v>
      </c>
      <c r="E44" s="410">
        <v>2121.17</v>
      </c>
      <c r="F44" s="410">
        <v>2222.9899999999998</v>
      </c>
      <c r="G44" s="410">
        <v>2329.69</v>
      </c>
      <c r="H44" s="311">
        <v>2441.52</v>
      </c>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311"/>
    </row>
    <row r="45" spans="2:33" x14ac:dyDescent="0.2">
      <c r="B45" s="22" t="str">
        <f>IFERROR(VLOOKUP(C45,'MEG Def'!$A$42:$B$45,2),0)</f>
        <v xml:space="preserve">SUD IMD HCE 
</v>
      </c>
      <c r="C45" s="57">
        <v>4</v>
      </c>
      <c r="D45" s="83">
        <v>741.38</v>
      </c>
      <c r="E45" s="410">
        <v>776.97</v>
      </c>
      <c r="F45" s="410">
        <v>814.26</v>
      </c>
      <c r="G45" s="410">
        <v>853.34</v>
      </c>
      <c r="H45" s="311">
        <v>894.3</v>
      </c>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3"/>
    </row>
    <row r="46" spans="2:33" hidden="1" x14ac:dyDescent="0.2">
      <c r="B46" s="32"/>
      <c r="C46" s="57"/>
      <c r="D46" s="83"/>
      <c r="E46" s="410"/>
      <c r="F46" s="410"/>
      <c r="G46" s="410"/>
      <c r="H46" s="311"/>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3"/>
    </row>
    <row r="47" spans="2:33" hidden="1" x14ac:dyDescent="0.2">
      <c r="B47" s="30" t="s">
        <v>42</v>
      </c>
      <c r="C47" s="57"/>
      <c r="D47" s="83"/>
      <c r="E47" s="410"/>
      <c r="F47" s="410"/>
      <c r="G47" s="410"/>
      <c r="H47" s="311"/>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3"/>
    </row>
    <row r="48" spans="2:33" hidden="1" x14ac:dyDescent="0.2">
      <c r="B48" s="22">
        <f>IFERROR(VLOOKUP(C48,'MEG Def'!$A$48:$B$51,2),0)</f>
        <v>0</v>
      </c>
      <c r="C48" s="57"/>
      <c r="D48" s="83"/>
      <c r="E48" s="410"/>
      <c r="F48" s="410"/>
      <c r="G48" s="410"/>
      <c r="H48" s="311"/>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311"/>
    </row>
    <row r="49" spans="2:33" hidden="1" x14ac:dyDescent="0.2">
      <c r="B49" s="22">
        <f>IFERROR(VLOOKUP(C49,'MEG Def'!$A$48:$B$51,2),0)</f>
        <v>0</v>
      </c>
      <c r="C49" s="57"/>
      <c r="D49" s="83"/>
      <c r="E49" s="410"/>
      <c r="F49" s="410"/>
      <c r="G49" s="410"/>
      <c r="H49" s="311"/>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311"/>
    </row>
    <row r="50" spans="2:33" hidden="1" x14ac:dyDescent="0.2">
      <c r="B50" s="22">
        <f>IFERROR(VLOOKUP(C50,'MEG Def'!$A$48:$B$51,2),0)</f>
        <v>0</v>
      </c>
      <c r="C50" s="57"/>
      <c r="D50" s="83"/>
      <c r="E50" s="410"/>
      <c r="F50" s="410"/>
      <c r="G50" s="410"/>
      <c r="H50" s="311"/>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311"/>
    </row>
    <row r="51" spans="2:33" ht="13.5" thickBot="1" x14ac:dyDescent="0.25">
      <c r="B51" s="50"/>
      <c r="C51" s="59"/>
      <c r="D51" s="316"/>
      <c r="E51" s="317"/>
      <c r="F51" s="317"/>
      <c r="G51" s="317"/>
      <c r="H51" s="414"/>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3"/>
    </row>
    <row r="52" spans="2:33" x14ac:dyDescent="0.2">
      <c r="B52" s="27"/>
      <c r="D52" s="255"/>
      <c r="E52" s="255"/>
      <c r="F52" s="255"/>
      <c r="G52" s="255"/>
      <c r="H52" s="2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row>
    <row r="53" spans="2:33" hidden="1" x14ac:dyDescent="0.2">
      <c r="B53" s="49"/>
      <c r="C53" s="31"/>
      <c r="D53" s="158" t="s">
        <v>0</v>
      </c>
      <c r="E53" s="154"/>
      <c r="F53" s="154"/>
      <c r="G53" s="154"/>
      <c r="H53" s="41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6"/>
    </row>
    <row r="54" spans="2:33" ht="13.5" hidden="1" thickBot="1" x14ac:dyDescent="0.25">
      <c r="B54" s="30"/>
      <c r="C54" s="56"/>
      <c r="D54" s="224">
        <f>'[1]DY Def'!B$5</f>
        <v>1</v>
      </c>
      <c r="E54" s="416">
        <f>'[1]DY Def'!C$5</f>
        <v>2</v>
      </c>
      <c r="F54" s="416">
        <f>'[1]DY Def'!D$5</f>
        <v>3</v>
      </c>
      <c r="G54" s="416">
        <f>'[1]DY Def'!E$5</f>
        <v>4</v>
      </c>
      <c r="H54" s="417">
        <f>'[1]DY Def'!F$5</f>
        <v>5</v>
      </c>
      <c r="I54" s="336">
        <f>'[1]DY Def'!G$5</f>
        <v>6</v>
      </c>
      <c r="J54" s="336">
        <f>'[1]DY Def'!H$5</f>
        <v>7</v>
      </c>
      <c r="K54" s="336">
        <f>'[1]DY Def'!I$5</f>
        <v>8</v>
      </c>
      <c r="L54" s="336">
        <f>'[1]DY Def'!J$5</f>
        <v>9</v>
      </c>
      <c r="M54" s="336">
        <f>'[1]DY Def'!K$5</f>
        <v>10</v>
      </c>
      <c r="N54" s="336">
        <f>'[1]DY Def'!L$5</f>
        <v>11</v>
      </c>
      <c r="O54" s="336">
        <f>'[1]DY Def'!M$5</f>
        <v>12</v>
      </c>
      <c r="P54" s="336">
        <f>'[1]DY Def'!N$5</f>
        <v>13</v>
      </c>
      <c r="Q54" s="336">
        <f>'[1]DY Def'!O$5</f>
        <v>14</v>
      </c>
      <c r="R54" s="336">
        <f>'[1]DY Def'!P$5</f>
        <v>15</v>
      </c>
      <c r="S54" s="336">
        <f>'[1]DY Def'!Q$5</f>
        <v>16</v>
      </c>
      <c r="T54" s="336">
        <f>'[1]DY Def'!R$5</f>
        <v>17</v>
      </c>
      <c r="U54" s="336">
        <f>'[1]DY Def'!S$5</f>
        <v>18</v>
      </c>
      <c r="V54" s="336">
        <f>'[1]DY Def'!T$5</f>
        <v>19</v>
      </c>
      <c r="W54" s="336">
        <f>'[1]DY Def'!U$5</f>
        <v>20</v>
      </c>
      <c r="X54" s="336">
        <f>'[1]DY Def'!V$5</f>
        <v>21</v>
      </c>
      <c r="Y54" s="336">
        <f>'[1]DY Def'!W$5</f>
        <v>22</v>
      </c>
      <c r="Z54" s="336">
        <f>'[1]DY Def'!X$5</f>
        <v>23</v>
      </c>
      <c r="AA54" s="336">
        <f>'[1]DY Def'!Y$5</f>
        <v>24</v>
      </c>
      <c r="AB54" s="336">
        <f>'[1]DY Def'!Z$5</f>
        <v>25</v>
      </c>
      <c r="AC54" s="120">
        <f>'DY Def'!AA$5</f>
        <v>26</v>
      </c>
      <c r="AD54" s="120">
        <f>'DY Def'!AB$5</f>
        <v>27</v>
      </c>
      <c r="AE54" s="120">
        <f>'DY Def'!AC$5</f>
        <v>28</v>
      </c>
      <c r="AF54" s="120">
        <f>'DY Def'!AD$5</f>
        <v>29</v>
      </c>
      <c r="AG54" s="335">
        <f>'DY Def'!AE$5</f>
        <v>30</v>
      </c>
    </row>
    <row r="55" spans="2:33" hidden="1" x14ac:dyDescent="0.2">
      <c r="B55" s="30"/>
      <c r="C55" s="56"/>
      <c r="D55" s="146"/>
      <c r="E55" s="147"/>
      <c r="F55" s="147"/>
      <c r="G55" s="147"/>
      <c r="H55" s="407"/>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idden="1" x14ac:dyDescent="0.2">
      <c r="B56" s="30" t="s">
        <v>80</v>
      </c>
      <c r="C56" s="56"/>
      <c r="D56" s="159"/>
      <c r="E56" s="418"/>
      <c r="F56" s="418"/>
      <c r="G56" s="418"/>
      <c r="H56" s="153"/>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3"/>
    </row>
    <row r="57" spans="2:33" hidden="1" x14ac:dyDescent="0.2">
      <c r="B57" s="22">
        <f>IFERROR(VLOOKUP(C57,'MEG Def'!$A$53:$B$56,2),0)</f>
        <v>0</v>
      </c>
      <c r="C57" s="56"/>
      <c r="D57" s="83"/>
      <c r="E57" s="410"/>
      <c r="F57" s="410"/>
      <c r="G57" s="410"/>
      <c r="H57" s="311"/>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311"/>
    </row>
    <row r="58" spans="2:33" hidden="1" x14ac:dyDescent="0.2">
      <c r="B58" s="22">
        <f>IFERROR(VLOOKUP(C58,'MEG Def'!$A$53:$B$56,2),0)</f>
        <v>0</v>
      </c>
      <c r="C58" s="56"/>
      <c r="D58" s="83"/>
      <c r="E58" s="410"/>
      <c r="F58" s="410"/>
      <c r="G58" s="410"/>
      <c r="H58" s="311"/>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311"/>
    </row>
    <row r="59" spans="2:33" hidden="1" x14ac:dyDescent="0.2">
      <c r="B59" s="22">
        <f>IFERROR(VLOOKUP(C59,'MEG Def'!$A$53:$B$56,2),0)</f>
        <v>0</v>
      </c>
      <c r="C59" s="56"/>
      <c r="D59" s="83"/>
      <c r="E59" s="410"/>
      <c r="F59" s="410"/>
      <c r="G59" s="410"/>
      <c r="H59" s="311"/>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311"/>
    </row>
    <row r="60" spans="2:33" hidden="1" x14ac:dyDescent="0.2">
      <c r="B60" s="32"/>
      <c r="C60" s="56"/>
      <c r="D60" s="83"/>
      <c r="E60" s="410"/>
      <c r="F60" s="410"/>
      <c r="G60" s="410"/>
      <c r="H60" s="311"/>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3"/>
    </row>
    <row r="61" spans="2:33" hidden="1" x14ac:dyDescent="0.2">
      <c r="B61" s="30" t="s">
        <v>81</v>
      </c>
      <c r="C61" s="56"/>
      <c r="D61" s="83"/>
      <c r="E61" s="410"/>
      <c r="F61" s="410"/>
      <c r="G61" s="410"/>
      <c r="H61" s="311"/>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3"/>
    </row>
    <row r="62" spans="2:33" hidden="1" x14ac:dyDescent="0.2">
      <c r="B62" s="22">
        <f>IFERROR(VLOOKUP(C62,'MEG Def'!$A$58:$B$61,2),0)</f>
        <v>0</v>
      </c>
      <c r="C62" s="56"/>
      <c r="D62" s="83"/>
      <c r="E62" s="410"/>
      <c r="F62" s="410"/>
      <c r="G62" s="410"/>
      <c r="H62" s="311"/>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311"/>
    </row>
    <row r="63" spans="2:33" hidden="1" x14ac:dyDescent="0.2">
      <c r="B63" s="22">
        <f>IFERROR(VLOOKUP(C63,'MEG Def'!$A$58:$B$61,2),0)</f>
        <v>0</v>
      </c>
      <c r="C63" s="56"/>
      <c r="D63" s="83"/>
      <c r="E63" s="410"/>
      <c r="F63" s="410"/>
      <c r="G63" s="410"/>
      <c r="H63" s="311"/>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311"/>
    </row>
    <row r="64" spans="2:33" hidden="1" x14ac:dyDescent="0.2">
      <c r="B64" s="22">
        <f>IFERROR(VLOOKUP(C64,'MEG Def'!$A$58:$B$61,2),0)</f>
        <v>0</v>
      </c>
      <c r="C64" s="56"/>
      <c r="D64" s="83"/>
      <c r="E64" s="410"/>
      <c r="F64" s="410"/>
      <c r="G64" s="410"/>
      <c r="H64" s="311"/>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311"/>
    </row>
    <row r="65" spans="2:33" ht="13.5" hidden="1" thickBot="1" x14ac:dyDescent="0.25">
      <c r="B65" s="3"/>
      <c r="C65" s="3"/>
      <c r="D65" s="294"/>
      <c r="E65" s="295"/>
      <c r="F65" s="295"/>
      <c r="G65" s="295"/>
      <c r="H65" s="419"/>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3"/>
    </row>
    <row r="66" spans="2:33" hidden="1" x14ac:dyDescent="0.2">
      <c r="B66" s="27"/>
      <c r="D66" s="318"/>
      <c r="E66" s="318"/>
      <c r="F66" s="319"/>
      <c r="G66" s="319"/>
    </row>
    <row r="67" spans="2:33" hidden="1" x14ac:dyDescent="0.2"/>
  </sheetData>
  <sheetProtection algorithmName="SHA-512" hashValue="NCjStF5SdgDdZZVqu9N42UBIO+ZYU/Z0DKBFB5q2JYw18Ks4VlS19J50rrpfB5yoA4qeAP4oiTb4/ef+KGc59g==" saltValue="GfNaDqHCQwM2qSXoCBG9Yg=="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F30" sqref="F30"/>
    </sheetView>
  </sheetViews>
  <sheetFormatPr defaultColWidth="8.7109375" defaultRowHeight="12.75" x14ac:dyDescent="0.2"/>
  <cols>
    <col min="2" max="2" width="43.42578125" customWidth="1"/>
    <col min="3" max="7" width="15.28515625" customWidth="1"/>
    <col min="8" max="32" width="15.28515625" hidden="1" customWidth="1"/>
    <col min="33" max="33" width="17.28515625" customWidth="1"/>
  </cols>
  <sheetData>
    <row r="1" spans="1:33" ht="28.15" customHeight="1" x14ac:dyDescent="0.2">
      <c r="A1" s="45"/>
      <c r="B1" s="45"/>
    </row>
    <row r="3" spans="1:33" ht="15" x14ac:dyDescent="0.25">
      <c r="B3" s="239" t="s">
        <v>94</v>
      </c>
    </row>
    <row r="5" spans="1:33" ht="13.5" thickBot="1" x14ac:dyDescent="0.25">
      <c r="B5" s="2"/>
    </row>
    <row r="6" spans="1:33" ht="28.15" customHeight="1" thickBot="1" x14ac:dyDescent="0.25">
      <c r="B6" s="303"/>
      <c r="C6" s="302" t="s">
        <v>89</v>
      </c>
      <c r="D6" s="283"/>
      <c r="E6" s="284"/>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5" t="s">
        <v>1</v>
      </c>
    </row>
    <row r="7" spans="1:33" ht="23.65" customHeight="1" thickBot="1" x14ac:dyDescent="0.25">
      <c r="B7" s="310" t="s">
        <v>186</v>
      </c>
      <c r="C7" s="281">
        <f>'DY Def'!B$5</f>
        <v>1</v>
      </c>
      <c r="D7" s="281">
        <f>'DY Def'!C$5</f>
        <v>2</v>
      </c>
      <c r="E7" s="281">
        <f>'DY Def'!D$5</f>
        <v>3</v>
      </c>
      <c r="F7" s="281">
        <f>'DY Def'!E$5</f>
        <v>4</v>
      </c>
      <c r="G7" s="281">
        <f>'DY Def'!F$5</f>
        <v>5</v>
      </c>
      <c r="H7" s="281">
        <f>'DY Def'!G$5</f>
        <v>6</v>
      </c>
      <c r="I7" s="281">
        <f>'DY Def'!H$5</f>
        <v>7</v>
      </c>
      <c r="J7" s="281">
        <f>'DY Def'!I$5</f>
        <v>8</v>
      </c>
      <c r="K7" s="281">
        <f>'DY Def'!J$5</f>
        <v>9</v>
      </c>
      <c r="L7" s="281">
        <f>'DY Def'!K$5</f>
        <v>10</v>
      </c>
      <c r="M7" s="281">
        <f>'DY Def'!L$5</f>
        <v>11</v>
      </c>
      <c r="N7" s="281">
        <f>'DY Def'!M$5</f>
        <v>12</v>
      </c>
      <c r="O7" s="281">
        <f>'DY Def'!N$5</f>
        <v>13</v>
      </c>
      <c r="P7" s="281">
        <f>'DY Def'!O$5</f>
        <v>14</v>
      </c>
      <c r="Q7" s="281">
        <f>'DY Def'!P$5</f>
        <v>15</v>
      </c>
      <c r="R7" s="281">
        <f>'DY Def'!Q$5</f>
        <v>16</v>
      </c>
      <c r="S7" s="281">
        <f>'DY Def'!R$5</f>
        <v>17</v>
      </c>
      <c r="T7" s="281">
        <f>'DY Def'!S$5</f>
        <v>18</v>
      </c>
      <c r="U7" s="281">
        <f>'DY Def'!T$5</f>
        <v>19</v>
      </c>
      <c r="V7" s="281">
        <f>'DY Def'!U$5</f>
        <v>20</v>
      </c>
      <c r="W7" s="281">
        <f>'DY Def'!V$5</f>
        <v>21</v>
      </c>
      <c r="X7" s="281">
        <f>'DY Def'!W$5</f>
        <v>22</v>
      </c>
      <c r="Y7" s="281">
        <f>'DY Def'!X$5</f>
        <v>23</v>
      </c>
      <c r="Z7" s="281">
        <f>'DY Def'!Y$5</f>
        <v>24</v>
      </c>
      <c r="AA7" s="281">
        <f>'DY Def'!Z$5</f>
        <v>25</v>
      </c>
      <c r="AB7" s="281">
        <f>'DY Def'!AA$5</f>
        <v>26</v>
      </c>
      <c r="AC7" s="281">
        <f>'DY Def'!AB$5</f>
        <v>27</v>
      </c>
      <c r="AD7" s="281">
        <f>'DY Def'!AC$5</f>
        <v>28</v>
      </c>
      <c r="AE7" s="281">
        <f>'DY Def'!AD$5</f>
        <v>29</v>
      </c>
      <c r="AF7" s="281">
        <f>'DY Def'!AE$5</f>
        <v>30</v>
      </c>
      <c r="AG7" s="301"/>
    </row>
    <row r="8" spans="1:33" ht="23.65" customHeight="1" x14ac:dyDescent="0.2">
      <c r="B8" s="385" t="s">
        <v>187</v>
      </c>
      <c r="C8" s="132"/>
      <c r="D8" s="132"/>
      <c r="E8" s="132"/>
      <c r="F8" s="132"/>
      <c r="G8" s="13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28">
        <f>SUM(C8:AF8)</f>
        <v>0</v>
      </c>
    </row>
    <row r="9" spans="1:33" ht="6.4" customHeight="1" x14ac:dyDescent="0.2">
      <c r="B9" s="381"/>
      <c r="C9" s="382"/>
      <c r="D9" s="382"/>
      <c r="E9" s="382"/>
      <c r="F9" s="382"/>
      <c r="G9" s="382"/>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4"/>
    </row>
    <row r="10" spans="1:33" ht="15" customHeight="1" thickBot="1" x14ac:dyDescent="0.25">
      <c r="B10" s="380"/>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404">
        <f>SUM(C10:AF10)</f>
        <v>0</v>
      </c>
    </row>
    <row r="11" spans="1:33" ht="23.65" customHeight="1" x14ac:dyDescent="0.2">
      <c r="B11" s="393" t="s">
        <v>28</v>
      </c>
      <c r="C11" s="132"/>
      <c r="D11" s="132"/>
      <c r="E11" s="132"/>
      <c r="F11" s="132"/>
      <c r="G11" s="13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28"/>
    </row>
    <row r="12" spans="1:33" ht="6.4" customHeight="1" x14ac:dyDescent="0.2">
      <c r="B12" s="392"/>
      <c r="C12" s="382"/>
      <c r="D12" s="382"/>
      <c r="E12" s="382"/>
      <c r="F12" s="382"/>
      <c r="G12" s="382"/>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4"/>
    </row>
    <row r="13" spans="1:33" x14ac:dyDescent="0.2">
      <c r="B13" s="304"/>
      <c r="C13" s="132">
        <f>SUMIF('WW Spending Actual'!$B$10:$B$50,'Program Spending Limits'!$B13,'WW Spending Actual'!D$10:D$50)</f>
        <v>0</v>
      </c>
      <c r="D13" s="132">
        <f>SUMIF('WW Spending Actual'!$B$10:$B$50,'Program Spending Limits'!$B13,'WW Spending Actual'!E$10:E$50)</f>
        <v>0</v>
      </c>
      <c r="E13" s="132">
        <f>SUMIF('WW Spending Actual'!$B$10:$B$50,'Program Spending Limits'!$B13,'WW Spending Actual'!F$10:F$50)</f>
        <v>0</v>
      </c>
      <c r="F13" s="132">
        <f>SUMIF('WW Spending Actual'!$B$10:$B$50,'Program Spending Limits'!$B13,'WW Spending Actual'!G$10:G$50)</f>
        <v>0</v>
      </c>
      <c r="G13" s="132">
        <f>SUMIF('WW Spending Actual'!$B$10:$B$50,'Program Spending Limits'!$B13,'WW Spending Actual'!H$10:H$50)</f>
        <v>0</v>
      </c>
      <c r="H13" s="132">
        <f>SUMIF('WW Spending Actual'!$B$10:$B$50,'Program Spending Limits'!$B13,'WW Spending Actual'!I$10:I$50)</f>
        <v>0</v>
      </c>
      <c r="I13" s="132">
        <f>SUMIF('WW Spending Actual'!$B$10:$B$50,'Program Spending Limits'!$B13,'WW Spending Actual'!J$10:J$50)</f>
        <v>0</v>
      </c>
      <c r="J13" s="132">
        <f>SUMIF('WW Spending Actual'!$B$10:$B$50,'Program Spending Limits'!$B13,'WW Spending Actual'!K$10:K$50)</f>
        <v>0</v>
      </c>
      <c r="K13" s="132">
        <f>SUMIF('WW Spending Actual'!$B$10:$B$50,'Program Spending Limits'!$B13,'WW Spending Actual'!L$10:L$50)</f>
        <v>0</v>
      </c>
      <c r="L13" s="132">
        <f>SUMIF('WW Spending Actual'!$B$10:$B$50,'Program Spending Limits'!$B13,'WW Spending Actual'!M$10:M$50)</f>
        <v>0</v>
      </c>
      <c r="M13" s="132">
        <f>SUMIF('WW Spending Actual'!$B$10:$B$50,'Program Spending Limits'!$B13,'WW Spending Actual'!N$10:N$50)</f>
        <v>0</v>
      </c>
      <c r="N13" s="132">
        <f>SUMIF('WW Spending Actual'!$B$10:$B$50,'Program Spending Limits'!$B13,'WW Spending Actual'!O$10:O$50)</f>
        <v>0</v>
      </c>
      <c r="O13" s="132">
        <f>SUMIF('WW Spending Actual'!$B$10:$B$50,'Program Spending Limits'!$B13,'WW Spending Actual'!P$10:P$50)</f>
        <v>0</v>
      </c>
      <c r="P13" s="132">
        <f>SUMIF('WW Spending Actual'!$B$10:$B$50,'Program Spending Limits'!$B13,'WW Spending Actual'!Q$10:Q$50)</f>
        <v>0</v>
      </c>
      <c r="Q13" s="132">
        <f>SUMIF('WW Spending Actual'!$B$10:$B$50,'Program Spending Limits'!$B13,'WW Spending Actual'!R$10:R$50)</f>
        <v>0</v>
      </c>
      <c r="R13" s="132">
        <f>SUMIF('WW Spending Actual'!$B$10:$B$50,'Program Spending Limits'!$B13,'WW Spending Actual'!S$10:S$50)</f>
        <v>0</v>
      </c>
      <c r="S13" s="132">
        <f>SUMIF('WW Spending Actual'!$B$10:$B$50,'Program Spending Limits'!$B13,'WW Spending Actual'!T$10:T$50)</f>
        <v>0</v>
      </c>
      <c r="T13" s="132">
        <f>SUMIF('WW Spending Actual'!$B$10:$B$50,'Program Spending Limits'!$B13,'WW Spending Actual'!U$10:U$50)</f>
        <v>0</v>
      </c>
      <c r="U13" s="132">
        <f>SUMIF('WW Spending Actual'!$B$10:$B$50,'Program Spending Limits'!$B13,'WW Spending Actual'!V$10:V$50)</f>
        <v>0</v>
      </c>
      <c r="V13" s="132">
        <f>SUMIF('WW Spending Actual'!$B$10:$B$50,'Program Spending Limits'!$B13,'WW Spending Actual'!W$10:W$50)</f>
        <v>0</v>
      </c>
      <c r="W13" s="132">
        <f>SUMIF('WW Spending Actual'!$B$10:$B$50,'Program Spending Limits'!$B13,'WW Spending Actual'!X$10:X$50)</f>
        <v>0</v>
      </c>
      <c r="X13" s="132">
        <f>SUMIF('WW Spending Actual'!$B$10:$B$50,'Program Spending Limits'!$B13,'WW Spending Actual'!Y$10:Y$50)</f>
        <v>0</v>
      </c>
      <c r="Y13" s="132">
        <f>SUMIF('WW Spending Actual'!$B$10:$B$50,'Program Spending Limits'!$B13,'WW Spending Actual'!Z$10:Z$50)</f>
        <v>0</v>
      </c>
      <c r="Z13" s="132">
        <f>SUMIF('WW Spending Actual'!$B$10:$B$50,'Program Spending Limits'!$B13,'WW Spending Actual'!AA$10:AA$50)</f>
        <v>0</v>
      </c>
      <c r="AA13" s="132">
        <f>SUMIF('WW Spending Actual'!$B$10:$B$50,'Program Spending Limits'!$B13,'WW Spending Actual'!AB$10:AB$50)</f>
        <v>0</v>
      </c>
      <c r="AB13" s="132">
        <f>SUMIF('WW Spending Actual'!$B$10:$B$50,'Program Spending Limits'!$B13,'WW Spending Actual'!AC$10:AC$50)</f>
        <v>0</v>
      </c>
      <c r="AC13" s="132">
        <f>SUMIF('WW Spending Actual'!$B$10:$B$50,'Program Spending Limits'!$B13,'WW Spending Actual'!AD$10:AD$50)</f>
        <v>0</v>
      </c>
      <c r="AD13" s="132">
        <f>SUMIF('WW Spending Actual'!$B$10:$B$50,'Program Spending Limits'!$B13,'WW Spending Actual'!AE$10:AE$50)</f>
        <v>0</v>
      </c>
      <c r="AE13" s="132">
        <f>SUMIF('WW Spending Actual'!$B$10:$B$50,'Program Spending Limits'!$B13,'WW Spending Actual'!AF$10:AF$50)</f>
        <v>0</v>
      </c>
      <c r="AF13" s="132">
        <f>SUMIF('WW Spending Actual'!$B$10:$B$50,'Program Spending Limits'!$B13,'WW Spending Actual'!AG$10:AG$50)</f>
        <v>0</v>
      </c>
      <c r="AG13" s="128"/>
    </row>
    <row r="14" spans="1:33" x14ac:dyDescent="0.2">
      <c r="B14" s="304"/>
      <c r="C14" s="132">
        <f>SUMIF('WW Spending Actual'!$B$10:$B$50,'Program Spending Limits'!$B14,'WW Spending Actual'!D$10:D$50)</f>
        <v>0</v>
      </c>
      <c r="D14" s="132">
        <f>SUMIF('WW Spending Actual'!$B$10:$B$50,'Program Spending Limits'!$B14,'WW Spending Actual'!E$10:E$50)</f>
        <v>0</v>
      </c>
      <c r="E14" s="132">
        <f>SUMIF('WW Spending Actual'!$B$10:$B$50,'Program Spending Limits'!$B14,'WW Spending Actual'!F$10:F$50)</f>
        <v>0</v>
      </c>
      <c r="F14" s="132">
        <f>SUMIF('WW Spending Actual'!$B$10:$B$50,'Program Spending Limits'!$B14,'WW Spending Actual'!G$10:G$50)</f>
        <v>0</v>
      </c>
      <c r="G14" s="132">
        <f>SUMIF('WW Spending Actual'!$B$10:$B$50,'Program Spending Limits'!$B14,'WW Spending Actual'!H$10:H$50)</f>
        <v>0</v>
      </c>
      <c r="H14" s="132">
        <f>SUMIF('WW Spending Actual'!$B$10:$B$50,'Program Spending Limits'!$B14,'WW Spending Actual'!I$10:I$50)</f>
        <v>0</v>
      </c>
      <c r="I14" s="132">
        <f>SUMIF('WW Spending Actual'!$B$10:$B$50,'Program Spending Limits'!$B14,'WW Spending Actual'!J$10:J$50)</f>
        <v>0</v>
      </c>
      <c r="J14" s="132">
        <f>SUMIF('WW Spending Actual'!$B$10:$B$50,'Program Spending Limits'!$B14,'WW Spending Actual'!K$10:K$50)</f>
        <v>0</v>
      </c>
      <c r="K14" s="132">
        <f>SUMIF('WW Spending Actual'!$B$10:$B$50,'Program Spending Limits'!$B14,'WW Spending Actual'!L$10:L$50)</f>
        <v>0</v>
      </c>
      <c r="L14" s="132">
        <f>SUMIF('WW Spending Actual'!$B$10:$B$50,'Program Spending Limits'!$B14,'WW Spending Actual'!M$10:M$50)</f>
        <v>0</v>
      </c>
      <c r="M14" s="132">
        <f>SUMIF('WW Spending Actual'!$B$10:$B$50,'Program Spending Limits'!$B14,'WW Spending Actual'!N$10:N$50)</f>
        <v>0</v>
      </c>
      <c r="N14" s="132">
        <f>SUMIF('WW Spending Actual'!$B$10:$B$50,'Program Spending Limits'!$B14,'WW Spending Actual'!O$10:O$50)</f>
        <v>0</v>
      </c>
      <c r="O14" s="132">
        <f>SUMIF('WW Spending Actual'!$B$10:$B$50,'Program Spending Limits'!$B14,'WW Spending Actual'!P$10:P$50)</f>
        <v>0</v>
      </c>
      <c r="P14" s="132">
        <f>SUMIF('WW Spending Actual'!$B$10:$B$50,'Program Spending Limits'!$B14,'WW Spending Actual'!Q$10:Q$50)</f>
        <v>0</v>
      </c>
      <c r="Q14" s="132">
        <f>SUMIF('WW Spending Actual'!$B$10:$B$50,'Program Spending Limits'!$B14,'WW Spending Actual'!R$10:R$50)</f>
        <v>0</v>
      </c>
      <c r="R14" s="132">
        <f>SUMIF('WW Spending Actual'!$B$10:$B$50,'Program Spending Limits'!$B14,'WW Spending Actual'!S$10:S$50)</f>
        <v>0</v>
      </c>
      <c r="S14" s="132">
        <f>SUMIF('WW Spending Actual'!$B$10:$B$50,'Program Spending Limits'!$B14,'WW Spending Actual'!T$10:T$50)</f>
        <v>0</v>
      </c>
      <c r="T14" s="132">
        <f>SUMIF('WW Spending Actual'!$B$10:$B$50,'Program Spending Limits'!$B14,'WW Spending Actual'!U$10:U$50)</f>
        <v>0</v>
      </c>
      <c r="U14" s="132">
        <f>SUMIF('WW Spending Actual'!$B$10:$B$50,'Program Spending Limits'!$B14,'WW Spending Actual'!V$10:V$50)</f>
        <v>0</v>
      </c>
      <c r="V14" s="132">
        <f>SUMIF('WW Spending Actual'!$B$10:$B$50,'Program Spending Limits'!$B14,'WW Spending Actual'!W$10:W$50)</f>
        <v>0</v>
      </c>
      <c r="W14" s="132">
        <f>SUMIF('WW Spending Actual'!$B$10:$B$50,'Program Spending Limits'!$B14,'WW Spending Actual'!X$10:X$50)</f>
        <v>0</v>
      </c>
      <c r="X14" s="132">
        <f>SUMIF('WW Spending Actual'!$B$10:$B$50,'Program Spending Limits'!$B14,'WW Spending Actual'!Y$10:Y$50)</f>
        <v>0</v>
      </c>
      <c r="Y14" s="132">
        <f>SUMIF('WW Spending Actual'!$B$10:$B$50,'Program Spending Limits'!$B14,'WW Spending Actual'!Z$10:Z$50)</f>
        <v>0</v>
      </c>
      <c r="Z14" s="132">
        <f>SUMIF('WW Spending Actual'!$B$10:$B$50,'Program Spending Limits'!$B14,'WW Spending Actual'!AA$10:AA$50)</f>
        <v>0</v>
      </c>
      <c r="AA14" s="132">
        <f>SUMIF('WW Spending Actual'!$B$10:$B$50,'Program Spending Limits'!$B14,'WW Spending Actual'!AB$10:AB$50)</f>
        <v>0</v>
      </c>
      <c r="AB14" s="132"/>
      <c r="AC14" s="132"/>
      <c r="AD14" s="132"/>
      <c r="AE14" s="132"/>
      <c r="AF14" s="132"/>
      <c r="AG14" s="128"/>
    </row>
    <row r="15" spans="1:33" ht="19.149999999999999" customHeight="1" thickBot="1" x14ac:dyDescent="0.25">
      <c r="B15" s="389" t="s">
        <v>29</v>
      </c>
      <c r="C15" s="390">
        <f>C10-C13</f>
        <v>0</v>
      </c>
      <c r="D15" s="390">
        <f t="shared" ref="D15:AF15" si="0">D10-D13</f>
        <v>0</v>
      </c>
      <c r="E15" s="390">
        <f t="shared" si="0"/>
        <v>0</v>
      </c>
      <c r="F15" s="390">
        <f t="shared" si="0"/>
        <v>0</v>
      </c>
      <c r="G15" s="390">
        <f t="shared" si="0"/>
        <v>0</v>
      </c>
      <c r="H15" s="390">
        <f t="shared" si="0"/>
        <v>0</v>
      </c>
      <c r="I15" s="390">
        <f t="shared" si="0"/>
        <v>0</v>
      </c>
      <c r="J15" s="390">
        <f t="shared" si="0"/>
        <v>0</v>
      </c>
      <c r="K15" s="390">
        <f t="shared" si="0"/>
        <v>0</v>
      </c>
      <c r="L15" s="390">
        <f t="shared" si="0"/>
        <v>0</v>
      </c>
      <c r="M15" s="390">
        <f t="shared" si="0"/>
        <v>0</v>
      </c>
      <c r="N15" s="390">
        <f t="shared" si="0"/>
        <v>0</v>
      </c>
      <c r="O15" s="390">
        <f t="shared" si="0"/>
        <v>0</v>
      </c>
      <c r="P15" s="390">
        <f t="shared" si="0"/>
        <v>0</v>
      </c>
      <c r="Q15" s="390">
        <f t="shared" si="0"/>
        <v>0</v>
      </c>
      <c r="R15" s="390">
        <f t="shared" si="0"/>
        <v>0</v>
      </c>
      <c r="S15" s="390">
        <f t="shared" si="0"/>
        <v>0</v>
      </c>
      <c r="T15" s="390">
        <f t="shared" si="0"/>
        <v>0</v>
      </c>
      <c r="U15" s="390">
        <f t="shared" si="0"/>
        <v>0</v>
      </c>
      <c r="V15" s="390">
        <f t="shared" si="0"/>
        <v>0</v>
      </c>
      <c r="W15" s="390">
        <f t="shared" si="0"/>
        <v>0</v>
      </c>
      <c r="X15" s="390">
        <f t="shared" si="0"/>
        <v>0</v>
      </c>
      <c r="Y15" s="390">
        <f t="shared" si="0"/>
        <v>0</v>
      </c>
      <c r="Z15" s="390">
        <f t="shared" si="0"/>
        <v>0</v>
      </c>
      <c r="AA15" s="390">
        <f t="shared" si="0"/>
        <v>0</v>
      </c>
      <c r="AB15" s="390">
        <f t="shared" si="0"/>
        <v>0</v>
      </c>
      <c r="AC15" s="390">
        <f t="shared" si="0"/>
        <v>0</v>
      </c>
      <c r="AD15" s="390">
        <f t="shared" si="0"/>
        <v>0</v>
      </c>
      <c r="AE15" s="390">
        <f t="shared" si="0"/>
        <v>0</v>
      </c>
      <c r="AF15" s="390">
        <f t="shared" si="0"/>
        <v>0</v>
      </c>
      <c r="AG15" s="391">
        <f>SUM(C15:AF15)</f>
        <v>0</v>
      </c>
    </row>
    <row r="16" spans="1:33" ht="13.5" thickBot="1" x14ac:dyDescent="0.25">
      <c r="B16" s="386" t="s">
        <v>30</v>
      </c>
      <c r="C16" s="387" t="str">
        <f t="shared" ref="C16:AF16" si="1">IF(C15&lt;0,"Over",".")</f>
        <v>.</v>
      </c>
      <c r="D16" s="387" t="str">
        <f t="shared" si="1"/>
        <v>.</v>
      </c>
      <c r="E16" s="387" t="str">
        <f t="shared" si="1"/>
        <v>.</v>
      </c>
      <c r="F16" s="387" t="str">
        <f t="shared" si="1"/>
        <v>.</v>
      </c>
      <c r="G16" s="387" t="str">
        <f t="shared" si="1"/>
        <v>.</v>
      </c>
      <c r="H16" s="387" t="str">
        <f t="shared" si="1"/>
        <v>.</v>
      </c>
      <c r="I16" s="387" t="str">
        <f t="shared" si="1"/>
        <v>.</v>
      </c>
      <c r="J16" s="387" t="str">
        <f t="shared" si="1"/>
        <v>.</v>
      </c>
      <c r="K16" s="387" t="str">
        <f t="shared" si="1"/>
        <v>.</v>
      </c>
      <c r="L16" s="387" t="str">
        <f t="shared" si="1"/>
        <v>.</v>
      </c>
      <c r="M16" s="387" t="str">
        <f t="shared" si="1"/>
        <v>.</v>
      </c>
      <c r="N16" s="387" t="str">
        <f t="shared" si="1"/>
        <v>.</v>
      </c>
      <c r="O16" s="387" t="str">
        <f t="shared" si="1"/>
        <v>.</v>
      </c>
      <c r="P16" s="387" t="str">
        <f t="shared" si="1"/>
        <v>.</v>
      </c>
      <c r="Q16" s="387" t="str">
        <f t="shared" si="1"/>
        <v>.</v>
      </c>
      <c r="R16" s="387" t="str">
        <f t="shared" si="1"/>
        <v>.</v>
      </c>
      <c r="S16" s="387" t="str">
        <f t="shared" si="1"/>
        <v>.</v>
      </c>
      <c r="T16" s="387" t="str">
        <f t="shared" si="1"/>
        <v>.</v>
      </c>
      <c r="U16" s="387" t="str">
        <f t="shared" si="1"/>
        <v>.</v>
      </c>
      <c r="V16" s="387" t="str">
        <f t="shared" si="1"/>
        <v>.</v>
      </c>
      <c r="W16" s="387" t="str">
        <f t="shared" si="1"/>
        <v>.</v>
      </c>
      <c r="X16" s="387" t="str">
        <f t="shared" si="1"/>
        <v>.</v>
      </c>
      <c r="Y16" s="387" t="str">
        <f t="shared" si="1"/>
        <v>.</v>
      </c>
      <c r="Z16" s="387" t="str">
        <f t="shared" si="1"/>
        <v>.</v>
      </c>
      <c r="AA16" s="387" t="str">
        <f t="shared" si="1"/>
        <v>.</v>
      </c>
      <c r="AB16" s="387" t="str">
        <f t="shared" si="1"/>
        <v>.</v>
      </c>
      <c r="AC16" s="387" t="str">
        <f t="shared" si="1"/>
        <v>.</v>
      </c>
      <c r="AD16" s="387" t="str">
        <f t="shared" si="1"/>
        <v>.</v>
      </c>
      <c r="AE16" s="387" t="str">
        <f t="shared" si="1"/>
        <v>.</v>
      </c>
      <c r="AF16" s="387" t="str">
        <f t="shared" si="1"/>
        <v>.</v>
      </c>
      <c r="AG16" s="388" t="str">
        <f>IF(AG15&lt;0,"Over",".")</f>
        <v>.</v>
      </c>
    </row>
  </sheetData>
  <sheetProtection algorithmName="SHA-512" hashValue="ZRMkGP70/ukQpsYkPzFLoHrq4TDBj8zIAFIvKnGIeS1c86g/lVJCWn4xXZFFaWyXxUJ0EFrwqpbbDs0eLaa1CQ==" saltValue="O1GH17iutdm7F2tB2pt66g=="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0"/>
  <sheetViews>
    <sheetView tabSelected="1" zoomScaleNormal="100" workbookViewId="0">
      <selection activeCell="H9" sqref="H9"/>
    </sheetView>
  </sheetViews>
  <sheetFormatPr defaultColWidth="8.7109375" defaultRowHeight="12.75" x14ac:dyDescent="0.2"/>
  <cols>
    <col min="1" max="1" width="36.28515625" customWidth="1"/>
    <col min="2" max="34" width="13" customWidth="1"/>
  </cols>
  <sheetData>
    <row r="1" spans="1:11" ht="27.6" customHeight="1" x14ac:dyDescent="0.2">
      <c r="A1" s="45"/>
      <c r="B1" s="45"/>
      <c r="C1" s="45"/>
      <c r="D1" s="45"/>
    </row>
    <row r="2" spans="1:11" x14ac:dyDescent="0.2">
      <c r="E2" s="36"/>
      <c r="F2" s="216"/>
      <c r="G2" s="273" t="s">
        <v>61</v>
      </c>
      <c r="H2" s="491">
        <v>43735</v>
      </c>
      <c r="I2" s="276"/>
      <c r="J2" s="273" t="s">
        <v>149</v>
      </c>
      <c r="K2" s="492">
        <v>1</v>
      </c>
    </row>
    <row r="3" spans="1:11" ht="33.75" x14ac:dyDescent="0.2">
      <c r="A3" s="2"/>
      <c r="E3" s="36"/>
      <c r="F3" s="217"/>
      <c r="G3" s="274" t="s">
        <v>62</v>
      </c>
      <c r="H3" s="491">
        <v>43617</v>
      </c>
      <c r="I3" s="276"/>
      <c r="J3" s="275" t="s">
        <v>150</v>
      </c>
      <c r="K3" s="493">
        <v>4</v>
      </c>
    </row>
    <row r="4" spans="1:11" x14ac:dyDescent="0.2">
      <c r="A4" s="2"/>
      <c r="G4" s="36"/>
    </row>
    <row r="5" spans="1:11" s="18" customFormat="1" ht="15" x14ac:dyDescent="0.2">
      <c r="A5" s="55" t="s">
        <v>112</v>
      </c>
      <c r="B5" s="35"/>
      <c r="C5" s="35"/>
      <c r="D5" s="35"/>
      <c r="E5" s="35"/>
      <c r="F5" s="35"/>
    </row>
    <row r="6" spans="1:11" s="18" customFormat="1" ht="15" x14ac:dyDescent="0.2">
      <c r="A6" s="55" t="s">
        <v>113</v>
      </c>
      <c r="B6" s="35"/>
      <c r="C6" s="35"/>
      <c r="D6" s="35"/>
    </row>
    <row r="7" spans="1:11" s="18" customFormat="1" ht="14.25" x14ac:dyDescent="0.2">
      <c r="A7" s="55" t="s">
        <v>114</v>
      </c>
    </row>
    <row r="8" spans="1:11" s="18" customFormat="1" ht="14.25" x14ac:dyDescent="0.2">
      <c r="A8" s="67" t="s">
        <v>115</v>
      </c>
    </row>
    <row r="9" spans="1:11" s="18" customFormat="1" ht="14.25" x14ac:dyDescent="0.2">
      <c r="A9" s="55" t="s">
        <v>116</v>
      </c>
    </row>
    <row r="10" spans="1:11" s="18" customFormat="1" ht="14.25" x14ac:dyDescent="0.2">
      <c r="A10" s="55" t="s">
        <v>117</v>
      </c>
      <c r="B10" s="68"/>
    </row>
    <row r="11" spans="1:11" s="18" customFormat="1" ht="14.25" x14ac:dyDescent="0.2">
      <c r="A11" s="55" t="s">
        <v>118</v>
      </c>
      <c r="B11" s="68"/>
    </row>
    <row r="12" spans="1:11" s="18" customFormat="1" ht="14.25" x14ac:dyDescent="0.2">
      <c r="A12" s="67" t="s">
        <v>119</v>
      </c>
      <c r="B12" s="68"/>
    </row>
    <row r="13" spans="1:11" s="18" customFormat="1" ht="14.25" x14ac:dyDescent="0.2">
      <c r="A13" s="67" t="s">
        <v>120</v>
      </c>
      <c r="B13" s="68"/>
    </row>
    <row r="14" spans="1:11" x14ac:dyDescent="0.2">
      <c r="A14" s="69"/>
      <c r="B14" s="70"/>
      <c r="C14" s="14"/>
      <c r="D14" s="14"/>
    </row>
    <row r="15" spans="1:11" hidden="1" x14ac:dyDescent="0.2">
      <c r="A15" s="37"/>
    </row>
    <row r="16" spans="1:11" ht="14.65" hidden="1" customHeight="1" x14ac:dyDescent="0.25">
      <c r="A16" s="240"/>
      <c r="B16" s="240"/>
    </row>
    <row r="17" spans="1:2" ht="14.65" hidden="1" customHeight="1" x14ac:dyDescent="0.25">
      <c r="A17" s="240"/>
      <c r="B17" s="240"/>
    </row>
    <row r="18" spans="1:2" ht="14.65" hidden="1" customHeight="1" x14ac:dyDescent="0.25">
      <c r="A18" s="240"/>
      <c r="B18" s="240"/>
    </row>
    <row r="19" spans="1:2" ht="14.65" hidden="1" customHeight="1" x14ac:dyDescent="0.25">
      <c r="A19" s="240"/>
      <c r="B19" s="240"/>
    </row>
    <row r="20" spans="1:2" ht="14.65" hidden="1" customHeight="1" x14ac:dyDescent="0.25">
      <c r="A20" s="240"/>
      <c r="B20" s="240"/>
    </row>
    <row r="21" spans="1:2" ht="14.65" hidden="1" customHeight="1" x14ac:dyDescent="0.25">
      <c r="A21" s="240"/>
      <c r="B21" s="240"/>
    </row>
    <row r="22" spans="1:2" ht="14.65" hidden="1" customHeight="1" x14ac:dyDescent="0.25">
      <c r="A22" s="240"/>
      <c r="B22" s="240"/>
    </row>
    <row r="23" spans="1:2" ht="14.65" hidden="1" customHeight="1" x14ac:dyDescent="0.25">
      <c r="A23" s="240"/>
      <c r="B23" s="240"/>
    </row>
    <row r="24" spans="1:2" ht="14.65" hidden="1" customHeight="1" x14ac:dyDescent="0.25">
      <c r="A24" s="240"/>
      <c r="B24" s="240"/>
    </row>
    <row r="25" spans="1:2" ht="14.65" hidden="1" customHeight="1" x14ac:dyDescent="0.25">
      <c r="A25" s="240"/>
      <c r="B25" s="240"/>
    </row>
    <row r="26" spans="1:2" ht="14.65" hidden="1" customHeight="1" x14ac:dyDescent="0.25">
      <c r="A26" s="240"/>
      <c r="B26" s="240"/>
    </row>
    <row r="27" spans="1:2" ht="14.65" hidden="1" customHeight="1" x14ac:dyDescent="0.25">
      <c r="A27" s="240"/>
      <c r="B27" s="240"/>
    </row>
    <row r="28" spans="1:2" ht="14.65" hidden="1" customHeight="1" x14ac:dyDescent="0.25">
      <c r="A28" s="240"/>
      <c r="B28" s="240"/>
    </row>
    <row r="29" spans="1:2" ht="14.65" hidden="1" customHeight="1" x14ac:dyDescent="0.25">
      <c r="A29" s="240"/>
      <c r="B29" s="240"/>
    </row>
    <row r="30" spans="1:2" ht="14.65" hidden="1" customHeight="1" x14ac:dyDescent="0.25">
      <c r="A30" s="240"/>
      <c r="B30" s="240"/>
    </row>
    <row r="31" spans="1:2" ht="14.65" hidden="1" customHeight="1" x14ac:dyDescent="0.25">
      <c r="A31" s="240"/>
      <c r="B31" s="240"/>
    </row>
    <row r="32" spans="1:2" ht="14.65" hidden="1" customHeight="1" x14ac:dyDescent="0.25">
      <c r="A32" s="240"/>
      <c r="B32" s="240"/>
    </row>
    <row r="33" spans="1:2" ht="14.65" hidden="1" customHeight="1" x14ac:dyDescent="0.25">
      <c r="A33" s="240"/>
      <c r="B33" s="240"/>
    </row>
    <row r="34" spans="1:2" ht="14.65" hidden="1" customHeight="1" x14ac:dyDescent="0.25">
      <c r="A34" s="240"/>
      <c r="B34" s="240"/>
    </row>
    <row r="35" spans="1:2" ht="14.65" hidden="1" customHeight="1" x14ac:dyDescent="0.25">
      <c r="A35" s="240"/>
      <c r="B35" s="240"/>
    </row>
    <row r="36" spans="1:2" ht="14.65" hidden="1" customHeight="1" x14ac:dyDescent="0.25">
      <c r="A36" s="240"/>
      <c r="B36" s="240"/>
    </row>
    <row r="37" spans="1:2" ht="14.65" hidden="1" customHeight="1" x14ac:dyDescent="0.25">
      <c r="A37" s="240"/>
      <c r="B37" s="240"/>
    </row>
    <row r="38" spans="1:2" ht="14.65" hidden="1" customHeight="1" x14ac:dyDescent="0.25">
      <c r="A38" s="240"/>
      <c r="B38" s="240"/>
    </row>
    <row r="39" spans="1:2" ht="14.65" hidden="1" customHeight="1" x14ac:dyDescent="0.25">
      <c r="A39" s="240"/>
      <c r="B39" s="240"/>
    </row>
    <row r="40" spans="1:2" ht="14.65" hidden="1" customHeight="1" x14ac:dyDescent="0.25">
      <c r="A40" s="240"/>
      <c r="B40" s="240"/>
    </row>
    <row r="41" spans="1:2" ht="14.65" hidden="1" customHeight="1" x14ac:dyDescent="0.25">
      <c r="A41" s="240"/>
      <c r="B41" s="240"/>
    </row>
    <row r="42" spans="1:2" ht="14.65" hidden="1" customHeight="1" x14ac:dyDescent="0.25">
      <c r="A42" s="240"/>
      <c r="B42" s="240"/>
    </row>
    <row r="43" spans="1:2" ht="14.65" hidden="1" customHeight="1" x14ac:dyDescent="0.25">
      <c r="A43" s="240"/>
      <c r="B43" s="240"/>
    </row>
    <row r="44" spans="1:2" ht="14.65" hidden="1" customHeight="1" x14ac:dyDescent="0.25">
      <c r="A44" s="240"/>
      <c r="B44" s="240"/>
    </row>
    <row r="45" spans="1:2" ht="14.65" hidden="1" customHeight="1" x14ac:dyDescent="0.25">
      <c r="A45" s="240"/>
      <c r="B45" s="240"/>
    </row>
    <row r="46" spans="1:2" ht="14.65" hidden="1" customHeight="1" x14ac:dyDescent="0.25">
      <c r="A46" s="240"/>
      <c r="B46" s="240"/>
    </row>
    <row r="47" spans="1:2" ht="14.65" hidden="1" customHeight="1" x14ac:dyDescent="0.25">
      <c r="A47" s="240"/>
      <c r="B47" s="240"/>
    </row>
    <row r="48" spans="1:2" ht="14.65" hidden="1" customHeight="1" x14ac:dyDescent="0.25">
      <c r="A48" s="240"/>
      <c r="B48" s="240"/>
    </row>
    <row r="49" spans="1:2" ht="14.65" hidden="1" customHeight="1" x14ac:dyDescent="0.25">
      <c r="A49" s="240"/>
      <c r="B49" s="240"/>
    </row>
    <row r="50" spans="1:2" ht="14.65" hidden="1" customHeight="1" x14ac:dyDescent="0.25">
      <c r="A50" s="240"/>
      <c r="B50" s="240"/>
    </row>
    <row r="51" spans="1:2" ht="14.65" hidden="1" customHeight="1" x14ac:dyDescent="0.25">
      <c r="A51" s="240"/>
      <c r="B51" s="240"/>
    </row>
    <row r="52" spans="1:2" ht="14.65" hidden="1" customHeight="1" x14ac:dyDescent="0.25">
      <c r="A52" s="240"/>
      <c r="B52" s="240"/>
    </row>
    <row r="53" spans="1:2" ht="14.65" hidden="1" customHeight="1" x14ac:dyDescent="0.25">
      <c r="A53" s="240"/>
      <c r="B53" s="240"/>
    </row>
    <row r="54" spans="1:2" ht="14.65" hidden="1" customHeight="1" x14ac:dyDescent="0.25">
      <c r="A54" s="240"/>
      <c r="B54" s="240"/>
    </row>
    <row r="55" spans="1:2" ht="14.65" hidden="1" customHeight="1" x14ac:dyDescent="0.25">
      <c r="A55" s="240"/>
      <c r="B55" s="240"/>
    </row>
    <row r="56" spans="1:2" ht="14.65" hidden="1" customHeight="1" x14ac:dyDescent="0.25">
      <c r="A56" s="240"/>
      <c r="B56" s="240"/>
    </row>
    <row r="57" spans="1:2" ht="14.65" hidden="1" customHeight="1" x14ac:dyDescent="0.25">
      <c r="A57" s="240"/>
      <c r="B57" s="240"/>
    </row>
    <row r="58" spans="1:2" ht="14.65" hidden="1" customHeight="1" x14ac:dyDescent="0.25">
      <c r="A58" s="240"/>
      <c r="B58" s="240"/>
    </row>
    <row r="59" spans="1:2" ht="14.65" hidden="1" customHeight="1" x14ac:dyDescent="0.25">
      <c r="A59" s="240"/>
      <c r="B59" s="240"/>
    </row>
    <row r="60" spans="1:2" ht="14.65" hidden="1" customHeight="1" x14ac:dyDescent="0.25">
      <c r="A60" s="240"/>
      <c r="B60" s="240"/>
    </row>
    <row r="61" spans="1:2" ht="14.65" hidden="1" customHeight="1" x14ac:dyDescent="0.25">
      <c r="A61" s="240"/>
      <c r="B61" s="240"/>
    </row>
    <row r="62" spans="1:2" ht="14.65" hidden="1" customHeight="1" x14ac:dyDescent="0.25">
      <c r="A62" s="240"/>
      <c r="B62" s="240"/>
    </row>
    <row r="63" spans="1:2" ht="14.65" hidden="1" customHeight="1" x14ac:dyDescent="0.25">
      <c r="A63" s="240"/>
      <c r="B63" s="240"/>
    </row>
    <row r="64" spans="1:2" ht="14.65" hidden="1" customHeight="1" x14ac:dyDescent="0.25">
      <c r="A64" s="240"/>
      <c r="B64" s="240"/>
    </row>
    <row r="65" spans="1:2" ht="14.65" hidden="1" customHeight="1" x14ac:dyDescent="0.25">
      <c r="A65" s="240"/>
      <c r="B65" s="240"/>
    </row>
    <row r="66" spans="1:2" ht="14.65" hidden="1" customHeight="1" x14ac:dyDescent="0.25">
      <c r="A66" s="240"/>
      <c r="B66" s="240"/>
    </row>
    <row r="67" spans="1:2" ht="14.65" hidden="1" customHeight="1" x14ac:dyDescent="0.25">
      <c r="A67" s="240"/>
      <c r="B67" s="240"/>
    </row>
    <row r="68" spans="1:2" ht="14.65" hidden="1" customHeight="1" x14ac:dyDescent="0.25">
      <c r="A68" s="240"/>
      <c r="B68" s="240"/>
    </row>
    <row r="69" spans="1:2" ht="14.65" hidden="1" customHeight="1" x14ac:dyDescent="0.25">
      <c r="A69" s="240"/>
      <c r="B69" s="240"/>
    </row>
    <row r="70" spans="1:2" ht="14.65" hidden="1" customHeight="1" x14ac:dyDescent="0.25">
      <c r="A70" s="240"/>
      <c r="B70" s="240"/>
    </row>
    <row r="71" spans="1:2" ht="14.65" hidden="1" customHeight="1" x14ac:dyDescent="0.25">
      <c r="A71" s="240"/>
      <c r="B71" s="240"/>
    </row>
    <row r="72" spans="1:2" ht="14.65" hidden="1" customHeight="1" x14ac:dyDescent="0.25">
      <c r="A72" s="240"/>
      <c r="B72" s="240"/>
    </row>
    <row r="73" spans="1:2" ht="14.65" hidden="1" customHeight="1" x14ac:dyDescent="0.25">
      <c r="A73" s="240"/>
      <c r="B73" s="240"/>
    </row>
    <row r="74" spans="1:2" ht="14.65" hidden="1" customHeight="1" x14ac:dyDescent="0.25">
      <c r="A74" s="240"/>
      <c r="B74" s="240"/>
    </row>
    <row r="75" spans="1:2" ht="14.65" hidden="1" customHeight="1" x14ac:dyDescent="0.25">
      <c r="A75" s="240"/>
      <c r="B75" s="240"/>
    </row>
    <row r="76" spans="1:2" ht="14.65" hidden="1" customHeight="1" x14ac:dyDescent="0.25">
      <c r="A76" s="240"/>
      <c r="B76" s="240"/>
    </row>
    <row r="77" spans="1:2" ht="14.65" hidden="1" customHeight="1" x14ac:dyDescent="0.25">
      <c r="A77" s="240"/>
      <c r="B77" s="240"/>
    </row>
    <row r="78" spans="1:2" ht="14.65" hidden="1" customHeight="1" x14ac:dyDescent="0.25">
      <c r="A78" s="240"/>
      <c r="B78" s="240"/>
    </row>
    <row r="79" spans="1:2" ht="14.65" hidden="1" customHeight="1" x14ac:dyDescent="0.25">
      <c r="A79" s="240"/>
      <c r="B79" s="240"/>
    </row>
    <row r="80" spans="1:2" ht="14.65" hidden="1" customHeight="1" x14ac:dyDescent="0.25">
      <c r="A80" s="240"/>
      <c r="B80" s="240"/>
    </row>
    <row r="81" spans="1:2" ht="14.65" hidden="1" customHeight="1" x14ac:dyDescent="0.25">
      <c r="A81" s="240"/>
      <c r="B81" s="240"/>
    </row>
    <row r="82" spans="1:2" ht="14.65" hidden="1" customHeight="1" x14ac:dyDescent="0.25">
      <c r="A82" s="240"/>
      <c r="B82" s="240"/>
    </row>
    <row r="83" spans="1:2" ht="14.65" hidden="1" customHeight="1" x14ac:dyDescent="0.25">
      <c r="A83" s="240"/>
      <c r="B83" s="240"/>
    </row>
    <row r="84" spans="1:2" ht="14.65" hidden="1" customHeight="1" x14ac:dyDescent="0.25">
      <c r="A84" s="240"/>
      <c r="B84" s="240"/>
    </row>
    <row r="85" spans="1:2" ht="14.65" hidden="1" customHeight="1" x14ac:dyDescent="0.25">
      <c r="A85" s="240"/>
      <c r="B85" s="240"/>
    </row>
    <row r="86" spans="1:2" ht="14.65" hidden="1" customHeight="1" x14ac:dyDescent="0.25">
      <c r="A86" s="240"/>
      <c r="B86" s="240"/>
    </row>
    <row r="87" spans="1:2" ht="14.65" hidden="1" customHeight="1" x14ac:dyDescent="0.25">
      <c r="A87" s="240"/>
      <c r="B87" s="240"/>
    </row>
    <row r="88" spans="1:2" ht="14.65" hidden="1" customHeight="1" x14ac:dyDescent="0.25">
      <c r="A88" s="240"/>
      <c r="B88" s="240"/>
    </row>
    <row r="89" spans="1:2" ht="14.65" hidden="1" customHeight="1" x14ac:dyDescent="0.25">
      <c r="A89" s="240"/>
      <c r="B89" s="240"/>
    </row>
    <row r="90" spans="1:2" ht="14.65" hidden="1" customHeight="1" x14ac:dyDescent="0.25">
      <c r="A90" s="240"/>
      <c r="B90" s="240"/>
    </row>
    <row r="91" spans="1:2" ht="14.65" hidden="1" customHeight="1" x14ac:dyDescent="0.25">
      <c r="A91" s="240"/>
      <c r="B91" s="240"/>
    </row>
    <row r="92" spans="1:2" ht="14.65" hidden="1" customHeight="1" x14ac:dyDescent="0.25">
      <c r="A92" s="240"/>
      <c r="B92" s="240"/>
    </row>
    <row r="93" spans="1:2" ht="14.65" hidden="1" customHeight="1" x14ac:dyDescent="0.25">
      <c r="A93" s="240"/>
      <c r="B93" s="240"/>
    </row>
    <row r="94" spans="1:2" ht="14.65" hidden="1" customHeight="1" x14ac:dyDescent="0.25">
      <c r="A94" s="240"/>
      <c r="B94" s="240"/>
    </row>
    <row r="95" spans="1:2" ht="14.65" hidden="1" customHeight="1" x14ac:dyDescent="0.25">
      <c r="A95" s="240"/>
      <c r="B95" s="240"/>
    </row>
    <row r="96" spans="1:2" ht="13.5" thickBot="1" x14ac:dyDescent="0.25"/>
    <row r="97" spans="1:34" ht="15.75" thickBot="1" x14ac:dyDescent="0.3">
      <c r="A97" s="241" t="s">
        <v>88</v>
      </c>
    </row>
    <row r="98" spans="1:34" ht="15" x14ac:dyDescent="0.25">
      <c r="B98" s="277"/>
      <c r="C98" s="277"/>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row>
    <row r="99" spans="1:34" ht="15" x14ac:dyDescent="0.25">
      <c r="A99" s="278" t="s">
        <v>16</v>
      </c>
      <c r="B99" s="277"/>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row>
    <row r="100" spans="1:34" s="496" customFormat="1" ht="29.65" customHeight="1" x14ac:dyDescent="0.25">
      <c r="A100" s="494" t="s">
        <v>137</v>
      </c>
      <c r="B100" s="495" t="s">
        <v>140</v>
      </c>
      <c r="C100" s="495">
        <v>1</v>
      </c>
      <c r="D100" s="495">
        <v>2</v>
      </c>
      <c r="E100" s="495">
        <v>3</v>
      </c>
      <c r="F100" s="495">
        <v>4</v>
      </c>
      <c r="G100" s="495">
        <v>5</v>
      </c>
      <c r="H100" s="495">
        <v>6</v>
      </c>
      <c r="I100" s="495">
        <v>7</v>
      </c>
      <c r="J100" s="495">
        <v>8</v>
      </c>
      <c r="K100" s="495">
        <v>9</v>
      </c>
      <c r="L100" s="495">
        <v>10</v>
      </c>
      <c r="M100" s="495">
        <v>11</v>
      </c>
      <c r="N100" s="495">
        <v>12</v>
      </c>
      <c r="O100" s="495">
        <v>13</v>
      </c>
      <c r="P100" s="495">
        <v>14</v>
      </c>
      <c r="Q100" s="495">
        <v>15</v>
      </c>
      <c r="R100" s="495">
        <v>16</v>
      </c>
      <c r="S100" s="495">
        <v>17</v>
      </c>
      <c r="T100" s="495">
        <v>18</v>
      </c>
      <c r="U100" s="495">
        <v>19</v>
      </c>
      <c r="V100" s="495">
        <v>20</v>
      </c>
      <c r="W100" s="495">
        <v>21</v>
      </c>
      <c r="X100" s="495">
        <v>22</v>
      </c>
      <c r="Y100" s="495">
        <v>23</v>
      </c>
      <c r="Z100" s="495">
        <v>24</v>
      </c>
      <c r="AA100" s="495">
        <v>25</v>
      </c>
      <c r="AB100" s="495">
        <v>26</v>
      </c>
      <c r="AC100" s="495">
        <v>27</v>
      </c>
      <c r="AD100" s="495">
        <v>28</v>
      </c>
      <c r="AE100" s="495">
        <v>29</v>
      </c>
      <c r="AF100" s="495">
        <v>30</v>
      </c>
      <c r="AG100" s="495" t="s">
        <v>20</v>
      </c>
      <c r="AH100" s="495" t="s">
        <v>141</v>
      </c>
    </row>
    <row r="101" spans="1:34" s="498" customFormat="1" ht="11.25" x14ac:dyDescent="0.2">
      <c r="A101" s="842" t="s">
        <v>200</v>
      </c>
      <c r="B101" s="497">
        <v>0</v>
      </c>
      <c r="C101" s="497">
        <v>135915</v>
      </c>
      <c r="D101" s="497">
        <v>3197088</v>
      </c>
      <c r="E101" s="497">
        <v>0</v>
      </c>
      <c r="F101" s="497">
        <v>0</v>
      </c>
      <c r="G101" s="497">
        <v>0</v>
      </c>
      <c r="H101" s="497">
        <v>0</v>
      </c>
      <c r="I101" s="497">
        <v>0</v>
      </c>
      <c r="J101" s="497">
        <v>0</v>
      </c>
      <c r="K101" s="497">
        <v>0</v>
      </c>
      <c r="L101" s="497">
        <v>0</v>
      </c>
      <c r="M101" s="497">
        <v>0</v>
      </c>
      <c r="N101" s="497">
        <v>0</v>
      </c>
      <c r="O101" s="497">
        <v>0</v>
      </c>
      <c r="P101" s="497">
        <v>0</v>
      </c>
      <c r="Q101" s="497">
        <v>0</v>
      </c>
      <c r="R101" s="497">
        <v>0</v>
      </c>
      <c r="S101" s="497">
        <v>0</v>
      </c>
      <c r="T101" s="497">
        <v>0</v>
      </c>
      <c r="U101" s="497">
        <v>0</v>
      </c>
      <c r="V101" s="497">
        <v>0</v>
      </c>
      <c r="W101" s="497">
        <v>0</v>
      </c>
      <c r="X101" s="497">
        <v>0</v>
      </c>
      <c r="Y101" s="497">
        <v>0</v>
      </c>
      <c r="Z101" s="497">
        <v>0</v>
      </c>
      <c r="AA101" s="497">
        <v>0</v>
      </c>
      <c r="AB101" s="497">
        <v>0</v>
      </c>
      <c r="AC101" s="497">
        <v>0</v>
      </c>
      <c r="AD101" s="497">
        <v>0</v>
      </c>
      <c r="AE101" s="497">
        <v>0</v>
      </c>
      <c r="AF101" s="497">
        <v>0</v>
      </c>
      <c r="AG101" s="497">
        <f>SUM(B101:AF101)</f>
        <v>3333003</v>
      </c>
      <c r="AH101" s="497">
        <f>SUM(C101:AG101)</f>
        <v>6666006</v>
      </c>
    </row>
    <row r="102" spans="1:34" s="498" customFormat="1" ht="11.25" x14ac:dyDescent="0.2">
      <c r="A102" s="842" t="s">
        <v>191</v>
      </c>
      <c r="B102" s="497">
        <v>0</v>
      </c>
      <c r="C102" s="497">
        <v>74549</v>
      </c>
      <c r="D102" s="497">
        <v>365422</v>
      </c>
      <c r="E102" s="497">
        <v>0</v>
      </c>
      <c r="F102" s="497">
        <v>0</v>
      </c>
      <c r="G102" s="497">
        <v>0</v>
      </c>
      <c r="H102" s="497">
        <v>0</v>
      </c>
      <c r="I102" s="497">
        <v>0</v>
      </c>
      <c r="J102" s="497">
        <v>0</v>
      </c>
      <c r="K102" s="497">
        <v>0</v>
      </c>
      <c r="L102" s="497">
        <v>0</v>
      </c>
      <c r="M102" s="497">
        <v>0</v>
      </c>
      <c r="N102" s="497">
        <v>0</v>
      </c>
      <c r="O102" s="497">
        <v>0</v>
      </c>
      <c r="P102" s="497">
        <v>0</v>
      </c>
      <c r="Q102" s="497">
        <v>0</v>
      </c>
      <c r="R102" s="497">
        <v>0</v>
      </c>
      <c r="S102" s="497">
        <v>0</v>
      </c>
      <c r="T102" s="497">
        <v>0</v>
      </c>
      <c r="U102" s="497">
        <v>0</v>
      </c>
      <c r="V102" s="497">
        <v>0</v>
      </c>
      <c r="W102" s="497">
        <v>0</v>
      </c>
      <c r="X102" s="497">
        <v>0</v>
      </c>
      <c r="Y102" s="497">
        <v>0</v>
      </c>
      <c r="Z102" s="497">
        <v>0</v>
      </c>
      <c r="AA102" s="497">
        <v>0</v>
      </c>
      <c r="AB102" s="497">
        <v>0</v>
      </c>
      <c r="AC102" s="497">
        <v>0</v>
      </c>
      <c r="AD102" s="497">
        <v>0</v>
      </c>
      <c r="AE102" s="497">
        <v>0</v>
      </c>
      <c r="AF102" s="497">
        <v>0</v>
      </c>
      <c r="AG102" s="497">
        <f t="shared" ref="AG102:AH104" si="0">SUM(B102:AF102)</f>
        <v>439971</v>
      </c>
      <c r="AH102" s="497">
        <f t="shared" si="0"/>
        <v>879942</v>
      </c>
    </row>
    <row r="103" spans="1:34" s="498" customFormat="1" ht="11.25" x14ac:dyDescent="0.2">
      <c r="A103" s="842" t="s">
        <v>199</v>
      </c>
      <c r="B103" s="497">
        <v>0</v>
      </c>
      <c r="C103" s="497">
        <v>487919</v>
      </c>
      <c r="D103" s="497">
        <v>12498622</v>
      </c>
      <c r="E103" s="497">
        <v>0</v>
      </c>
      <c r="F103" s="497">
        <v>0</v>
      </c>
      <c r="G103" s="497">
        <v>0</v>
      </c>
      <c r="H103" s="497">
        <v>0</v>
      </c>
      <c r="I103" s="497">
        <v>0</v>
      </c>
      <c r="J103" s="497">
        <v>0</v>
      </c>
      <c r="K103" s="497">
        <v>0</v>
      </c>
      <c r="L103" s="497">
        <v>0</v>
      </c>
      <c r="M103" s="497">
        <v>0</v>
      </c>
      <c r="N103" s="497">
        <v>0</v>
      </c>
      <c r="O103" s="497">
        <v>0</v>
      </c>
      <c r="P103" s="497">
        <v>0</v>
      </c>
      <c r="Q103" s="497">
        <v>0</v>
      </c>
      <c r="R103" s="497">
        <v>0</v>
      </c>
      <c r="S103" s="497">
        <v>0</v>
      </c>
      <c r="T103" s="497">
        <v>0</v>
      </c>
      <c r="U103" s="497">
        <v>0</v>
      </c>
      <c r="V103" s="497">
        <v>0</v>
      </c>
      <c r="W103" s="497">
        <v>0</v>
      </c>
      <c r="X103" s="497">
        <v>0</v>
      </c>
      <c r="Y103" s="497">
        <v>0</v>
      </c>
      <c r="Z103" s="497">
        <v>0</v>
      </c>
      <c r="AA103" s="497">
        <v>0</v>
      </c>
      <c r="AB103" s="497">
        <v>0</v>
      </c>
      <c r="AC103" s="497">
        <v>0</v>
      </c>
      <c r="AD103" s="497">
        <v>0</v>
      </c>
      <c r="AE103" s="497">
        <v>0</v>
      </c>
      <c r="AF103" s="497">
        <v>0</v>
      </c>
      <c r="AG103" s="497">
        <f t="shared" si="0"/>
        <v>12986541</v>
      </c>
      <c r="AH103" s="497">
        <f t="shared" si="0"/>
        <v>25973082</v>
      </c>
    </row>
    <row r="104" spans="1:34" s="498" customFormat="1" ht="11.25" x14ac:dyDescent="0.2">
      <c r="A104" s="842" t="s">
        <v>198</v>
      </c>
      <c r="B104" s="497">
        <v>0</v>
      </c>
      <c r="C104" s="497">
        <v>1320186</v>
      </c>
      <c r="D104" s="497">
        <v>27813115</v>
      </c>
      <c r="E104" s="497">
        <v>0</v>
      </c>
      <c r="F104" s="497">
        <v>0</v>
      </c>
      <c r="G104" s="497">
        <v>0</v>
      </c>
      <c r="H104" s="497">
        <v>0</v>
      </c>
      <c r="I104" s="497">
        <v>0</v>
      </c>
      <c r="J104" s="497">
        <v>0</v>
      </c>
      <c r="K104" s="497">
        <v>0</v>
      </c>
      <c r="L104" s="497">
        <v>0</v>
      </c>
      <c r="M104" s="497">
        <v>0</v>
      </c>
      <c r="N104" s="497">
        <v>0</v>
      </c>
      <c r="O104" s="497">
        <v>0</v>
      </c>
      <c r="P104" s="497">
        <v>0</v>
      </c>
      <c r="Q104" s="497">
        <v>0</v>
      </c>
      <c r="R104" s="497">
        <v>0</v>
      </c>
      <c r="S104" s="497">
        <v>0</v>
      </c>
      <c r="T104" s="497">
        <v>0</v>
      </c>
      <c r="U104" s="497">
        <v>0</v>
      </c>
      <c r="V104" s="497">
        <v>0</v>
      </c>
      <c r="W104" s="497">
        <v>0</v>
      </c>
      <c r="X104" s="497">
        <v>0</v>
      </c>
      <c r="Y104" s="497">
        <v>0</v>
      </c>
      <c r="Z104" s="497">
        <v>0</v>
      </c>
      <c r="AA104" s="497">
        <v>0</v>
      </c>
      <c r="AB104" s="497">
        <v>0</v>
      </c>
      <c r="AC104" s="497">
        <v>0</v>
      </c>
      <c r="AD104" s="497">
        <v>0</v>
      </c>
      <c r="AE104" s="497">
        <v>0</v>
      </c>
      <c r="AF104" s="497">
        <v>0</v>
      </c>
      <c r="AG104" s="497">
        <f t="shared" si="0"/>
        <v>29133301</v>
      </c>
      <c r="AH104" s="497">
        <f t="shared" si="0"/>
        <v>58266602</v>
      </c>
    </row>
    <row r="105" spans="1:34" s="496" customFormat="1" x14ac:dyDescent="0.2">
      <c r="A105" s="499" t="s">
        <v>20</v>
      </c>
      <c r="B105" s="500">
        <f t="shared" ref="B105:AH105" si="1">SUM(B101:B104)</f>
        <v>0</v>
      </c>
      <c r="C105" s="500">
        <f t="shared" si="1"/>
        <v>2018569</v>
      </c>
      <c r="D105" s="500">
        <f t="shared" si="1"/>
        <v>43874247</v>
      </c>
      <c r="E105" s="500">
        <f t="shared" si="1"/>
        <v>0</v>
      </c>
      <c r="F105" s="500">
        <f t="shared" si="1"/>
        <v>0</v>
      </c>
      <c r="G105" s="500">
        <f t="shared" si="1"/>
        <v>0</v>
      </c>
      <c r="H105" s="500">
        <f t="shared" si="1"/>
        <v>0</v>
      </c>
      <c r="I105" s="500">
        <f t="shared" si="1"/>
        <v>0</v>
      </c>
      <c r="J105" s="500">
        <f t="shared" si="1"/>
        <v>0</v>
      </c>
      <c r="K105" s="500">
        <f t="shared" si="1"/>
        <v>0</v>
      </c>
      <c r="L105" s="500">
        <f t="shared" si="1"/>
        <v>0</v>
      </c>
      <c r="M105" s="500">
        <f t="shared" si="1"/>
        <v>0</v>
      </c>
      <c r="N105" s="500">
        <f t="shared" si="1"/>
        <v>0</v>
      </c>
      <c r="O105" s="500">
        <f t="shared" si="1"/>
        <v>0</v>
      </c>
      <c r="P105" s="500">
        <f t="shared" si="1"/>
        <v>0</v>
      </c>
      <c r="Q105" s="500">
        <f t="shared" si="1"/>
        <v>0</v>
      </c>
      <c r="R105" s="500">
        <f t="shared" si="1"/>
        <v>0</v>
      </c>
      <c r="S105" s="500">
        <f t="shared" si="1"/>
        <v>0</v>
      </c>
      <c r="T105" s="500">
        <f t="shared" si="1"/>
        <v>0</v>
      </c>
      <c r="U105" s="500">
        <f t="shared" si="1"/>
        <v>0</v>
      </c>
      <c r="V105" s="500">
        <f t="shared" si="1"/>
        <v>0</v>
      </c>
      <c r="W105" s="500">
        <f t="shared" si="1"/>
        <v>0</v>
      </c>
      <c r="X105" s="500">
        <f t="shared" si="1"/>
        <v>0</v>
      </c>
      <c r="Y105" s="500">
        <f t="shared" si="1"/>
        <v>0</v>
      </c>
      <c r="Z105" s="500">
        <f t="shared" si="1"/>
        <v>0</v>
      </c>
      <c r="AA105" s="500">
        <f t="shared" si="1"/>
        <v>0</v>
      </c>
      <c r="AB105" s="500">
        <f t="shared" si="1"/>
        <v>0</v>
      </c>
      <c r="AC105" s="500">
        <f t="shared" si="1"/>
        <v>0</v>
      </c>
      <c r="AD105" s="500">
        <f t="shared" si="1"/>
        <v>0</v>
      </c>
      <c r="AE105" s="500">
        <f t="shared" si="1"/>
        <v>0</v>
      </c>
      <c r="AF105" s="500">
        <f t="shared" si="1"/>
        <v>0</v>
      </c>
      <c r="AG105" s="500">
        <f t="shared" si="1"/>
        <v>45892816</v>
      </c>
      <c r="AH105" s="500">
        <f t="shared" si="1"/>
        <v>91785632</v>
      </c>
    </row>
    <row r="106" spans="1:34" s="496" customFormat="1" hidden="1" x14ac:dyDescent="0.2">
      <c r="A106" s="501"/>
      <c r="B106" s="502"/>
      <c r="C106" s="502"/>
      <c r="D106" s="502"/>
      <c r="E106" s="502"/>
      <c r="F106" s="502"/>
      <c r="G106" s="502"/>
      <c r="H106" s="502"/>
      <c r="I106" s="502"/>
      <c r="J106" s="502"/>
      <c r="K106" s="502"/>
      <c r="L106" s="502"/>
      <c r="M106" s="502"/>
      <c r="N106" s="502"/>
      <c r="O106" s="502"/>
      <c r="P106" s="502"/>
      <c r="Q106" s="502"/>
      <c r="R106" s="502"/>
      <c r="S106" s="502"/>
      <c r="T106" s="502"/>
      <c r="U106" s="502"/>
      <c r="V106" s="502"/>
      <c r="W106" s="502"/>
      <c r="X106" s="502"/>
      <c r="Y106" s="502"/>
      <c r="Z106" s="502"/>
      <c r="AA106" s="502"/>
      <c r="AB106" s="502"/>
      <c r="AC106" s="502"/>
      <c r="AD106" s="502"/>
      <c r="AE106" s="502"/>
      <c r="AF106" s="502"/>
      <c r="AG106" s="502"/>
      <c r="AH106" s="502"/>
    </row>
    <row r="107" spans="1:34" s="496" customFormat="1" hidden="1" x14ac:dyDescent="0.2">
      <c r="A107" s="501"/>
      <c r="B107" s="502"/>
      <c r="C107" s="502"/>
      <c r="D107" s="502"/>
      <c r="E107" s="502"/>
      <c r="F107" s="502"/>
      <c r="G107" s="502"/>
      <c r="H107" s="502"/>
      <c r="I107" s="502"/>
      <c r="J107" s="502"/>
      <c r="K107" s="502"/>
      <c r="L107" s="502"/>
      <c r="M107" s="502"/>
      <c r="N107" s="502"/>
      <c r="O107" s="502"/>
      <c r="P107" s="502"/>
      <c r="Q107" s="502"/>
      <c r="R107" s="502"/>
      <c r="S107" s="502"/>
      <c r="T107" s="502"/>
      <c r="U107" s="502"/>
      <c r="V107" s="502"/>
      <c r="W107" s="502"/>
      <c r="X107" s="502"/>
      <c r="Y107" s="502"/>
      <c r="Z107" s="502"/>
      <c r="AA107" s="502"/>
      <c r="AB107" s="502"/>
      <c r="AC107" s="502"/>
      <c r="AD107" s="502"/>
      <c r="AE107" s="502"/>
      <c r="AF107" s="502"/>
      <c r="AG107" s="502"/>
      <c r="AH107" s="502"/>
    </row>
    <row r="108" spans="1:34" s="496" customFormat="1" hidden="1" x14ac:dyDescent="0.2">
      <c r="A108" s="501"/>
      <c r="B108" s="502"/>
      <c r="C108" s="502"/>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2"/>
      <c r="AD108" s="502"/>
      <c r="AE108" s="502"/>
      <c r="AF108" s="502"/>
      <c r="AG108" s="502"/>
      <c r="AH108" s="502"/>
    </row>
    <row r="109" spans="1:34" s="496" customFormat="1" hidden="1" x14ac:dyDescent="0.2">
      <c r="A109" s="501"/>
      <c r="B109" s="502"/>
      <c r="C109" s="502"/>
      <c r="D109" s="502"/>
      <c r="E109" s="502"/>
      <c r="F109" s="502"/>
      <c r="G109" s="502"/>
      <c r="H109" s="502"/>
      <c r="I109" s="502"/>
      <c r="J109" s="502"/>
      <c r="K109" s="502"/>
      <c r="L109" s="502"/>
      <c r="M109" s="502"/>
      <c r="N109" s="502"/>
      <c r="O109" s="502"/>
      <c r="P109" s="502"/>
      <c r="Q109" s="502"/>
      <c r="R109" s="502"/>
      <c r="S109" s="502"/>
      <c r="T109" s="502"/>
      <c r="U109" s="502"/>
      <c r="V109" s="502"/>
      <c r="W109" s="502"/>
      <c r="X109" s="502"/>
      <c r="Y109" s="502"/>
      <c r="Z109" s="502"/>
      <c r="AA109" s="502"/>
      <c r="AB109" s="502"/>
      <c r="AC109" s="502"/>
      <c r="AD109" s="502"/>
      <c r="AE109" s="502"/>
      <c r="AF109" s="502"/>
      <c r="AG109" s="502"/>
      <c r="AH109" s="502"/>
    </row>
    <row r="110" spans="1:34" s="496" customFormat="1" hidden="1" x14ac:dyDescent="0.2">
      <c r="A110" s="501"/>
      <c r="B110" s="502"/>
      <c r="C110" s="502"/>
      <c r="D110" s="502"/>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row>
    <row r="111" spans="1:34" s="496" customFormat="1" hidden="1" x14ac:dyDescent="0.2">
      <c r="A111" s="501"/>
      <c r="B111" s="502"/>
      <c r="C111" s="502"/>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row>
    <row r="112" spans="1:34" s="496" customFormat="1" hidden="1" x14ac:dyDescent="0.2">
      <c r="A112" s="501"/>
      <c r="B112" s="502"/>
      <c r="C112" s="502"/>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02"/>
      <c r="AE112" s="502"/>
      <c r="AF112" s="502"/>
      <c r="AG112" s="502"/>
      <c r="AH112" s="502"/>
    </row>
    <row r="113" spans="1:34" s="496" customFormat="1" hidden="1" x14ac:dyDescent="0.2">
      <c r="A113" s="501"/>
      <c r="B113" s="502"/>
      <c r="C113" s="502"/>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row>
    <row r="114" spans="1:34" s="496" customFormat="1" hidden="1" x14ac:dyDescent="0.2">
      <c r="A114" s="501"/>
      <c r="B114" s="502"/>
      <c r="C114" s="502"/>
      <c r="D114" s="502"/>
      <c r="E114" s="502"/>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2"/>
      <c r="AB114" s="502"/>
      <c r="AC114" s="502"/>
      <c r="AD114" s="502"/>
      <c r="AE114" s="502"/>
      <c r="AF114" s="502"/>
      <c r="AG114" s="502"/>
      <c r="AH114" s="502"/>
    </row>
    <row r="115" spans="1:34" s="496" customFormat="1" hidden="1" x14ac:dyDescent="0.2">
      <c r="A115" s="501"/>
      <c r="B115" s="502"/>
      <c r="C115" s="502"/>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02"/>
      <c r="AD115" s="502"/>
      <c r="AE115" s="502"/>
      <c r="AF115" s="502"/>
      <c r="AG115" s="502"/>
      <c r="AH115" s="502"/>
    </row>
    <row r="116" spans="1:34" s="496" customFormat="1" hidden="1" x14ac:dyDescent="0.2">
      <c r="A116" s="501"/>
      <c r="B116" s="502"/>
      <c r="C116" s="502"/>
      <c r="D116" s="502"/>
      <c r="E116" s="502"/>
      <c r="F116" s="502"/>
      <c r="G116" s="502"/>
      <c r="H116" s="502"/>
      <c r="I116" s="502"/>
      <c r="J116" s="502"/>
      <c r="K116" s="502"/>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2"/>
    </row>
    <row r="117" spans="1:34" s="496" customFormat="1" hidden="1" x14ac:dyDescent="0.2">
      <c r="A117" s="501"/>
      <c r="B117" s="502"/>
      <c r="C117" s="502"/>
      <c r="D117" s="502"/>
      <c r="E117" s="502"/>
      <c r="F117" s="502"/>
      <c r="G117" s="502"/>
      <c r="H117" s="502"/>
      <c r="I117" s="502"/>
      <c r="J117" s="502"/>
      <c r="K117" s="502"/>
      <c r="L117" s="502"/>
      <c r="M117" s="502"/>
      <c r="N117" s="502"/>
      <c r="O117" s="502"/>
      <c r="P117" s="502"/>
      <c r="Q117" s="502"/>
      <c r="R117" s="502"/>
      <c r="S117" s="502"/>
      <c r="T117" s="502"/>
      <c r="U117" s="502"/>
      <c r="V117" s="502"/>
      <c r="W117" s="502"/>
      <c r="X117" s="502"/>
      <c r="Y117" s="502"/>
      <c r="Z117" s="502"/>
      <c r="AA117" s="502"/>
      <c r="AB117" s="502"/>
      <c r="AC117" s="502"/>
      <c r="AD117" s="502"/>
      <c r="AE117" s="502"/>
      <c r="AF117" s="502"/>
      <c r="AG117" s="502"/>
      <c r="AH117" s="502"/>
    </row>
    <row r="118" spans="1:34" s="496" customFormat="1" hidden="1" x14ac:dyDescent="0.2">
      <c r="A118" s="501"/>
      <c r="B118" s="502"/>
      <c r="C118" s="502"/>
      <c r="D118" s="502"/>
      <c r="E118" s="502"/>
      <c r="F118" s="502"/>
      <c r="G118" s="502"/>
      <c r="H118" s="502"/>
      <c r="I118" s="502"/>
      <c r="J118" s="502"/>
      <c r="K118" s="502"/>
      <c r="L118" s="502"/>
      <c r="M118" s="502"/>
      <c r="N118" s="502"/>
      <c r="O118" s="502"/>
      <c r="P118" s="502"/>
      <c r="Q118" s="502"/>
      <c r="R118" s="502"/>
      <c r="S118" s="502"/>
      <c r="T118" s="502"/>
      <c r="U118" s="502"/>
      <c r="V118" s="502"/>
      <c r="W118" s="502"/>
      <c r="X118" s="502"/>
      <c r="Y118" s="502"/>
      <c r="Z118" s="502"/>
      <c r="AA118" s="502"/>
      <c r="AB118" s="502"/>
      <c r="AC118" s="502"/>
      <c r="AD118" s="502"/>
      <c r="AE118" s="502"/>
      <c r="AF118" s="502"/>
      <c r="AG118" s="502"/>
      <c r="AH118" s="502"/>
    </row>
    <row r="119" spans="1:34" s="496" customFormat="1" hidden="1" x14ac:dyDescent="0.2">
      <c r="A119" s="501"/>
      <c r="B119" s="502"/>
      <c r="C119" s="502"/>
      <c r="D119" s="502"/>
      <c r="E119" s="502"/>
      <c r="F119" s="502"/>
      <c r="G119" s="502"/>
      <c r="H119" s="502"/>
      <c r="I119" s="502"/>
      <c r="J119" s="502"/>
      <c r="K119" s="502"/>
      <c r="L119" s="502"/>
      <c r="M119" s="502"/>
      <c r="N119" s="502"/>
      <c r="O119" s="502"/>
      <c r="P119" s="502"/>
      <c r="Q119" s="502"/>
      <c r="R119" s="502"/>
      <c r="S119" s="502"/>
      <c r="T119" s="502"/>
      <c r="U119" s="502"/>
      <c r="V119" s="502"/>
      <c r="W119" s="502"/>
      <c r="X119" s="502"/>
      <c r="Y119" s="502"/>
      <c r="Z119" s="502"/>
      <c r="AA119" s="502"/>
      <c r="AB119" s="502"/>
      <c r="AC119" s="502"/>
      <c r="AD119" s="502"/>
      <c r="AE119" s="502"/>
      <c r="AF119" s="502"/>
      <c r="AG119" s="502"/>
      <c r="AH119" s="502"/>
    </row>
    <row r="120" spans="1:34" s="496" customFormat="1" hidden="1" x14ac:dyDescent="0.2">
      <c r="A120" s="501"/>
      <c r="B120" s="502"/>
      <c r="C120" s="502"/>
      <c r="D120" s="502"/>
      <c r="E120" s="502"/>
      <c r="F120" s="502"/>
      <c r="G120" s="502"/>
      <c r="H120" s="502"/>
      <c r="I120" s="502"/>
      <c r="J120" s="502"/>
      <c r="K120" s="502"/>
      <c r="L120" s="502"/>
      <c r="M120" s="502"/>
      <c r="N120" s="502"/>
      <c r="O120" s="502"/>
      <c r="P120" s="502"/>
      <c r="Q120" s="502"/>
      <c r="R120" s="502"/>
      <c r="S120" s="502"/>
      <c r="T120" s="502"/>
      <c r="U120" s="502"/>
      <c r="V120" s="502"/>
      <c r="W120" s="502"/>
      <c r="X120" s="502"/>
      <c r="Y120" s="502"/>
      <c r="Z120" s="502"/>
      <c r="AA120" s="502"/>
      <c r="AB120" s="502"/>
      <c r="AC120" s="502"/>
      <c r="AD120" s="502"/>
      <c r="AE120" s="502"/>
      <c r="AF120" s="502"/>
      <c r="AG120" s="502"/>
      <c r="AH120" s="502"/>
    </row>
    <row r="121" spans="1:34" s="496" customFormat="1" hidden="1" x14ac:dyDescent="0.2">
      <c r="A121" s="501"/>
      <c r="B121" s="502"/>
      <c r="C121" s="502"/>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2"/>
      <c r="AE121" s="502"/>
      <c r="AF121" s="502"/>
      <c r="AG121" s="502"/>
      <c r="AH121" s="502"/>
    </row>
    <row r="122" spans="1:34" s="496" customFormat="1" hidden="1" x14ac:dyDescent="0.2">
      <c r="A122" s="501"/>
      <c r="B122" s="502"/>
      <c r="C122" s="502"/>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2"/>
      <c r="AD122" s="502"/>
      <c r="AE122" s="502"/>
      <c r="AF122" s="502"/>
      <c r="AG122" s="502"/>
      <c r="AH122" s="502"/>
    </row>
    <row r="123" spans="1:34" s="496" customFormat="1" hidden="1" x14ac:dyDescent="0.2">
      <c r="A123" s="501"/>
      <c r="B123" s="502"/>
      <c r="C123" s="502"/>
      <c r="D123" s="502"/>
      <c r="E123" s="502"/>
      <c r="F123" s="502"/>
      <c r="G123" s="502"/>
      <c r="H123" s="502"/>
      <c r="I123" s="502"/>
      <c r="J123" s="502"/>
      <c r="K123" s="502"/>
      <c r="L123" s="502"/>
      <c r="M123" s="502"/>
      <c r="N123" s="502"/>
      <c r="O123" s="502"/>
      <c r="P123" s="502"/>
      <c r="Q123" s="502"/>
      <c r="R123" s="502"/>
      <c r="S123" s="502"/>
      <c r="T123" s="502"/>
      <c r="U123" s="502"/>
      <c r="V123" s="502"/>
      <c r="W123" s="502"/>
      <c r="X123" s="502"/>
      <c r="Y123" s="502"/>
      <c r="Z123" s="502"/>
      <c r="AA123" s="502"/>
      <c r="AB123" s="502"/>
      <c r="AC123" s="502"/>
      <c r="AD123" s="502"/>
      <c r="AE123" s="502"/>
      <c r="AF123" s="502"/>
      <c r="AG123" s="502"/>
      <c r="AH123" s="502"/>
    </row>
    <row r="124" spans="1:34" s="496" customFormat="1" hidden="1" x14ac:dyDescent="0.2">
      <c r="A124" s="501"/>
      <c r="B124" s="502"/>
      <c r="C124" s="502"/>
      <c r="D124" s="502"/>
      <c r="E124" s="502"/>
      <c r="F124" s="502"/>
      <c r="G124" s="502"/>
      <c r="H124" s="502"/>
      <c r="I124" s="502"/>
      <c r="J124" s="502"/>
      <c r="K124" s="502"/>
      <c r="L124" s="502"/>
      <c r="M124" s="502"/>
      <c r="N124" s="502"/>
      <c r="O124" s="502"/>
      <c r="P124" s="502"/>
      <c r="Q124" s="502"/>
      <c r="R124" s="502"/>
      <c r="S124" s="502"/>
      <c r="T124" s="502"/>
      <c r="U124" s="502"/>
      <c r="V124" s="502"/>
      <c r="W124" s="502"/>
      <c r="X124" s="502"/>
      <c r="Y124" s="502"/>
      <c r="Z124" s="502"/>
      <c r="AA124" s="502"/>
      <c r="AB124" s="502"/>
      <c r="AC124" s="502"/>
      <c r="AD124" s="502"/>
      <c r="AE124" s="502"/>
      <c r="AF124" s="502"/>
      <c r="AG124" s="502"/>
      <c r="AH124" s="502"/>
    </row>
    <row r="125" spans="1:34" s="496" customFormat="1" hidden="1" x14ac:dyDescent="0.2">
      <c r="A125" s="501"/>
      <c r="B125" s="502"/>
      <c r="C125" s="502"/>
      <c r="D125" s="502"/>
      <c r="E125" s="502"/>
      <c r="F125" s="502"/>
      <c r="G125" s="502"/>
      <c r="H125" s="502"/>
      <c r="I125" s="502"/>
      <c r="J125" s="502"/>
      <c r="K125" s="502"/>
      <c r="L125" s="502"/>
      <c r="M125" s="502"/>
      <c r="N125" s="502"/>
      <c r="O125" s="502"/>
      <c r="P125" s="502"/>
      <c r="Q125" s="502"/>
      <c r="R125" s="502"/>
      <c r="S125" s="502"/>
      <c r="T125" s="502"/>
      <c r="U125" s="502"/>
      <c r="V125" s="502"/>
      <c r="W125" s="502"/>
      <c r="X125" s="502"/>
      <c r="Y125" s="502"/>
      <c r="Z125" s="502"/>
      <c r="AA125" s="502"/>
      <c r="AB125" s="502"/>
      <c r="AC125" s="502"/>
      <c r="AD125" s="502"/>
      <c r="AE125" s="502"/>
      <c r="AF125" s="502"/>
      <c r="AG125" s="502"/>
      <c r="AH125" s="502"/>
    </row>
    <row r="126" spans="1:34" s="496" customFormat="1" hidden="1" x14ac:dyDescent="0.2">
      <c r="A126" s="501"/>
      <c r="B126" s="502"/>
      <c r="C126" s="502"/>
      <c r="D126" s="502"/>
      <c r="E126" s="502"/>
      <c r="F126" s="502"/>
      <c r="G126" s="502"/>
      <c r="H126" s="502"/>
      <c r="I126" s="502"/>
      <c r="J126" s="502"/>
      <c r="K126" s="502"/>
      <c r="L126" s="502"/>
      <c r="M126" s="502"/>
      <c r="N126" s="502"/>
      <c r="O126" s="502"/>
      <c r="P126" s="502"/>
      <c r="Q126" s="502"/>
      <c r="R126" s="502"/>
      <c r="S126" s="502"/>
      <c r="T126" s="502"/>
      <c r="U126" s="502"/>
      <c r="V126" s="502"/>
      <c r="W126" s="502"/>
      <c r="X126" s="502"/>
      <c r="Y126" s="502"/>
      <c r="Z126" s="502"/>
      <c r="AA126" s="502"/>
      <c r="AB126" s="502"/>
      <c r="AC126" s="502"/>
      <c r="AD126" s="502"/>
      <c r="AE126" s="502"/>
      <c r="AF126" s="502"/>
      <c r="AG126" s="502"/>
      <c r="AH126" s="502"/>
    </row>
    <row r="127" spans="1:34" s="496" customFormat="1" hidden="1" x14ac:dyDescent="0.2">
      <c r="A127" s="501"/>
      <c r="B127" s="502"/>
      <c r="C127" s="502"/>
      <c r="D127" s="502"/>
      <c r="E127" s="502"/>
      <c r="F127" s="502"/>
      <c r="G127" s="502"/>
      <c r="H127" s="502"/>
      <c r="I127" s="502"/>
      <c r="J127" s="502"/>
      <c r="K127" s="502"/>
      <c r="L127" s="502"/>
      <c r="M127" s="502"/>
      <c r="N127" s="502"/>
      <c r="O127" s="502"/>
      <c r="P127" s="502"/>
      <c r="Q127" s="502"/>
      <c r="R127" s="502"/>
      <c r="S127" s="502"/>
      <c r="T127" s="502"/>
      <c r="U127" s="502"/>
      <c r="V127" s="502"/>
      <c r="W127" s="502"/>
      <c r="X127" s="502"/>
      <c r="Y127" s="502"/>
      <c r="Z127" s="502"/>
      <c r="AA127" s="502"/>
      <c r="AB127" s="502"/>
      <c r="AC127" s="502"/>
      <c r="AD127" s="502"/>
      <c r="AE127" s="502"/>
      <c r="AF127" s="502"/>
      <c r="AG127" s="502"/>
      <c r="AH127" s="502"/>
    </row>
    <row r="128" spans="1:34" s="496" customFormat="1" hidden="1" x14ac:dyDescent="0.2">
      <c r="A128" s="501"/>
      <c r="B128" s="502"/>
      <c r="C128" s="502"/>
      <c r="D128" s="502"/>
      <c r="E128" s="502"/>
      <c r="F128" s="502"/>
      <c r="G128" s="502"/>
      <c r="H128" s="502"/>
      <c r="I128" s="502"/>
      <c r="J128" s="502"/>
      <c r="K128" s="502"/>
      <c r="L128" s="502"/>
      <c r="M128" s="502"/>
      <c r="N128" s="502"/>
      <c r="O128" s="502"/>
      <c r="P128" s="502"/>
      <c r="Q128" s="502"/>
      <c r="R128" s="502"/>
      <c r="S128" s="502"/>
      <c r="T128" s="502"/>
      <c r="U128" s="502"/>
      <c r="V128" s="502"/>
      <c r="W128" s="502"/>
      <c r="X128" s="502"/>
      <c r="Y128" s="502"/>
      <c r="Z128" s="502"/>
      <c r="AA128" s="502"/>
      <c r="AB128" s="502"/>
      <c r="AC128" s="502"/>
      <c r="AD128" s="502"/>
      <c r="AE128" s="502"/>
      <c r="AF128" s="502"/>
      <c r="AG128" s="502"/>
      <c r="AH128" s="502"/>
    </row>
    <row r="129" spans="1:34" s="496" customFormat="1" hidden="1" x14ac:dyDescent="0.2">
      <c r="A129" s="501"/>
      <c r="B129" s="502"/>
      <c r="C129" s="502"/>
      <c r="D129" s="502"/>
      <c r="E129" s="502"/>
      <c r="F129" s="502"/>
      <c r="G129" s="502"/>
      <c r="H129" s="502"/>
      <c r="I129" s="502"/>
      <c r="J129" s="502"/>
      <c r="K129" s="502"/>
      <c r="L129" s="502"/>
      <c r="M129" s="502"/>
      <c r="N129" s="502"/>
      <c r="O129" s="502"/>
      <c r="P129" s="502"/>
      <c r="Q129" s="502"/>
      <c r="R129" s="502"/>
      <c r="S129" s="502"/>
      <c r="T129" s="502"/>
      <c r="U129" s="502"/>
      <c r="V129" s="502"/>
      <c r="W129" s="502"/>
      <c r="X129" s="502"/>
      <c r="Y129" s="502"/>
      <c r="Z129" s="502"/>
      <c r="AA129" s="502"/>
      <c r="AB129" s="502"/>
      <c r="AC129" s="502"/>
      <c r="AD129" s="502"/>
      <c r="AE129" s="502"/>
      <c r="AF129" s="502"/>
      <c r="AG129" s="502"/>
      <c r="AH129" s="502"/>
    </row>
    <row r="130" spans="1:34" s="496" customFormat="1" hidden="1" x14ac:dyDescent="0.2">
      <c r="A130" s="501"/>
      <c r="B130" s="502"/>
      <c r="C130" s="502"/>
      <c r="D130" s="502"/>
      <c r="E130" s="502"/>
      <c r="F130" s="502"/>
      <c r="G130" s="502"/>
      <c r="H130" s="502"/>
      <c r="I130" s="502"/>
      <c r="J130" s="502"/>
      <c r="K130" s="502"/>
      <c r="L130" s="502"/>
      <c r="M130" s="502"/>
      <c r="N130" s="502"/>
      <c r="O130" s="502"/>
      <c r="P130" s="502"/>
      <c r="Q130" s="502"/>
      <c r="R130" s="502"/>
      <c r="S130" s="502"/>
      <c r="T130" s="502"/>
      <c r="U130" s="502"/>
      <c r="V130" s="502"/>
      <c r="W130" s="502"/>
      <c r="X130" s="502"/>
      <c r="Y130" s="502"/>
      <c r="Z130" s="502"/>
      <c r="AA130" s="502"/>
      <c r="AB130" s="502"/>
      <c r="AC130" s="502"/>
      <c r="AD130" s="502"/>
      <c r="AE130" s="502"/>
      <c r="AF130" s="502"/>
      <c r="AG130" s="502"/>
      <c r="AH130" s="502"/>
    </row>
    <row r="131" spans="1:34" s="496" customFormat="1" hidden="1" x14ac:dyDescent="0.2">
      <c r="A131" s="501"/>
      <c r="B131" s="502"/>
      <c r="C131" s="502"/>
      <c r="D131" s="502"/>
      <c r="E131" s="502"/>
      <c r="F131" s="502"/>
      <c r="G131" s="502"/>
      <c r="H131" s="502"/>
      <c r="I131" s="502"/>
      <c r="J131" s="502"/>
      <c r="K131" s="502"/>
      <c r="L131" s="502"/>
      <c r="M131" s="502"/>
      <c r="N131" s="502"/>
      <c r="O131" s="502"/>
      <c r="P131" s="502"/>
      <c r="Q131" s="502"/>
      <c r="R131" s="502"/>
      <c r="S131" s="502"/>
      <c r="T131" s="502"/>
      <c r="U131" s="502"/>
      <c r="V131" s="502"/>
      <c r="W131" s="502"/>
      <c r="X131" s="502"/>
      <c r="Y131" s="502"/>
      <c r="Z131" s="502"/>
      <c r="AA131" s="502"/>
      <c r="AB131" s="502"/>
      <c r="AC131" s="502"/>
      <c r="AD131" s="502"/>
      <c r="AE131" s="502"/>
      <c r="AF131" s="502"/>
      <c r="AG131" s="502"/>
      <c r="AH131" s="502"/>
    </row>
    <row r="132" spans="1:34" s="496" customFormat="1" hidden="1" x14ac:dyDescent="0.2">
      <c r="A132" s="501"/>
      <c r="B132" s="502"/>
      <c r="C132" s="502"/>
      <c r="D132" s="502"/>
      <c r="E132" s="502"/>
      <c r="F132" s="502"/>
      <c r="G132" s="502"/>
      <c r="H132" s="502"/>
      <c r="I132" s="502"/>
      <c r="J132" s="502"/>
      <c r="K132" s="502"/>
      <c r="L132" s="502"/>
      <c r="M132" s="502"/>
      <c r="N132" s="502"/>
      <c r="O132" s="502"/>
      <c r="P132" s="502"/>
      <c r="Q132" s="502"/>
      <c r="R132" s="502"/>
      <c r="S132" s="502"/>
      <c r="T132" s="502"/>
      <c r="U132" s="502"/>
      <c r="V132" s="502"/>
      <c r="W132" s="502"/>
      <c r="X132" s="502"/>
      <c r="Y132" s="502"/>
      <c r="Z132" s="502"/>
      <c r="AA132" s="502"/>
      <c r="AB132" s="502"/>
      <c r="AC132" s="502"/>
      <c r="AD132" s="502"/>
      <c r="AE132" s="502"/>
      <c r="AF132" s="502"/>
      <c r="AG132" s="502"/>
      <c r="AH132" s="502"/>
    </row>
    <row r="133" spans="1:34" s="496" customFormat="1" hidden="1" x14ac:dyDescent="0.2">
      <c r="A133" s="501"/>
      <c r="B133" s="502"/>
      <c r="C133" s="502"/>
      <c r="D133" s="502"/>
      <c r="E133" s="502"/>
      <c r="F133" s="502"/>
      <c r="G133" s="502"/>
      <c r="H133" s="502"/>
      <c r="I133" s="502"/>
      <c r="J133" s="502"/>
      <c r="K133" s="502"/>
      <c r="L133" s="502"/>
      <c r="M133" s="502"/>
      <c r="N133" s="502"/>
      <c r="O133" s="502"/>
      <c r="P133" s="502"/>
      <c r="Q133" s="502"/>
      <c r="R133" s="502"/>
      <c r="S133" s="502"/>
      <c r="T133" s="502"/>
      <c r="U133" s="502"/>
      <c r="V133" s="502"/>
      <c r="W133" s="502"/>
      <c r="X133" s="502"/>
      <c r="Y133" s="502"/>
      <c r="Z133" s="502"/>
      <c r="AA133" s="502"/>
      <c r="AB133" s="502"/>
      <c r="AC133" s="502"/>
      <c r="AD133" s="502"/>
      <c r="AE133" s="502"/>
      <c r="AF133" s="502"/>
      <c r="AG133" s="502"/>
      <c r="AH133" s="502"/>
    </row>
    <row r="134" spans="1:34" s="496" customFormat="1" hidden="1" x14ac:dyDescent="0.2">
      <c r="A134" s="501"/>
      <c r="B134" s="502"/>
      <c r="C134" s="502"/>
      <c r="D134" s="502"/>
      <c r="E134" s="502"/>
      <c r="F134" s="502"/>
      <c r="G134" s="502"/>
      <c r="H134" s="502"/>
      <c r="I134" s="502"/>
      <c r="J134" s="502"/>
      <c r="K134" s="502"/>
      <c r="L134" s="502"/>
      <c r="M134" s="502"/>
      <c r="N134" s="502"/>
      <c r="O134" s="502"/>
      <c r="P134" s="502"/>
      <c r="Q134" s="502"/>
      <c r="R134" s="502"/>
      <c r="S134" s="502"/>
      <c r="T134" s="502"/>
      <c r="U134" s="502"/>
      <c r="V134" s="502"/>
      <c r="W134" s="502"/>
      <c r="X134" s="502"/>
      <c r="Y134" s="502"/>
      <c r="Z134" s="502"/>
      <c r="AA134" s="502"/>
      <c r="AB134" s="502"/>
      <c r="AC134" s="502"/>
      <c r="AD134" s="502"/>
      <c r="AE134" s="502"/>
      <c r="AF134" s="502"/>
      <c r="AG134" s="502"/>
      <c r="AH134" s="502"/>
    </row>
    <row r="135" spans="1:34" s="496" customFormat="1" hidden="1" x14ac:dyDescent="0.2">
      <c r="A135" s="501"/>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row>
    <row r="136" spans="1:34" s="496" customFormat="1" hidden="1" x14ac:dyDescent="0.2">
      <c r="A136" s="501"/>
      <c r="B136" s="502"/>
      <c r="C136" s="502"/>
      <c r="D136" s="502"/>
      <c r="E136" s="502"/>
      <c r="F136" s="502"/>
      <c r="G136" s="502"/>
      <c r="H136" s="502"/>
      <c r="I136" s="502"/>
      <c r="J136" s="502"/>
      <c r="K136" s="502"/>
      <c r="L136" s="502"/>
      <c r="M136" s="502"/>
      <c r="N136" s="502"/>
      <c r="O136" s="502"/>
      <c r="P136" s="502"/>
      <c r="Q136" s="502"/>
      <c r="R136" s="502"/>
      <c r="S136" s="502"/>
      <c r="T136" s="502"/>
      <c r="U136" s="502"/>
      <c r="V136" s="502"/>
      <c r="W136" s="502"/>
      <c r="X136" s="502"/>
      <c r="Y136" s="502"/>
      <c r="Z136" s="502"/>
      <c r="AA136" s="502"/>
      <c r="AB136" s="502"/>
      <c r="AC136" s="502"/>
      <c r="AD136" s="502"/>
      <c r="AE136" s="502"/>
      <c r="AF136" s="502"/>
      <c r="AG136" s="502"/>
      <c r="AH136" s="502"/>
    </row>
    <row r="137" spans="1:34" s="496" customFormat="1" hidden="1" x14ac:dyDescent="0.2">
      <c r="A137" s="501"/>
      <c r="B137" s="502"/>
      <c r="C137" s="502"/>
      <c r="D137" s="502"/>
      <c r="E137" s="502"/>
      <c r="F137" s="502"/>
      <c r="G137" s="502"/>
      <c r="H137" s="502"/>
      <c r="I137" s="502"/>
      <c r="J137" s="502"/>
      <c r="K137" s="502"/>
      <c r="L137" s="502"/>
      <c r="M137" s="502"/>
      <c r="N137" s="502"/>
      <c r="O137" s="502"/>
      <c r="P137" s="502"/>
      <c r="Q137" s="502"/>
      <c r="R137" s="502"/>
      <c r="S137" s="502"/>
      <c r="T137" s="502"/>
      <c r="U137" s="502"/>
      <c r="V137" s="502"/>
      <c r="W137" s="502"/>
      <c r="X137" s="502"/>
      <c r="Y137" s="502"/>
      <c r="Z137" s="502"/>
      <c r="AA137" s="502"/>
      <c r="AB137" s="502"/>
      <c r="AC137" s="502"/>
      <c r="AD137" s="502"/>
      <c r="AE137" s="502"/>
      <c r="AF137" s="502"/>
      <c r="AG137" s="502"/>
      <c r="AH137" s="502"/>
    </row>
    <row r="138" spans="1:34" s="496" customFormat="1" hidden="1" x14ac:dyDescent="0.2">
      <c r="A138" s="501"/>
      <c r="B138" s="502"/>
      <c r="C138" s="502"/>
      <c r="D138" s="502"/>
      <c r="E138" s="502"/>
      <c r="F138" s="502"/>
      <c r="G138" s="502"/>
      <c r="H138" s="502"/>
      <c r="I138" s="502"/>
      <c r="J138" s="502"/>
      <c r="K138" s="502"/>
      <c r="L138" s="502"/>
      <c r="M138" s="502"/>
      <c r="N138" s="502"/>
      <c r="O138" s="502"/>
      <c r="P138" s="502"/>
      <c r="Q138" s="502"/>
      <c r="R138" s="502"/>
      <c r="S138" s="502"/>
      <c r="T138" s="502"/>
      <c r="U138" s="502"/>
      <c r="V138" s="502"/>
      <c r="W138" s="502"/>
      <c r="X138" s="502"/>
      <c r="Y138" s="502"/>
      <c r="Z138" s="502"/>
      <c r="AA138" s="502"/>
      <c r="AB138" s="502"/>
      <c r="AC138" s="502"/>
      <c r="AD138" s="502"/>
      <c r="AE138" s="502"/>
      <c r="AF138" s="502"/>
      <c r="AG138" s="502"/>
      <c r="AH138" s="502"/>
    </row>
    <row r="139" spans="1:34" s="496" customFormat="1" hidden="1" x14ac:dyDescent="0.2">
      <c r="A139" s="501"/>
      <c r="B139" s="502"/>
      <c r="C139" s="502"/>
      <c r="D139" s="502"/>
      <c r="E139" s="502"/>
      <c r="F139" s="502"/>
      <c r="G139" s="502"/>
      <c r="H139" s="502"/>
      <c r="I139" s="502"/>
      <c r="J139" s="502"/>
      <c r="K139" s="502"/>
      <c r="L139" s="502"/>
      <c r="M139" s="502"/>
      <c r="N139" s="502"/>
      <c r="O139" s="502"/>
      <c r="P139" s="502"/>
      <c r="Q139" s="502"/>
      <c r="R139" s="502"/>
      <c r="S139" s="502"/>
      <c r="T139" s="502"/>
      <c r="U139" s="502"/>
      <c r="V139" s="502"/>
      <c r="W139" s="502"/>
      <c r="X139" s="502"/>
      <c r="Y139" s="502"/>
      <c r="Z139" s="502"/>
      <c r="AA139" s="502"/>
      <c r="AB139" s="502"/>
      <c r="AC139" s="502"/>
      <c r="AD139" s="502"/>
      <c r="AE139" s="502"/>
      <c r="AF139" s="502"/>
      <c r="AG139" s="502"/>
      <c r="AH139" s="502"/>
    </row>
    <row r="140" spans="1:34" s="496" customFormat="1" hidden="1" x14ac:dyDescent="0.2">
      <c r="A140" s="501"/>
      <c r="B140" s="502"/>
      <c r="C140" s="502"/>
      <c r="D140" s="502"/>
      <c r="E140" s="502"/>
      <c r="F140" s="502"/>
      <c r="G140" s="502"/>
      <c r="H140" s="502"/>
      <c r="I140" s="502"/>
      <c r="J140" s="502"/>
      <c r="K140" s="502"/>
      <c r="L140" s="502"/>
      <c r="M140" s="502"/>
      <c r="N140" s="502"/>
      <c r="O140" s="502"/>
      <c r="P140" s="502"/>
      <c r="Q140" s="502"/>
      <c r="R140" s="502"/>
      <c r="S140" s="502"/>
      <c r="T140" s="502"/>
      <c r="U140" s="502"/>
      <c r="V140" s="502"/>
      <c r="W140" s="502"/>
      <c r="X140" s="502"/>
      <c r="Y140" s="502"/>
      <c r="Z140" s="502"/>
      <c r="AA140" s="502"/>
      <c r="AB140" s="502"/>
      <c r="AC140" s="502"/>
      <c r="AD140" s="502"/>
      <c r="AE140" s="502"/>
      <c r="AF140" s="502"/>
      <c r="AG140" s="502"/>
      <c r="AH140" s="502"/>
    </row>
    <row r="141" spans="1:34" s="496" customFormat="1" hidden="1" x14ac:dyDescent="0.2">
      <c r="A141" s="501"/>
      <c r="B141" s="502"/>
      <c r="C141" s="502"/>
      <c r="D141" s="502"/>
      <c r="E141" s="502"/>
      <c r="F141" s="502"/>
      <c r="G141" s="502"/>
      <c r="H141" s="502"/>
      <c r="I141" s="502"/>
      <c r="J141" s="502"/>
      <c r="K141" s="502"/>
      <c r="L141" s="502"/>
      <c r="M141" s="502"/>
      <c r="N141" s="502"/>
      <c r="O141" s="502"/>
      <c r="P141" s="502"/>
      <c r="Q141" s="502"/>
      <c r="R141" s="502"/>
      <c r="S141" s="502"/>
      <c r="T141" s="502"/>
      <c r="U141" s="502"/>
      <c r="V141" s="502"/>
      <c r="W141" s="502"/>
      <c r="X141" s="502"/>
      <c r="Y141" s="502"/>
      <c r="Z141" s="502"/>
      <c r="AA141" s="502"/>
      <c r="AB141" s="502"/>
      <c r="AC141" s="502"/>
      <c r="AD141" s="502"/>
      <c r="AE141" s="502"/>
      <c r="AF141" s="502"/>
      <c r="AG141" s="502"/>
      <c r="AH141" s="502"/>
    </row>
    <row r="142" spans="1:34" s="496" customFormat="1" hidden="1" x14ac:dyDescent="0.2">
      <c r="A142" s="501"/>
      <c r="B142" s="502"/>
      <c r="C142" s="502"/>
      <c r="D142" s="502"/>
      <c r="E142" s="502"/>
      <c r="F142" s="502"/>
      <c r="G142" s="502"/>
      <c r="H142" s="502"/>
      <c r="I142" s="502"/>
      <c r="J142" s="502"/>
      <c r="K142" s="502"/>
      <c r="L142" s="502"/>
      <c r="M142" s="502"/>
      <c r="N142" s="502"/>
      <c r="O142" s="502"/>
      <c r="P142" s="502"/>
      <c r="Q142" s="502"/>
      <c r="R142" s="502"/>
      <c r="S142" s="502"/>
      <c r="T142" s="502"/>
      <c r="U142" s="502"/>
      <c r="V142" s="502"/>
      <c r="W142" s="502"/>
      <c r="X142" s="502"/>
      <c r="Y142" s="502"/>
      <c r="Z142" s="502"/>
      <c r="AA142" s="502"/>
      <c r="AB142" s="502"/>
      <c r="AC142" s="502"/>
      <c r="AD142" s="502"/>
      <c r="AE142" s="502"/>
      <c r="AF142" s="502"/>
      <c r="AG142" s="502"/>
      <c r="AH142" s="502"/>
    </row>
    <row r="143" spans="1:34" s="496" customFormat="1" hidden="1" x14ac:dyDescent="0.2">
      <c r="A143" s="501"/>
      <c r="B143" s="502"/>
      <c r="C143" s="502"/>
      <c r="D143" s="502"/>
      <c r="E143" s="502"/>
      <c r="F143" s="502"/>
      <c r="G143" s="502"/>
      <c r="H143" s="502"/>
      <c r="I143" s="502"/>
      <c r="J143" s="502"/>
      <c r="K143" s="502"/>
      <c r="L143" s="502"/>
      <c r="M143" s="502"/>
      <c r="N143" s="502"/>
      <c r="O143" s="502"/>
      <c r="P143" s="502"/>
      <c r="Q143" s="502"/>
      <c r="R143" s="502"/>
      <c r="S143" s="502"/>
      <c r="T143" s="502"/>
      <c r="U143" s="502"/>
      <c r="V143" s="502"/>
      <c r="W143" s="502"/>
      <c r="X143" s="502"/>
      <c r="Y143" s="502"/>
      <c r="Z143" s="502"/>
      <c r="AA143" s="502"/>
      <c r="AB143" s="502"/>
      <c r="AC143" s="502"/>
      <c r="AD143" s="502"/>
      <c r="AE143" s="502"/>
      <c r="AF143" s="502"/>
      <c r="AG143" s="502"/>
      <c r="AH143" s="502"/>
    </row>
    <row r="144" spans="1:34" s="496" customFormat="1" hidden="1" x14ac:dyDescent="0.2">
      <c r="A144" s="501"/>
      <c r="B144" s="502"/>
      <c r="C144" s="502"/>
      <c r="D144" s="502"/>
      <c r="E144" s="502"/>
      <c r="F144" s="502"/>
      <c r="G144" s="502"/>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row>
    <row r="145" spans="1:34" s="496" customFormat="1" hidden="1" x14ac:dyDescent="0.2">
      <c r="A145" s="501"/>
      <c r="B145" s="502"/>
      <c r="C145" s="502"/>
      <c r="D145" s="502"/>
      <c r="E145" s="502"/>
      <c r="F145" s="502"/>
      <c r="G145" s="502"/>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row>
    <row r="146" spans="1:34" s="496" customFormat="1" hidden="1" x14ac:dyDescent="0.2">
      <c r="A146" s="501"/>
      <c r="B146" s="502"/>
      <c r="C146" s="502"/>
      <c r="D146" s="502"/>
      <c r="E146" s="502"/>
      <c r="F146" s="502"/>
      <c r="G146" s="502"/>
      <c r="H146" s="502"/>
      <c r="I146" s="502"/>
      <c r="J146" s="502"/>
      <c r="K146" s="502"/>
      <c r="L146" s="502"/>
      <c r="M146" s="502"/>
      <c r="N146" s="502"/>
      <c r="O146" s="502"/>
      <c r="P146" s="502"/>
      <c r="Q146" s="502"/>
      <c r="R146" s="502"/>
      <c r="S146" s="502"/>
      <c r="T146" s="502"/>
      <c r="U146" s="502"/>
      <c r="V146" s="502"/>
      <c r="W146" s="502"/>
      <c r="X146" s="502"/>
      <c r="Y146" s="502"/>
      <c r="Z146" s="502"/>
      <c r="AA146" s="502"/>
      <c r="AB146" s="502"/>
      <c r="AC146" s="502"/>
      <c r="AD146" s="502"/>
      <c r="AE146" s="502"/>
      <c r="AF146" s="502"/>
      <c r="AG146" s="502"/>
      <c r="AH146" s="502"/>
    </row>
    <row r="147" spans="1:34" s="496" customFormat="1" hidden="1" x14ac:dyDescent="0.2">
      <c r="A147" s="501"/>
      <c r="B147" s="502"/>
      <c r="C147" s="502"/>
      <c r="D147" s="502"/>
      <c r="E147" s="502"/>
      <c r="F147" s="502"/>
      <c r="G147" s="502"/>
      <c r="H147" s="502"/>
      <c r="I147" s="502"/>
      <c r="J147" s="502"/>
      <c r="K147" s="502"/>
      <c r="L147" s="502"/>
      <c r="M147" s="502"/>
      <c r="N147" s="502"/>
      <c r="O147" s="502"/>
      <c r="P147" s="502"/>
      <c r="Q147" s="502"/>
      <c r="R147" s="502"/>
      <c r="S147" s="502"/>
      <c r="T147" s="502"/>
      <c r="U147" s="502"/>
      <c r="V147" s="502"/>
      <c r="W147" s="502"/>
      <c r="X147" s="502"/>
      <c r="Y147" s="502"/>
      <c r="Z147" s="502"/>
      <c r="AA147" s="502"/>
      <c r="AB147" s="502"/>
      <c r="AC147" s="502"/>
      <c r="AD147" s="502"/>
      <c r="AE147" s="502"/>
      <c r="AF147" s="502"/>
      <c r="AG147" s="502"/>
      <c r="AH147" s="502"/>
    </row>
    <row r="148" spans="1:34" s="496" customFormat="1" hidden="1" x14ac:dyDescent="0.2">
      <c r="A148" s="501"/>
      <c r="B148" s="502"/>
      <c r="C148" s="502"/>
      <c r="D148" s="502"/>
      <c r="E148" s="502"/>
      <c r="F148" s="502"/>
      <c r="G148" s="502"/>
      <c r="H148" s="502"/>
      <c r="I148" s="502"/>
      <c r="J148" s="502"/>
      <c r="K148" s="502"/>
      <c r="L148" s="502"/>
      <c r="M148" s="502"/>
      <c r="N148" s="502"/>
      <c r="O148" s="502"/>
      <c r="P148" s="502"/>
      <c r="Q148" s="502"/>
      <c r="R148" s="502"/>
      <c r="S148" s="502"/>
      <c r="T148" s="502"/>
      <c r="U148" s="502"/>
      <c r="V148" s="502"/>
      <c r="W148" s="502"/>
      <c r="X148" s="502"/>
      <c r="Y148" s="502"/>
      <c r="Z148" s="502"/>
      <c r="AA148" s="502"/>
      <c r="AB148" s="502"/>
      <c r="AC148" s="502"/>
      <c r="AD148" s="502"/>
      <c r="AE148" s="502"/>
      <c r="AF148" s="502"/>
      <c r="AG148" s="502"/>
      <c r="AH148" s="502"/>
    </row>
    <row r="149" spans="1:34" s="496" customFormat="1" hidden="1" x14ac:dyDescent="0.2">
      <c r="A149" s="501"/>
      <c r="B149" s="502"/>
      <c r="C149" s="502"/>
      <c r="D149" s="502"/>
      <c r="E149" s="502"/>
      <c r="F149" s="502"/>
      <c r="G149" s="502"/>
      <c r="H149" s="502"/>
      <c r="I149" s="502"/>
      <c r="J149" s="502"/>
      <c r="K149" s="502"/>
      <c r="L149" s="502"/>
      <c r="M149" s="502"/>
      <c r="N149" s="502"/>
      <c r="O149" s="502"/>
      <c r="P149" s="502"/>
      <c r="Q149" s="502"/>
      <c r="R149" s="502"/>
      <c r="S149" s="502"/>
      <c r="T149" s="502"/>
      <c r="U149" s="502"/>
      <c r="V149" s="502"/>
      <c r="W149" s="502"/>
      <c r="X149" s="502"/>
      <c r="Y149" s="502"/>
      <c r="Z149" s="502"/>
      <c r="AA149" s="502"/>
      <c r="AB149" s="502"/>
      <c r="AC149" s="502"/>
      <c r="AD149" s="502"/>
      <c r="AE149" s="502"/>
      <c r="AF149" s="502"/>
      <c r="AG149" s="502"/>
      <c r="AH149" s="502"/>
    </row>
    <row r="150" spans="1:34" s="496" customFormat="1" hidden="1" x14ac:dyDescent="0.2">
      <c r="A150" s="501"/>
      <c r="B150" s="502"/>
      <c r="C150" s="502"/>
      <c r="D150" s="502"/>
      <c r="E150" s="502"/>
      <c r="F150" s="502"/>
      <c r="G150" s="502"/>
      <c r="H150" s="502"/>
      <c r="I150" s="502"/>
      <c r="J150" s="502"/>
      <c r="K150" s="502"/>
      <c r="L150" s="502"/>
      <c r="M150" s="502"/>
      <c r="N150" s="502"/>
      <c r="O150" s="502"/>
      <c r="P150" s="502"/>
      <c r="Q150" s="502"/>
      <c r="R150" s="502"/>
      <c r="S150" s="502"/>
      <c r="T150" s="502"/>
      <c r="U150" s="502"/>
      <c r="V150" s="502"/>
      <c r="W150" s="502"/>
      <c r="X150" s="502"/>
      <c r="Y150" s="502"/>
      <c r="Z150" s="502"/>
      <c r="AA150" s="502"/>
      <c r="AB150" s="502"/>
      <c r="AC150" s="502"/>
      <c r="AD150" s="502"/>
      <c r="AE150" s="502"/>
      <c r="AF150" s="502"/>
      <c r="AG150" s="502"/>
      <c r="AH150" s="502"/>
    </row>
    <row r="151" spans="1:34" s="496" customFormat="1" hidden="1" x14ac:dyDescent="0.2">
      <c r="A151" s="501"/>
      <c r="B151" s="502"/>
      <c r="C151" s="502"/>
      <c r="D151" s="502"/>
      <c r="E151" s="502"/>
      <c r="F151" s="502"/>
      <c r="G151" s="502"/>
      <c r="H151" s="502"/>
      <c r="I151" s="502"/>
      <c r="J151" s="502"/>
      <c r="K151" s="502"/>
      <c r="L151" s="502"/>
      <c r="M151" s="502"/>
      <c r="N151" s="502"/>
      <c r="O151" s="502"/>
      <c r="P151" s="502"/>
      <c r="Q151" s="502"/>
      <c r="R151" s="502"/>
      <c r="S151" s="502"/>
      <c r="T151" s="502"/>
      <c r="U151" s="502"/>
      <c r="V151" s="502"/>
      <c r="W151" s="502"/>
      <c r="X151" s="502"/>
      <c r="Y151" s="502"/>
      <c r="Z151" s="502"/>
      <c r="AA151" s="502"/>
      <c r="AB151" s="502"/>
      <c r="AC151" s="502"/>
      <c r="AD151" s="502"/>
      <c r="AE151" s="502"/>
      <c r="AF151" s="502"/>
      <c r="AG151" s="502"/>
      <c r="AH151" s="502"/>
    </row>
    <row r="152" spans="1:34" s="496" customFormat="1" hidden="1" x14ac:dyDescent="0.2">
      <c r="A152" s="501"/>
      <c r="B152" s="502"/>
      <c r="C152" s="502"/>
      <c r="D152" s="502"/>
      <c r="E152" s="502"/>
      <c r="F152" s="502"/>
      <c r="G152" s="502"/>
      <c r="H152" s="502"/>
      <c r="I152" s="502"/>
      <c r="J152" s="502"/>
      <c r="K152" s="502"/>
      <c r="L152" s="502"/>
      <c r="M152" s="502"/>
      <c r="N152" s="502"/>
      <c r="O152" s="502"/>
      <c r="P152" s="502"/>
      <c r="Q152" s="502"/>
      <c r="R152" s="502"/>
      <c r="S152" s="502"/>
      <c r="T152" s="502"/>
      <c r="U152" s="502"/>
      <c r="V152" s="502"/>
      <c r="W152" s="502"/>
      <c r="X152" s="502"/>
      <c r="Y152" s="502"/>
      <c r="Z152" s="502"/>
      <c r="AA152" s="502"/>
      <c r="AB152" s="502"/>
      <c r="AC152" s="502"/>
      <c r="AD152" s="502"/>
      <c r="AE152" s="502"/>
      <c r="AF152" s="502"/>
      <c r="AG152" s="502"/>
      <c r="AH152" s="502"/>
    </row>
    <row r="153" spans="1:34" s="496" customFormat="1" hidden="1" x14ac:dyDescent="0.2">
      <c r="A153" s="501"/>
      <c r="B153" s="502"/>
      <c r="C153" s="502"/>
      <c r="D153" s="502"/>
      <c r="E153" s="502"/>
      <c r="F153" s="502"/>
      <c r="G153" s="502"/>
      <c r="H153" s="502"/>
      <c r="I153" s="502"/>
      <c r="J153" s="502"/>
      <c r="K153" s="502"/>
      <c r="L153" s="502"/>
      <c r="M153" s="502"/>
      <c r="N153" s="502"/>
      <c r="O153" s="502"/>
      <c r="P153" s="502"/>
      <c r="Q153" s="502"/>
      <c r="R153" s="502"/>
      <c r="S153" s="502"/>
      <c r="T153" s="502"/>
      <c r="U153" s="502"/>
      <c r="V153" s="502"/>
      <c r="W153" s="502"/>
      <c r="X153" s="502"/>
      <c r="Y153" s="502"/>
      <c r="Z153" s="502"/>
      <c r="AA153" s="502"/>
      <c r="AB153" s="502"/>
      <c r="AC153" s="502"/>
      <c r="AD153" s="502"/>
      <c r="AE153" s="502"/>
      <c r="AF153" s="502"/>
      <c r="AG153" s="502"/>
      <c r="AH153" s="502"/>
    </row>
    <row r="154" spans="1:34" s="496" customFormat="1" hidden="1" x14ac:dyDescent="0.2">
      <c r="A154" s="501"/>
      <c r="B154" s="502"/>
      <c r="C154" s="502"/>
      <c r="D154" s="502"/>
      <c r="E154" s="502"/>
      <c r="F154" s="502"/>
      <c r="G154" s="502"/>
      <c r="H154" s="502"/>
      <c r="I154" s="502"/>
      <c r="J154" s="502"/>
      <c r="K154" s="502"/>
      <c r="L154" s="502"/>
      <c r="M154" s="502"/>
      <c r="N154" s="502"/>
      <c r="O154" s="502"/>
      <c r="P154" s="502"/>
      <c r="Q154" s="502"/>
      <c r="R154" s="502"/>
      <c r="S154" s="502"/>
      <c r="T154" s="502"/>
      <c r="U154" s="502"/>
      <c r="V154" s="502"/>
      <c r="W154" s="502"/>
      <c r="X154" s="502"/>
      <c r="Y154" s="502"/>
      <c r="Z154" s="502"/>
      <c r="AA154" s="502"/>
      <c r="AB154" s="502"/>
      <c r="AC154" s="502"/>
      <c r="AD154" s="502"/>
      <c r="AE154" s="502"/>
      <c r="AF154" s="502"/>
      <c r="AG154" s="502"/>
      <c r="AH154" s="502"/>
    </row>
    <row r="155" spans="1:34" s="496" customFormat="1" hidden="1" x14ac:dyDescent="0.2">
      <c r="A155" s="501"/>
      <c r="B155" s="502"/>
      <c r="C155" s="502"/>
      <c r="D155" s="502"/>
      <c r="E155" s="502"/>
      <c r="F155" s="502"/>
      <c r="G155" s="502"/>
      <c r="H155" s="502"/>
      <c r="I155" s="502"/>
      <c r="J155" s="502"/>
      <c r="K155" s="502"/>
      <c r="L155" s="502"/>
      <c r="M155" s="502"/>
      <c r="N155" s="502"/>
      <c r="O155" s="502"/>
      <c r="P155" s="502"/>
      <c r="Q155" s="502"/>
      <c r="R155" s="502"/>
      <c r="S155" s="502"/>
      <c r="T155" s="502"/>
      <c r="U155" s="502"/>
      <c r="V155" s="502"/>
      <c r="W155" s="502"/>
      <c r="X155" s="502"/>
      <c r="Y155" s="502"/>
      <c r="Z155" s="502"/>
      <c r="AA155" s="502"/>
      <c r="AB155" s="502"/>
      <c r="AC155" s="502"/>
      <c r="AD155" s="502"/>
      <c r="AE155" s="502"/>
      <c r="AF155" s="502"/>
      <c r="AG155" s="502"/>
      <c r="AH155" s="502"/>
    </row>
    <row r="156" spans="1:34" s="496" customFormat="1" hidden="1" x14ac:dyDescent="0.2">
      <c r="A156" s="501"/>
      <c r="B156" s="502"/>
      <c r="C156" s="502"/>
      <c r="D156" s="502"/>
      <c r="E156" s="502"/>
      <c r="F156" s="502"/>
      <c r="G156" s="502"/>
      <c r="H156" s="502"/>
      <c r="I156" s="502"/>
      <c r="J156" s="502"/>
      <c r="K156" s="502"/>
      <c r="L156" s="502"/>
      <c r="M156" s="502"/>
      <c r="N156" s="502"/>
      <c r="O156" s="502"/>
      <c r="P156" s="502"/>
      <c r="Q156" s="502"/>
      <c r="R156" s="502"/>
      <c r="S156" s="502"/>
      <c r="T156" s="502"/>
      <c r="U156" s="502"/>
      <c r="V156" s="502"/>
      <c r="W156" s="502"/>
      <c r="X156" s="502"/>
      <c r="Y156" s="502"/>
      <c r="Z156" s="502"/>
      <c r="AA156" s="502"/>
      <c r="AB156" s="502"/>
      <c r="AC156" s="502"/>
      <c r="AD156" s="502"/>
      <c r="AE156" s="502"/>
      <c r="AF156" s="502"/>
      <c r="AG156" s="502"/>
      <c r="AH156" s="502"/>
    </row>
    <row r="157" spans="1:34" s="496" customFormat="1" hidden="1" x14ac:dyDescent="0.2">
      <c r="A157" s="501"/>
      <c r="B157" s="502"/>
      <c r="C157" s="502"/>
      <c r="D157" s="502"/>
      <c r="E157" s="502"/>
      <c r="F157" s="502"/>
      <c r="G157" s="502"/>
      <c r="H157" s="502"/>
      <c r="I157" s="502"/>
      <c r="J157" s="502"/>
      <c r="K157" s="502"/>
      <c r="L157" s="502"/>
      <c r="M157" s="502"/>
      <c r="N157" s="502"/>
      <c r="O157" s="502"/>
      <c r="P157" s="502"/>
      <c r="Q157" s="502"/>
      <c r="R157" s="502"/>
      <c r="S157" s="502"/>
      <c r="T157" s="502"/>
      <c r="U157" s="502"/>
      <c r="V157" s="502"/>
      <c r="W157" s="502"/>
      <c r="X157" s="502"/>
      <c r="Y157" s="502"/>
      <c r="Z157" s="502"/>
      <c r="AA157" s="502"/>
      <c r="AB157" s="502"/>
      <c r="AC157" s="502"/>
      <c r="AD157" s="502"/>
      <c r="AE157" s="502"/>
      <c r="AF157" s="502"/>
      <c r="AG157" s="502"/>
      <c r="AH157" s="502"/>
    </row>
    <row r="158" spans="1:34" s="496" customFormat="1" hidden="1" x14ac:dyDescent="0.2">
      <c r="A158" s="501"/>
      <c r="B158" s="502"/>
      <c r="C158" s="502"/>
      <c r="D158" s="502"/>
      <c r="E158" s="502"/>
      <c r="F158" s="502"/>
      <c r="G158" s="502"/>
      <c r="H158" s="502"/>
      <c r="I158" s="502"/>
      <c r="J158" s="502"/>
      <c r="K158" s="502"/>
      <c r="L158" s="502"/>
      <c r="M158" s="502"/>
      <c r="N158" s="502"/>
      <c r="O158" s="502"/>
      <c r="P158" s="502"/>
      <c r="Q158" s="502"/>
      <c r="R158" s="502"/>
      <c r="S158" s="502"/>
      <c r="T158" s="502"/>
      <c r="U158" s="502"/>
      <c r="V158" s="502"/>
      <c r="W158" s="502"/>
      <c r="X158" s="502"/>
      <c r="Y158" s="502"/>
      <c r="Z158" s="502"/>
      <c r="AA158" s="502"/>
      <c r="AB158" s="502"/>
      <c r="AC158" s="502"/>
      <c r="AD158" s="502"/>
      <c r="AE158" s="502"/>
      <c r="AF158" s="502"/>
      <c r="AG158" s="502"/>
      <c r="AH158" s="502"/>
    </row>
    <row r="159" spans="1:34" s="496" customFormat="1" hidden="1" x14ac:dyDescent="0.2">
      <c r="A159" s="501"/>
      <c r="B159" s="502"/>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2"/>
      <c r="AF159" s="502"/>
      <c r="AG159" s="502"/>
      <c r="AH159" s="502"/>
    </row>
    <row r="160" spans="1:34" s="496" customFormat="1" hidden="1" x14ac:dyDescent="0.2">
      <c r="A160" s="501"/>
      <c r="B160" s="502"/>
      <c r="C160" s="502"/>
      <c r="D160" s="502"/>
      <c r="E160" s="502"/>
      <c r="F160" s="502"/>
      <c r="G160" s="502"/>
      <c r="H160" s="502"/>
      <c r="I160" s="502"/>
      <c r="J160" s="502"/>
      <c r="K160" s="502"/>
      <c r="L160" s="502"/>
      <c r="M160" s="502"/>
      <c r="N160" s="502"/>
      <c r="O160" s="502"/>
      <c r="P160" s="502"/>
      <c r="Q160" s="502"/>
      <c r="R160" s="502"/>
      <c r="S160" s="502"/>
      <c r="T160" s="502"/>
      <c r="U160" s="502"/>
      <c r="V160" s="502"/>
      <c r="W160" s="502"/>
      <c r="X160" s="502"/>
      <c r="Y160" s="502"/>
      <c r="Z160" s="502"/>
      <c r="AA160" s="502"/>
      <c r="AB160" s="502"/>
      <c r="AC160" s="502"/>
      <c r="AD160" s="502"/>
      <c r="AE160" s="502"/>
      <c r="AF160" s="502"/>
      <c r="AG160" s="502"/>
      <c r="AH160" s="502"/>
    </row>
    <row r="161" spans="1:34" s="496" customFormat="1" hidden="1" x14ac:dyDescent="0.2">
      <c r="A161" s="501"/>
      <c r="B161" s="502"/>
      <c r="C161" s="502"/>
      <c r="D161" s="502"/>
      <c r="E161" s="502"/>
      <c r="F161" s="502"/>
      <c r="G161" s="502"/>
      <c r="H161" s="502"/>
      <c r="I161" s="502"/>
      <c r="J161" s="502"/>
      <c r="K161" s="502"/>
      <c r="L161" s="502"/>
      <c r="M161" s="502"/>
      <c r="N161" s="502"/>
      <c r="O161" s="502"/>
      <c r="P161" s="502"/>
      <c r="Q161" s="502"/>
      <c r="R161" s="502"/>
      <c r="S161" s="502"/>
      <c r="T161" s="502"/>
      <c r="U161" s="502"/>
      <c r="V161" s="502"/>
      <c r="W161" s="502"/>
      <c r="X161" s="502"/>
      <c r="Y161" s="502"/>
      <c r="Z161" s="502"/>
      <c r="AA161" s="502"/>
      <c r="AB161" s="502"/>
      <c r="AC161" s="502"/>
      <c r="AD161" s="502"/>
      <c r="AE161" s="502"/>
      <c r="AF161" s="502"/>
      <c r="AG161" s="502"/>
      <c r="AH161" s="502"/>
    </row>
    <row r="162" spans="1:34" s="496" customFormat="1" hidden="1" x14ac:dyDescent="0.2">
      <c r="A162" s="501"/>
      <c r="B162" s="502"/>
      <c r="C162" s="502"/>
      <c r="D162" s="502"/>
      <c r="E162" s="502"/>
      <c r="F162" s="502"/>
      <c r="G162" s="502"/>
      <c r="H162" s="502"/>
      <c r="I162" s="502"/>
      <c r="J162" s="502"/>
      <c r="K162" s="502"/>
      <c r="L162" s="502"/>
      <c r="M162" s="502"/>
      <c r="N162" s="502"/>
      <c r="O162" s="502"/>
      <c r="P162" s="502"/>
      <c r="Q162" s="502"/>
      <c r="R162" s="502"/>
      <c r="S162" s="502"/>
      <c r="T162" s="502"/>
      <c r="U162" s="502"/>
      <c r="V162" s="502"/>
      <c r="W162" s="502"/>
      <c r="X162" s="502"/>
      <c r="Y162" s="502"/>
      <c r="Z162" s="502"/>
      <c r="AA162" s="502"/>
      <c r="AB162" s="502"/>
      <c r="AC162" s="502"/>
      <c r="AD162" s="502"/>
      <c r="AE162" s="502"/>
      <c r="AF162" s="502"/>
      <c r="AG162" s="502"/>
      <c r="AH162" s="502"/>
    </row>
    <row r="163" spans="1:34" s="496" customFormat="1" hidden="1" x14ac:dyDescent="0.2">
      <c r="A163" s="501"/>
      <c r="B163" s="502"/>
      <c r="C163" s="502"/>
      <c r="D163" s="502"/>
      <c r="E163" s="502"/>
      <c r="F163" s="502"/>
      <c r="G163" s="502"/>
      <c r="H163" s="502"/>
      <c r="I163" s="502"/>
      <c r="J163" s="502"/>
      <c r="K163" s="502"/>
      <c r="L163" s="502"/>
      <c r="M163" s="502"/>
      <c r="N163" s="502"/>
      <c r="O163" s="502"/>
      <c r="P163" s="502"/>
      <c r="Q163" s="502"/>
      <c r="R163" s="502"/>
      <c r="S163" s="502"/>
      <c r="T163" s="502"/>
      <c r="U163" s="502"/>
      <c r="V163" s="502"/>
      <c r="W163" s="502"/>
      <c r="X163" s="502"/>
      <c r="Y163" s="502"/>
      <c r="Z163" s="502"/>
      <c r="AA163" s="502"/>
      <c r="AB163" s="502"/>
      <c r="AC163" s="502"/>
      <c r="AD163" s="502"/>
      <c r="AE163" s="502"/>
      <c r="AF163" s="502"/>
      <c r="AG163" s="502"/>
      <c r="AH163" s="502"/>
    </row>
    <row r="164" spans="1:34" s="496" customFormat="1" hidden="1" x14ac:dyDescent="0.2">
      <c r="A164" s="501"/>
      <c r="B164" s="502"/>
      <c r="C164" s="502"/>
      <c r="D164" s="502"/>
      <c r="E164" s="502"/>
      <c r="F164" s="502"/>
      <c r="G164" s="502"/>
      <c r="H164" s="502"/>
      <c r="I164" s="502"/>
      <c r="J164" s="502"/>
      <c r="K164" s="502"/>
      <c r="L164" s="502"/>
      <c r="M164" s="502"/>
      <c r="N164" s="502"/>
      <c r="O164" s="502"/>
      <c r="P164" s="502"/>
      <c r="Q164" s="502"/>
      <c r="R164" s="502"/>
      <c r="S164" s="502"/>
      <c r="T164" s="502"/>
      <c r="U164" s="502"/>
      <c r="V164" s="502"/>
      <c r="W164" s="502"/>
      <c r="X164" s="502"/>
      <c r="Y164" s="502"/>
      <c r="Z164" s="502"/>
      <c r="AA164" s="502"/>
      <c r="AB164" s="502"/>
      <c r="AC164" s="502"/>
      <c r="AD164" s="502"/>
      <c r="AE164" s="502"/>
      <c r="AF164" s="502"/>
      <c r="AG164" s="502"/>
      <c r="AH164" s="502"/>
    </row>
    <row r="165" spans="1:34" s="496" customFormat="1" hidden="1" x14ac:dyDescent="0.2">
      <c r="A165" s="501"/>
      <c r="B165" s="502"/>
      <c r="C165" s="502"/>
      <c r="D165" s="502"/>
      <c r="E165" s="502"/>
      <c r="F165" s="502"/>
      <c r="G165" s="502"/>
      <c r="H165" s="502"/>
      <c r="I165" s="502"/>
      <c r="J165" s="502"/>
      <c r="K165" s="502"/>
      <c r="L165" s="502"/>
      <c r="M165" s="502"/>
      <c r="N165" s="502"/>
      <c r="O165" s="502"/>
      <c r="P165" s="502"/>
      <c r="Q165" s="502"/>
      <c r="R165" s="502"/>
      <c r="S165" s="502"/>
      <c r="T165" s="502"/>
      <c r="U165" s="502"/>
      <c r="V165" s="502"/>
      <c r="W165" s="502"/>
      <c r="X165" s="502"/>
      <c r="Y165" s="502"/>
      <c r="Z165" s="502"/>
      <c r="AA165" s="502"/>
      <c r="AB165" s="502"/>
      <c r="AC165" s="502"/>
      <c r="AD165" s="502"/>
      <c r="AE165" s="502"/>
      <c r="AF165" s="502"/>
      <c r="AG165" s="502"/>
      <c r="AH165" s="502"/>
    </row>
    <row r="166" spans="1:34" s="496" customFormat="1" hidden="1" x14ac:dyDescent="0.2">
      <c r="A166" s="501"/>
      <c r="B166" s="502"/>
      <c r="C166" s="502"/>
      <c r="D166" s="502"/>
      <c r="E166" s="502"/>
      <c r="F166" s="502"/>
      <c r="G166" s="502"/>
      <c r="H166" s="502"/>
      <c r="I166" s="502"/>
      <c r="J166" s="502"/>
      <c r="K166" s="502"/>
      <c r="L166" s="502"/>
      <c r="M166" s="502"/>
      <c r="N166" s="502"/>
      <c r="O166" s="502"/>
      <c r="P166" s="502"/>
      <c r="Q166" s="502"/>
      <c r="R166" s="502"/>
      <c r="S166" s="502"/>
      <c r="T166" s="502"/>
      <c r="U166" s="502"/>
      <c r="V166" s="502"/>
      <c r="W166" s="502"/>
      <c r="X166" s="502"/>
      <c r="Y166" s="502"/>
      <c r="Z166" s="502"/>
      <c r="AA166" s="502"/>
      <c r="AB166" s="502"/>
      <c r="AC166" s="502"/>
      <c r="AD166" s="502"/>
      <c r="AE166" s="502"/>
      <c r="AF166" s="502"/>
      <c r="AG166" s="502"/>
      <c r="AH166" s="502"/>
    </row>
    <row r="167" spans="1:34" s="496" customFormat="1" hidden="1" x14ac:dyDescent="0.2">
      <c r="A167" s="501"/>
      <c r="B167" s="502"/>
      <c r="C167" s="502"/>
      <c r="D167" s="502"/>
      <c r="E167" s="502"/>
      <c r="F167" s="502"/>
      <c r="G167" s="502"/>
      <c r="H167" s="502"/>
      <c r="I167" s="502"/>
      <c r="J167" s="502"/>
      <c r="K167" s="502"/>
      <c r="L167" s="502"/>
      <c r="M167" s="502"/>
      <c r="N167" s="502"/>
      <c r="O167" s="502"/>
      <c r="P167" s="502"/>
      <c r="Q167" s="502"/>
      <c r="R167" s="502"/>
      <c r="S167" s="502"/>
      <c r="T167" s="502"/>
      <c r="U167" s="502"/>
      <c r="V167" s="502"/>
      <c r="W167" s="502"/>
      <c r="X167" s="502"/>
      <c r="Y167" s="502"/>
      <c r="Z167" s="502"/>
      <c r="AA167" s="502"/>
      <c r="AB167" s="502"/>
      <c r="AC167" s="502"/>
      <c r="AD167" s="502"/>
      <c r="AE167" s="502"/>
      <c r="AF167" s="502"/>
      <c r="AG167" s="502"/>
      <c r="AH167" s="502"/>
    </row>
    <row r="168" spans="1:34" s="496" customFormat="1" hidden="1" x14ac:dyDescent="0.2"/>
    <row r="169" spans="1:34" s="496" customFormat="1" hidden="1" x14ac:dyDescent="0.2"/>
    <row r="170" spans="1:34" s="496" customFormat="1" hidden="1" x14ac:dyDescent="0.2"/>
    <row r="171" spans="1:34" s="496" customFormat="1" hidden="1" x14ac:dyDescent="0.2"/>
    <row r="172" spans="1:34" s="496" customFormat="1" hidden="1" x14ac:dyDescent="0.2"/>
    <row r="173" spans="1:34" s="496" customFormat="1" hidden="1" x14ac:dyDescent="0.2"/>
    <row r="174" spans="1:34" s="496" customFormat="1" hidden="1" x14ac:dyDescent="0.2"/>
    <row r="175" spans="1:34" s="496" customFormat="1" hidden="1" x14ac:dyDescent="0.2"/>
    <row r="176" spans="1:34" s="496" customFormat="1" hidden="1" x14ac:dyDescent="0.2"/>
    <row r="177" s="496" customFormat="1" hidden="1" x14ac:dyDescent="0.2"/>
    <row r="178" s="496" customFormat="1" hidden="1" x14ac:dyDescent="0.2"/>
    <row r="179" s="496" customFormat="1" hidden="1" x14ac:dyDescent="0.2"/>
    <row r="180" s="496" customFormat="1" hidden="1" x14ac:dyDescent="0.2"/>
    <row r="181" s="496" customFormat="1" hidden="1" x14ac:dyDescent="0.2"/>
    <row r="182" s="496" customFormat="1" hidden="1" x14ac:dyDescent="0.2"/>
    <row r="183" s="496" customFormat="1" hidden="1" x14ac:dyDescent="0.2"/>
    <row r="184" s="496" customFormat="1" hidden="1" x14ac:dyDescent="0.2"/>
    <row r="185" s="496" customFormat="1" hidden="1" x14ac:dyDescent="0.2"/>
    <row r="186" s="496" customFormat="1" hidden="1" x14ac:dyDescent="0.2"/>
    <row r="187" s="496" customFormat="1" hidden="1" x14ac:dyDescent="0.2"/>
    <row r="188" s="496" customFormat="1" hidden="1" x14ac:dyDescent="0.2"/>
    <row r="189" s="496" customFormat="1" hidden="1" x14ac:dyDescent="0.2"/>
    <row r="190" s="496" customFormat="1" hidden="1" x14ac:dyDescent="0.2"/>
    <row r="191" s="496" customFormat="1" hidden="1" x14ac:dyDescent="0.2"/>
    <row r="192" s="496" customFormat="1" hidden="1" x14ac:dyDescent="0.2"/>
    <row r="193" spans="1:34" s="496" customFormat="1" hidden="1" x14ac:dyDescent="0.2"/>
    <row r="194" spans="1:34" s="496" customFormat="1" hidden="1" x14ac:dyDescent="0.2"/>
    <row r="195" spans="1:34" s="496" customFormat="1" hidden="1" x14ac:dyDescent="0.2"/>
    <row r="196" spans="1:34" s="496" customFormat="1" hidden="1" x14ac:dyDescent="0.2"/>
    <row r="197" spans="1:34" s="496" customFormat="1" hidden="1" x14ac:dyDescent="0.2"/>
    <row r="198" spans="1:34" s="496" customFormat="1" x14ac:dyDescent="0.2"/>
    <row r="199" spans="1:34" s="496" customFormat="1" ht="15" x14ac:dyDescent="0.25">
      <c r="A199" s="503" t="s">
        <v>17</v>
      </c>
      <c r="B199" s="504"/>
      <c r="C199" s="504"/>
      <c r="D199" s="504"/>
      <c r="E199" s="504"/>
      <c r="F199" s="504"/>
      <c r="G199" s="504"/>
      <c r="H199" s="504"/>
      <c r="I199" s="504"/>
      <c r="J199" s="504"/>
      <c r="K199" s="504"/>
      <c r="L199" s="504"/>
      <c r="M199" s="504"/>
      <c r="N199" s="504"/>
      <c r="O199" s="504"/>
      <c r="P199" s="504"/>
      <c r="Q199" s="504"/>
      <c r="R199" s="504"/>
      <c r="S199" s="504"/>
      <c r="T199" s="504"/>
      <c r="U199" s="504"/>
      <c r="V199" s="504"/>
      <c r="W199" s="504"/>
      <c r="X199" s="504"/>
      <c r="Y199" s="504"/>
      <c r="Z199" s="504"/>
      <c r="AA199" s="504"/>
      <c r="AB199" s="504"/>
      <c r="AC199" s="504"/>
      <c r="AD199" s="504"/>
      <c r="AE199" s="504"/>
      <c r="AF199" s="504"/>
      <c r="AG199" s="504"/>
      <c r="AH199" s="504"/>
    </row>
    <row r="200" spans="1:34" s="496" customFormat="1" ht="35.1" customHeight="1" x14ac:dyDescent="0.25">
      <c r="A200" s="494" t="s">
        <v>137</v>
      </c>
      <c r="B200" s="495" t="s">
        <v>140</v>
      </c>
      <c r="C200" s="495">
        <v>1</v>
      </c>
      <c r="D200" s="495">
        <v>2</v>
      </c>
      <c r="E200" s="495">
        <v>3</v>
      </c>
      <c r="F200" s="495">
        <v>4</v>
      </c>
      <c r="G200" s="495">
        <v>5</v>
      </c>
      <c r="H200" s="495">
        <v>6</v>
      </c>
      <c r="I200" s="495">
        <v>7</v>
      </c>
      <c r="J200" s="495">
        <v>8</v>
      </c>
      <c r="K200" s="495">
        <v>9</v>
      </c>
      <c r="L200" s="495">
        <v>10</v>
      </c>
      <c r="M200" s="495">
        <v>11</v>
      </c>
      <c r="N200" s="495">
        <v>12</v>
      </c>
      <c r="O200" s="495">
        <v>13</v>
      </c>
      <c r="P200" s="495">
        <v>14</v>
      </c>
      <c r="Q200" s="495">
        <v>15</v>
      </c>
      <c r="R200" s="495">
        <v>16</v>
      </c>
      <c r="S200" s="495">
        <v>17</v>
      </c>
      <c r="T200" s="495">
        <v>18</v>
      </c>
      <c r="U200" s="495">
        <v>19</v>
      </c>
      <c r="V200" s="495">
        <v>20</v>
      </c>
      <c r="W200" s="495">
        <v>21</v>
      </c>
      <c r="X200" s="495">
        <v>22</v>
      </c>
      <c r="Y200" s="495">
        <v>23</v>
      </c>
      <c r="Z200" s="495">
        <v>24</v>
      </c>
      <c r="AA200" s="495">
        <v>25</v>
      </c>
      <c r="AB200" s="495">
        <v>26</v>
      </c>
      <c r="AC200" s="495">
        <v>27</v>
      </c>
      <c r="AD200" s="495">
        <v>28</v>
      </c>
      <c r="AE200" s="495">
        <v>29</v>
      </c>
      <c r="AF200" s="495">
        <v>30</v>
      </c>
      <c r="AG200" s="495" t="s">
        <v>20</v>
      </c>
      <c r="AH200" s="495" t="s">
        <v>141</v>
      </c>
    </row>
    <row r="201" spans="1:34" s="498" customFormat="1" ht="11.25" x14ac:dyDescent="0.2">
      <c r="A201" s="842" t="s">
        <v>200</v>
      </c>
      <c r="B201" s="497">
        <v>0</v>
      </c>
      <c r="C201" s="498">
        <v>70431</v>
      </c>
      <c r="D201" s="498">
        <v>1670478</v>
      </c>
      <c r="E201" s="497">
        <v>0</v>
      </c>
      <c r="F201" s="497">
        <v>0</v>
      </c>
      <c r="G201" s="497">
        <v>0</v>
      </c>
      <c r="H201" s="497">
        <v>0</v>
      </c>
      <c r="I201" s="497">
        <v>0</v>
      </c>
      <c r="J201" s="497">
        <v>0</v>
      </c>
      <c r="K201" s="497">
        <v>0</v>
      </c>
      <c r="L201" s="497">
        <v>0</v>
      </c>
      <c r="M201" s="497">
        <v>0</v>
      </c>
      <c r="N201" s="497">
        <v>0</v>
      </c>
      <c r="O201" s="497">
        <v>0</v>
      </c>
      <c r="P201" s="497">
        <v>0</v>
      </c>
      <c r="Q201" s="497">
        <v>0</v>
      </c>
      <c r="R201" s="497">
        <v>0</v>
      </c>
      <c r="S201" s="497">
        <v>0</v>
      </c>
      <c r="T201" s="497">
        <v>0</v>
      </c>
      <c r="U201" s="497">
        <v>0</v>
      </c>
      <c r="V201" s="497">
        <v>0</v>
      </c>
      <c r="W201" s="497">
        <v>0</v>
      </c>
      <c r="X201" s="497">
        <v>0</v>
      </c>
      <c r="Y201" s="497">
        <v>0</v>
      </c>
      <c r="Z201" s="497">
        <v>0</v>
      </c>
      <c r="AA201" s="497">
        <v>0</v>
      </c>
      <c r="AB201" s="497">
        <v>0</v>
      </c>
      <c r="AC201" s="497">
        <v>0</v>
      </c>
      <c r="AD201" s="497">
        <v>0</v>
      </c>
      <c r="AE201" s="497">
        <v>0</v>
      </c>
      <c r="AF201" s="497">
        <v>0</v>
      </c>
      <c r="AG201" s="497">
        <f>SUM(B201:AF201)</f>
        <v>1740909</v>
      </c>
      <c r="AH201" s="497">
        <f>SUM(C201:AG201)</f>
        <v>3481818</v>
      </c>
    </row>
    <row r="202" spans="1:34" s="498" customFormat="1" ht="11.25" x14ac:dyDescent="0.2">
      <c r="A202" s="842" t="s">
        <v>191</v>
      </c>
      <c r="B202" s="497">
        <v>0</v>
      </c>
      <c r="C202" s="497">
        <v>38631</v>
      </c>
      <c r="D202" s="497">
        <v>190932</v>
      </c>
      <c r="E202" s="497">
        <v>0</v>
      </c>
      <c r="F202" s="497">
        <v>0</v>
      </c>
      <c r="G202" s="497">
        <v>0</v>
      </c>
      <c r="H202" s="497">
        <v>0</v>
      </c>
      <c r="I202" s="497">
        <v>0</v>
      </c>
      <c r="J202" s="497">
        <v>0</v>
      </c>
      <c r="K202" s="497">
        <v>0</v>
      </c>
      <c r="L202" s="497">
        <v>0</v>
      </c>
      <c r="M202" s="497">
        <v>0</v>
      </c>
      <c r="N202" s="497">
        <v>0</v>
      </c>
      <c r="O202" s="497">
        <v>0</v>
      </c>
      <c r="P202" s="497">
        <v>0</v>
      </c>
      <c r="Q202" s="497">
        <v>0</v>
      </c>
      <c r="R202" s="497">
        <v>0</v>
      </c>
      <c r="S202" s="497">
        <v>0</v>
      </c>
      <c r="T202" s="497">
        <v>0</v>
      </c>
      <c r="U202" s="497">
        <v>0</v>
      </c>
      <c r="V202" s="497">
        <v>0</v>
      </c>
      <c r="W202" s="497">
        <v>0</v>
      </c>
      <c r="X202" s="497">
        <v>0</v>
      </c>
      <c r="Y202" s="497">
        <v>0</v>
      </c>
      <c r="Z202" s="497">
        <v>0</v>
      </c>
      <c r="AA202" s="497">
        <v>0</v>
      </c>
      <c r="AB202" s="497">
        <v>0</v>
      </c>
      <c r="AC202" s="497">
        <v>0</v>
      </c>
      <c r="AD202" s="497">
        <v>0</v>
      </c>
      <c r="AE202" s="497">
        <v>0</v>
      </c>
      <c r="AF202" s="497">
        <v>0</v>
      </c>
      <c r="AG202" s="497">
        <f t="shared" ref="AG202:AG204" si="2">SUM(B202:AF202)</f>
        <v>229563</v>
      </c>
      <c r="AH202" s="497">
        <f t="shared" ref="AH202:AH204" si="3">SUM(C202:AG202)</f>
        <v>459126</v>
      </c>
    </row>
    <row r="203" spans="1:34" s="498" customFormat="1" ht="11.25" x14ac:dyDescent="0.2">
      <c r="A203" s="842" t="s">
        <v>199</v>
      </c>
      <c r="B203" s="497">
        <v>0</v>
      </c>
      <c r="C203" s="497">
        <v>252840</v>
      </c>
      <c r="D203" s="497">
        <v>6530530</v>
      </c>
      <c r="E203" s="497">
        <v>0</v>
      </c>
      <c r="F203" s="497">
        <v>0</v>
      </c>
      <c r="G203" s="497">
        <v>0</v>
      </c>
      <c r="H203" s="497">
        <v>0</v>
      </c>
      <c r="I203" s="497">
        <v>0</v>
      </c>
      <c r="J203" s="497">
        <v>0</v>
      </c>
      <c r="K203" s="497">
        <v>0</v>
      </c>
      <c r="L203" s="497">
        <v>0</v>
      </c>
      <c r="M203" s="497">
        <v>0</v>
      </c>
      <c r="N203" s="497">
        <v>0</v>
      </c>
      <c r="O203" s="497">
        <v>0</v>
      </c>
      <c r="P203" s="497">
        <v>0</v>
      </c>
      <c r="Q203" s="497">
        <v>0</v>
      </c>
      <c r="R203" s="497">
        <v>0</v>
      </c>
      <c r="S203" s="497">
        <v>0</v>
      </c>
      <c r="T203" s="497">
        <v>0</v>
      </c>
      <c r="U203" s="497">
        <v>0</v>
      </c>
      <c r="V203" s="497">
        <v>0</v>
      </c>
      <c r="W203" s="497">
        <v>0</v>
      </c>
      <c r="X203" s="497">
        <v>0</v>
      </c>
      <c r="Y203" s="497">
        <v>0</v>
      </c>
      <c r="Z203" s="497">
        <v>0</v>
      </c>
      <c r="AA203" s="497">
        <v>0</v>
      </c>
      <c r="AB203" s="497">
        <v>0</v>
      </c>
      <c r="AC203" s="497">
        <v>0</v>
      </c>
      <c r="AD203" s="497">
        <v>0</v>
      </c>
      <c r="AE203" s="497">
        <v>0</v>
      </c>
      <c r="AF203" s="497">
        <v>0</v>
      </c>
      <c r="AG203" s="497">
        <f t="shared" si="2"/>
        <v>6783370</v>
      </c>
      <c r="AH203" s="497">
        <f t="shared" si="3"/>
        <v>13566740</v>
      </c>
    </row>
    <row r="204" spans="1:34" s="498" customFormat="1" ht="11.25" x14ac:dyDescent="0.2">
      <c r="A204" s="842" t="s">
        <v>198</v>
      </c>
      <c r="B204" s="497">
        <v>0</v>
      </c>
      <c r="C204" s="497">
        <v>1240932</v>
      </c>
      <c r="D204" s="497">
        <v>25944030</v>
      </c>
      <c r="E204" s="497">
        <v>0</v>
      </c>
      <c r="F204" s="497">
        <v>0</v>
      </c>
      <c r="G204" s="497">
        <v>0</v>
      </c>
      <c r="H204" s="497">
        <v>0</v>
      </c>
      <c r="I204" s="497">
        <v>0</v>
      </c>
      <c r="J204" s="497">
        <v>0</v>
      </c>
      <c r="K204" s="497">
        <v>0</v>
      </c>
      <c r="L204" s="497">
        <v>0</v>
      </c>
      <c r="M204" s="497">
        <v>0</v>
      </c>
      <c r="N204" s="497">
        <v>0</v>
      </c>
      <c r="O204" s="497">
        <v>0</v>
      </c>
      <c r="P204" s="497">
        <v>0</v>
      </c>
      <c r="Q204" s="497">
        <v>0</v>
      </c>
      <c r="R204" s="497">
        <v>0</v>
      </c>
      <c r="S204" s="497">
        <v>0</v>
      </c>
      <c r="T204" s="497">
        <v>0</v>
      </c>
      <c r="U204" s="497">
        <v>0</v>
      </c>
      <c r="V204" s="497">
        <v>0</v>
      </c>
      <c r="W204" s="497">
        <v>0</v>
      </c>
      <c r="X204" s="497">
        <v>0</v>
      </c>
      <c r="Y204" s="497">
        <v>0</v>
      </c>
      <c r="Z204" s="497">
        <v>0</v>
      </c>
      <c r="AA204" s="497">
        <v>0</v>
      </c>
      <c r="AB204" s="497">
        <v>0</v>
      </c>
      <c r="AC204" s="497">
        <v>0</v>
      </c>
      <c r="AD204" s="497">
        <v>0</v>
      </c>
      <c r="AE204" s="497">
        <v>0</v>
      </c>
      <c r="AF204" s="497">
        <v>0</v>
      </c>
      <c r="AG204" s="497">
        <f t="shared" si="2"/>
        <v>27184962</v>
      </c>
      <c r="AH204" s="497">
        <f t="shared" si="3"/>
        <v>54369924</v>
      </c>
    </row>
    <row r="205" spans="1:34" s="496" customFormat="1" x14ac:dyDescent="0.2">
      <c r="A205" s="499" t="s">
        <v>20</v>
      </c>
      <c r="B205" s="500">
        <f t="shared" ref="B205:AH205" si="4">SUM(B201:B204)</f>
        <v>0</v>
      </c>
      <c r="C205" s="500">
        <f t="shared" si="4"/>
        <v>1602834</v>
      </c>
      <c r="D205" s="500">
        <f t="shared" si="4"/>
        <v>34335970</v>
      </c>
      <c r="E205" s="500">
        <f t="shared" si="4"/>
        <v>0</v>
      </c>
      <c r="F205" s="500">
        <f t="shared" si="4"/>
        <v>0</v>
      </c>
      <c r="G205" s="500">
        <f t="shared" si="4"/>
        <v>0</v>
      </c>
      <c r="H205" s="500">
        <f t="shared" si="4"/>
        <v>0</v>
      </c>
      <c r="I205" s="500">
        <f t="shared" si="4"/>
        <v>0</v>
      </c>
      <c r="J205" s="500">
        <f t="shared" si="4"/>
        <v>0</v>
      </c>
      <c r="K205" s="500">
        <f t="shared" si="4"/>
        <v>0</v>
      </c>
      <c r="L205" s="500">
        <f t="shared" si="4"/>
        <v>0</v>
      </c>
      <c r="M205" s="500">
        <f t="shared" si="4"/>
        <v>0</v>
      </c>
      <c r="N205" s="500">
        <f t="shared" si="4"/>
        <v>0</v>
      </c>
      <c r="O205" s="500">
        <f t="shared" si="4"/>
        <v>0</v>
      </c>
      <c r="P205" s="500">
        <f t="shared" si="4"/>
        <v>0</v>
      </c>
      <c r="Q205" s="500">
        <f t="shared" si="4"/>
        <v>0</v>
      </c>
      <c r="R205" s="500">
        <f t="shared" si="4"/>
        <v>0</v>
      </c>
      <c r="S205" s="500">
        <f t="shared" si="4"/>
        <v>0</v>
      </c>
      <c r="T205" s="500">
        <f t="shared" si="4"/>
        <v>0</v>
      </c>
      <c r="U205" s="500">
        <f t="shared" si="4"/>
        <v>0</v>
      </c>
      <c r="V205" s="500">
        <f t="shared" si="4"/>
        <v>0</v>
      </c>
      <c r="W205" s="500">
        <f t="shared" si="4"/>
        <v>0</v>
      </c>
      <c r="X205" s="500">
        <f t="shared" si="4"/>
        <v>0</v>
      </c>
      <c r="Y205" s="500">
        <f t="shared" si="4"/>
        <v>0</v>
      </c>
      <c r="Z205" s="500">
        <f t="shared" si="4"/>
        <v>0</v>
      </c>
      <c r="AA205" s="500">
        <f t="shared" si="4"/>
        <v>0</v>
      </c>
      <c r="AB205" s="500">
        <f t="shared" si="4"/>
        <v>0</v>
      </c>
      <c r="AC205" s="500">
        <f t="shared" si="4"/>
        <v>0</v>
      </c>
      <c r="AD205" s="500">
        <f t="shared" si="4"/>
        <v>0</v>
      </c>
      <c r="AE205" s="500">
        <f t="shared" si="4"/>
        <v>0</v>
      </c>
      <c r="AF205" s="500">
        <f t="shared" si="4"/>
        <v>0</v>
      </c>
      <c r="AG205" s="500">
        <f t="shared" si="4"/>
        <v>35938804</v>
      </c>
      <c r="AH205" s="500">
        <f t="shared" si="4"/>
        <v>71877608</v>
      </c>
    </row>
    <row r="206" spans="1:34" s="496" customFormat="1" hidden="1" x14ac:dyDescent="0.2"/>
    <row r="207" spans="1:34" s="496" customFormat="1" hidden="1" x14ac:dyDescent="0.2"/>
    <row r="208" spans="1:34" s="496" customFormat="1" hidden="1" x14ac:dyDescent="0.2"/>
    <row r="209" s="496" customFormat="1" hidden="1" x14ac:dyDescent="0.2"/>
    <row r="210" s="496" customFormat="1" hidden="1" x14ac:dyDescent="0.2"/>
    <row r="211" s="496" customFormat="1" hidden="1" x14ac:dyDescent="0.2"/>
    <row r="212" s="496" customFormat="1" hidden="1" x14ac:dyDescent="0.2"/>
    <row r="213" s="496" customFormat="1" hidden="1" x14ac:dyDescent="0.2"/>
    <row r="214" s="496" customFormat="1" hidden="1" x14ac:dyDescent="0.2"/>
    <row r="215" s="496" customFormat="1" hidden="1" x14ac:dyDescent="0.2"/>
    <row r="216" s="496" customFormat="1" hidden="1" x14ac:dyDescent="0.2"/>
    <row r="217" s="496" customFormat="1" hidden="1" x14ac:dyDescent="0.2"/>
    <row r="218" s="496" customFormat="1" hidden="1" x14ac:dyDescent="0.2"/>
    <row r="219" s="496" customFormat="1" hidden="1" x14ac:dyDescent="0.2"/>
    <row r="220" s="496" customFormat="1" hidden="1" x14ac:dyDescent="0.2"/>
    <row r="221" s="496" customFormat="1" hidden="1" x14ac:dyDescent="0.2"/>
    <row r="222" s="496" customFormat="1" hidden="1" x14ac:dyDescent="0.2"/>
    <row r="223" s="496" customFormat="1" hidden="1" x14ac:dyDescent="0.2"/>
    <row r="224" s="496" customFormat="1" hidden="1" x14ac:dyDescent="0.2"/>
    <row r="225" s="496" customFormat="1" hidden="1" x14ac:dyDescent="0.2"/>
    <row r="226" s="496" customFormat="1" hidden="1" x14ac:dyDescent="0.2"/>
    <row r="227" s="496" customFormat="1" hidden="1" x14ac:dyDescent="0.2"/>
    <row r="228" s="496" customFormat="1" hidden="1" x14ac:dyDescent="0.2"/>
    <row r="229" s="496" customFormat="1" hidden="1" x14ac:dyDescent="0.2"/>
    <row r="230" s="496" customFormat="1" hidden="1" x14ac:dyDescent="0.2"/>
    <row r="231" s="496" customFormat="1" hidden="1" x14ac:dyDescent="0.2"/>
    <row r="232" s="496" customFormat="1" hidden="1" x14ac:dyDescent="0.2"/>
    <row r="233" s="496" customFormat="1" hidden="1" x14ac:dyDescent="0.2"/>
    <row r="234" s="496" customFormat="1" hidden="1" x14ac:dyDescent="0.2"/>
    <row r="235" s="496" customFormat="1" hidden="1" x14ac:dyDescent="0.2"/>
    <row r="236" s="496" customFormat="1" hidden="1" x14ac:dyDescent="0.2"/>
    <row r="237" s="496" customFormat="1" hidden="1" x14ac:dyDescent="0.2"/>
    <row r="238" s="496" customFormat="1" hidden="1" x14ac:dyDescent="0.2"/>
    <row r="239" s="496" customFormat="1" hidden="1" x14ac:dyDescent="0.2"/>
    <row r="240" s="496" customFormat="1" hidden="1" x14ac:dyDescent="0.2"/>
    <row r="241" s="496" customFormat="1" hidden="1" x14ac:dyDescent="0.2"/>
    <row r="242" s="496" customFormat="1" hidden="1" x14ac:dyDescent="0.2"/>
    <row r="243" s="496" customFormat="1" hidden="1" x14ac:dyDescent="0.2"/>
    <row r="244" s="496" customFormat="1" hidden="1" x14ac:dyDescent="0.2"/>
    <row r="245" s="496" customFormat="1" hidden="1" x14ac:dyDescent="0.2"/>
    <row r="246" s="496" customFormat="1" hidden="1" x14ac:dyDescent="0.2"/>
    <row r="247" s="496" customFormat="1" hidden="1" x14ac:dyDescent="0.2"/>
    <row r="248" s="496" customFormat="1" hidden="1" x14ac:dyDescent="0.2"/>
    <row r="249" s="496" customFormat="1" hidden="1" x14ac:dyDescent="0.2"/>
    <row r="250" s="496" customFormat="1" hidden="1" x14ac:dyDescent="0.2"/>
    <row r="251" s="496" customFormat="1" hidden="1" x14ac:dyDescent="0.2"/>
    <row r="252" s="496" customFormat="1" hidden="1" x14ac:dyDescent="0.2"/>
    <row r="253" s="496" customFormat="1" hidden="1" x14ac:dyDescent="0.2"/>
    <row r="254" s="496" customFormat="1" hidden="1" x14ac:dyDescent="0.2"/>
    <row r="255" s="496" customFormat="1" hidden="1" x14ac:dyDescent="0.2"/>
    <row r="256" s="496" customFormat="1" hidden="1" x14ac:dyDescent="0.2"/>
    <row r="257" s="496" customFormat="1" hidden="1" x14ac:dyDescent="0.2"/>
    <row r="258" s="496" customFormat="1" hidden="1" x14ac:dyDescent="0.2"/>
    <row r="259" s="496" customFormat="1" hidden="1" x14ac:dyDescent="0.2"/>
    <row r="260" s="496" customFormat="1" hidden="1" x14ac:dyDescent="0.2"/>
    <row r="261" s="496" customFormat="1" hidden="1" x14ac:dyDescent="0.2"/>
    <row r="262" s="496" customFormat="1" hidden="1" x14ac:dyDescent="0.2"/>
    <row r="263" s="496" customFormat="1" hidden="1" x14ac:dyDescent="0.2"/>
    <row r="264" s="496" customFormat="1" hidden="1" x14ac:dyDescent="0.2"/>
    <row r="265" s="496" customFormat="1" hidden="1" x14ac:dyDescent="0.2"/>
    <row r="266" s="496" customFormat="1" hidden="1" x14ac:dyDescent="0.2"/>
    <row r="267" s="496" customFormat="1" hidden="1" x14ac:dyDescent="0.2"/>
    <row r="268" s="496" customFormat="1" hidden="1" x14ac:dyDescent="0.2"/>
    <row r="269" s="496" customFormat="1" hidden="1" x14ac:dyDescent="0.2"/>
    <row r="270" s="496" customFormat="1" hidden="1" x14ac:dyDescent="0.2"/>
    <row r="271" s="496" customFormat="1" hidden="1" x14ac:dyDescent="0.2"/>
    <row r="272" s="496" customFormat="1" hidden="1" x14ac:dyDescent="0.2"/>
    <row r="273" s="496" customFormat="1" hidden="1" x14ac:dyDescent="0.2"/>
    <row r="274" s="496" customFormat="1" hidden="1" x14ac:dyDescent="0.2"/>
    <row r="275" s="496" customFormat="1" hidden="1" x14ac:dyDescent="0.2"/>
    <row r="276" s="496" customFormat="1" hidden="1" x14ac:dyDescent="0.2"/>
    <row r="277" s="496" customFormat="1" hidden="1" x14ac:dyDescent="0.2"/>
    <row r="278" s="496" customFormat="1" hidden="1" x14ac:dyDescent="0.2"/>
    <row r="279" s="496" customFormat="1" hidden="1" x14ac:dyDescent="0.2"/>
    <row r="280" s="496" customFormat="1" hidden="1" x14ac:dyDescent="0.2"/>
    <row r="281" s="496" customFormat="1" hidden="1" x14ac:dyDescent="0.2"/>
    <row r="282" s="496" customFormat="1" hidden="1" x14ac:dyDescent="0.2"/>
    <row r="283" s="496" customFormat="1" hidden="1" x14ac:dyDescent="0.2"/>
    <row r="284" s="496" customFormat="1" hidden="1" x14ac:dyDescent="0.2"/>
    <row r="285" s="496" customFormat="1" hidden="1" x14ac:dyDescent="0.2"/>
    <row r="286" s="496" customFormat="1" hidden="1" x14ac:dyDescent="0.2"/>
    <row r="287" s="496" customFormat="1" hidden="1" x14ac:dyDescent="0.2"/>
    <row r="288" s="496" customFormat="1" hidden="1" x14ac:dyDescent="0.2"/>
    <row r="289" spans="1:34" s="496" customFormat="1" hidden="1" x14ac:dyDescent="0.2"/>
    <row r="290" spans="1:34" s="496" customFormat="1" hidden="1" x14ac:dyDescent="0.2"/>
    <row r="291" spans="1:34" s="496" customFormat="1" hidden="1" x14ac:dyDescent="0.2"/>
    <row r="292" spans="1:34" s="496" customFormat="1" hidden="1" x14ac:dyDescent="0.2"/>
    <row r="293" spans="1:34" s="496" customFormat="1" hidden="1" x14ac:dyDescent="0.2"/>
    <row r="294" spans="1:34" s="496" customFormat="1" hidden="1" x14ac:dyDescent="0.2"/>
    <row r="295" spans="1:34" s="496" customFormat="1" hidden="1" x14ac:dyDescent="0.2"/>
    <row r="296" spans="1:34" s="496" customFormat="1" ht="13.5" hidden="1" thickBot="1" x14ac:dyDescent="0.25"/>
    <row r="297" spans="1:34" s="496" customFormat="1" ht="15.75" hidden="1" thickBot="1" x14ac:dyDescent="0.3">
      <c r="A297" s="505" t="s">
        <v>135</v>
      </c>
    </row>
    <row r="298" spans="1:34" s="496" customFormat="1" hidden="1" x14ac:dyDescent="0.2"/>
    <row r="299" spans="1:34" s="496" customFormat="1" ht="15" hidden="1" x14ac:dyDescent="0.25">
      <c r="A299" s="503" t="s">
        <v>16</v>
      </c>
      <c r="B299" s="504"/>
      <c r="C299" s="504"/>
      <c r="D299" s="504"/>
      <c r="E299" s="504"/>
      <c r="F299" s="504"/>
      <c r="G299" s="504"/>
      <c r="H299" s="504"/>
      <c r="I299" s="504"/>
      <c r="J299" s="504"/>
      <c r="K299" s="504"/>
      <c r="L299" s="504"/>
      <c r="M299" s="504"/>
      <c r="N299" s="504"/>
      <c r="O299" s="504"/>
      <c r="P299" s="504"/>
      <c r="Q299" s="504"/>
      <c r="R299" s="504"/>
      <c r="S299" s="504"/>
      <c r="T299" s="504"/>
      <c r="U299" s="504"/>
      <c r="V299" s="504"/>
      <c r="W299" s="504"/>
      <c r="X299" s="504"/>
      <c r="Y299" s="504"/>
      <c r="Z299" s="504"/>
      <c r="AA299" s="504"/>
      <c r="AB299" s="504"/>
      <c r="AC299" s="504"/>
      <c r="AD299" s="504"/>
      <c r="AE299" s="504"/>
      <c r="AF299" s="504"/>
      <c r="AG299" s="504"/>
      <c r="AH299" s="504"/>
    </row>
    <row r="300" spans="1:34" s="496" customFormat="1" ht="33.6" hidden="1" customHeight="1" x14ac:dyDescent="0.25">
      <c r="A300" s="494" t="s">
        <v>137</v>
      </c>
      <c r="B300" s="495" t="s">
        <v>140</v>
      </c>
      <c r="C300" s="495">
        <v>1</v>
      </c>
      <c r="D300" s="495">
        <v>2</v>
      </c>
      <c r="E300" s="495">
        <v>3</v>
      </c>
      <c r="F300" s="495">
        <v>4</v>
      </c>
      <c r="G300" s="495">
        <v>5</v>
      </c>
      <c r="H300" s="495">
        <v>6</v>
      </c>
      <c r="I300" s="495">
        <v>7</v>
      </c>
      <c r="J300" s="495">
        <v>8</v>
      </c>
      <c r="K300" s="495">
        <v>9</v>
      </c>
      <c r="L300" s="495">
        <v>10</v>
      </c>
      <c r="M300" s="495">
        <v>11</v>
      </c>
      <c r="N300" s="495">
        <v>12</v>
      </c>
      <c r="O300" s="495">
        <v>13</v>
      </c>
      <c r="P300" s="495">
        <v>14</v>
      </c>
      <c r="Q300" s="495">
        <v>15</v>
      </c>
      <c r="R300" s="495">
        <v>16</v>
      </c>
      <c r="S300" s="495">
        <v>17</v>
      </c>
      <c r="T300" s="495">
        <v>18</v>
      </c>
      <c r="U300" s="495">
        <v>19</v>
      </c>
      <c r="V300" s="495">
        <v>20</v>
      </c>
      <c r="W300" s="495">
        <v>21</v>
      </c>
      <c r="X300" s="495">
        <v>22</v>
      </c>
      <c r="Y300" s="495">
        <v>23</v>
      </c>
      <c r="Z300" s="495">
        <v>24</v>
      </c>
      <c r="AA300" s="495">
        <v>25</v>
      </c>
      <c r="AB300" s="495">
        <v>26</v>
      </c>
      <c r="AC300" s="495">
        <v>27</v>
      </c>
      <c r="AD300" s="495">
        <v>28</v>
      </c>
      <c r="AE300" s="495">
        <v>29</v>
      </c>
      <c r="AF300" s="495">
        <v>30</v>
      </c>
      <c r="AG300" s="495" t="s">
        <v>20</v>
      </c>
      <c r="AH300" s="495" t="s">
        <v>141</v>
      </c>
    </row>
    <row r="301" spans="1:34" s="498" customFormat="1" ht="11.25" hidden="1" x14ac:dyDescent="0.2">
      <c r="A301" s="506"/>
      <c r="B301" s="497">
        <v>0</v>
      </c>
      <c r="C301" s="497">
        <v>0</v>
      </c>
      <c r="D301" s="497">
        <v>0</v>
      </c>
      <c r="E301" s="497">
        <v>0</v>
      </c>
      <c r="F301" s="497">
        <v>0</v>
      </c>
      <c r="G301" s="497">
        <v>0</v>
      </c>
      <c r="H301" s="497">
        <v>0</v>
      </c>
      <c r="I301" s="497">
        <v>0</v>
      </c>
      <c r="J301" s="497">
        <v>0</v>
      </c>
      <c r="K301" s="497">
        <v>0</v>
      </c>
      <c r="L301" s="497">
        <v>0</v>
      </c>
      <c r="M301" s="497">
        <v>0</v>
      </c>
      <c r="N301" s="497">
        <v>0</v>
      </c>
      <c r="O301" s="497">
        <v>0</v>
      </c>
      <c r="P301" s="497">
        <v>0</v>
      </c>
      <c r="Q301" s="497">
        <v>0</v>
      </c>
      <c r="R301" s="497">
        <v>0</v>
      </c>
      <c r="S301" s="497">
        <v>0</v>
      </c>
      <c r="T301" s="497">
        <v>0</v>
      </c>
      <c r="U301" s="497">
        <v>0</v>
      </c>
      <c r="V301" s="497">
        <v>0</v>
      </c>
      <c r="W301" s="497">
        <v>0</v>
      </c>
      <c r="X301" s="497">
        <v>0</v>
      </c>
      <c r="Y301" s="497">
        <v>0</v>
      </c>
      <c r="Z301" s="497">
        <v>0</v>
      </c>
      <c r="AA301" s="497">
        <v>0</v>
      </c>
      <c r="AB301" s="497">
        <v>0</v>
      </c>
      <c r="AC301" s="497">
        <v>0</v>
      </c>
      <c r="AD301" s="497">
        <v>0</v>
      </c>
      <c r="AE301" s="497">
        <v>0</v>
      </c>
      <c r="AF301" s="497">
        <v>0</v>
      </c>
      <c r="AG301" s="497">
        <f>SUM(B301:AF301)</f>
        <v>0</v>
      </c>
      <c r="AH301" s="497">
        <f>SUM(C301:AG301)</f>
        <v>0</v>
      </c>
    </row>
    <row r="302" spans="1:34" s="498" customFormat="1" ht="11.25" hidden="1" x14ac:dyDescent="0.2">
      <c r="A302" s="506"/>
      <c r="B302" s="497">
        <v>0</v>
      </c>
      <c r="C302" s="497">
        <v>0</v>
      </c>
      <c r="D302" s="497">
        <v>0</v>
      </c>
      <c r="E302" s="497">
        <v>0</v>
      </c>
      <c r="F302" s="497">
        <v>0</v>
      </c>
      <c r="G302" s="497">
        <v>0</v>
      </c>
      <c r="H302" s="497">
        <v>0</v>
      </c>
      <c r="I302" s="497">
        <v>0</v>
      </c>
      <c r="J302" s="497">
        <v>0</v>
      </c>
      <c r="K302" s="497">
        <v>0</v>
      </c>
      <c r="L302" s="497">
        <v>0</v>
      </c>
      <c r="M302" s="497">
        <v>0</v>
      </c>
      <c r="N302" s="497">
        <v>0</v>
      </c>
      <c r="O302" s="497">
        <v>0</v>
      </c>
      <c r="P302" s="497">
        <v>0</v>
      </c>
      <c r="Q302" s="497">
        <v>0</v>
      </c>
      <c r="R302" s="497">
        <v>0</v>
      </c>
      <c r="S302" s="497">
        <v>0</v>
      </c>
      <c r="T302" s="497">
        <v>0</v>
      </c>
      <c r="U302" s="497">
        <v>0</v>
      </c>
      <c r="V302" s="497">
        <v>0</v>
      </c>
      <c r="W302" s="497">
        <v>0</v>
      </c>
      <c r="X302" s="497">
        <v>0</v>
      </c>
      <c r="Y302" s="497">
        <v>0</v>
      </c>
      <c r="Z302" s="497">
        <v>0</v>
      </c>
      <c r="AA302" s="497">
        <v>0</v>
      </c>
      <c r="AB302" s="497">
        <v>0</v>
      </c>
      <c r="AC302" s="497">
        <v>0</v>
      </c>
      <c r="AD302" s="497">
        <v>0</v>
      </c>
      <c r="AE302" s="497">
        <v>0</v>
      </c>
      <c r="AF302" s="497">
        <v>0</v>
      </c>
      <c r="AG302" s="497">
        <f t="shared" ref="AG302:AG305" si="5">SUM(B302:AF302)</f>
        <v>0</v>
      </c>
      <c r="AH302" s="497">
        <f t="shared" ref="AH302:AH305" si="6">SUM(C302:AG302)</f>
        <v>0</v>
      </c>
    </row>
    <row r="303" spans="1:34" s="498" customFormat="1" ht="11.25" hidden="1" x14ac:dyDescent="0.2">
      <c r="A303" s="506"/>
      <c r="B303" s="497">
        <v>0</v>
      </c>
      <c r="C303" s="497">
        <v>0</v>
      </c>
      <c r="D303" s="497">
        <v>0</v>
      </c>
      <c r="E303" s="497">
        <v>0</v>
      </c>
      <c r="F303" s="497">
        <v>0</v>
      </c>
      <c r="G303" s="497">
        <v>0</v>
      </c>
      <c r="H303" s="497">
        <v>0</v>
      </c>
      <c r="I303" s="497">
        <v>0</v>
      </c>
      <c r="J303" s="497">
        <v>0</v>
      </c>
      <c r="K303" s="497">
        <v>0</v>
      </c>
      <c r="L303" s="497">
        <v>0</v>
      </c>
      <c r="M303" s="497">
        <v>0</v>
      </c>
      <c r="N303" s="497">
        <v>0</v>
      </c>
      <c r="O303" s="497">
        <v>0</v>
      </c>
      <c r="P303" s="497">
        <v>0</v>
      </c>
      <c r="Q303" s="497">
        <v>0</v>
      </c>
      <c r="R303" s="497">
        <v>0</v>
      </c>
      <c r="S303" s="497">
        <v>0</v>
      </c>
      <c r="T303" s="497">
        <v>0</v>
      </c>
      <c r="U303" s="497">
        <v>0</v>
      </c>
      <c r="V303" s="497">
        <v>0</v>
      </c>
      <c r="W303" s="497">
        <v>0</v>
      </c>
      <c r="X303" s="497">
        <v>0</v>
      </c>
      <c r="Y303" s="497">
        <v>0</v>
      </c>
      <c r="Z303" s="497">
        <v>0</v>
      </c>
      <c r="AA303" s="497">
        <v>0</v>
      </c>
      <c r="AB303" s="497">
        <v>0</v>
      </c>
      <c r="AC303" s="497">
        <v>0</v>
      </c>
      <c r="AD303" s="497">
        <v>0</v>
      </c>
      <c r="AE303" s="497">
        <v>0</v>
      </c>
      <c r="AF303" s="497">
        <v>0</v>
      </c>
      <c r="AG303" s="497">
        <f t="shared" si="5"/>
        <v>0</v>
      </c>
      <c r="AH303" s="497">
        <f t="shared" si="6"/>
        <v>0</v>
      </c>
    </row>
    <row r="304" spans="1:34" s="498" customFormat="1" ht="11.25" hidden="1" x14ac:dyDescent="0.2">
      <c r="A304" s="506"/>
      <c r="B304" s="497">
        <v>0</v>
      </c>
      <c r="C304" s="497">
        <v>0</v>
      </c>
      <c r="D304" s="497">
        <v>0</v>
      </c>
      <c r="E304" s="497">
        <v>0</v>
      </c>
      <c r="F304" s="497">
        <v>0</v>
      </c>
      <c r="G304" s="497">
        <v>0</v>
      </c>
      <c r="H304" s="497">
        <v>0</v>
      </c>
      <c r="I304" s="497">
        <v>0</v>
      </c>
      <c r="J304" s="497">
        <v>0</v>
      </c>
      <c r="K304" s="497">
        <v>0</v>
      </c>
      <c r="L304" s="497">
        <v>0</v>
      </c>
      <c r="M304" s="497">
        <v>0</v>
      </c>
      <c r="N304" s="497">
        <v>0</v>
      </c>
      <c r="O304" s="497">
        <v>0</v>
      </c>
      <c r="P304" s="497">
        <v>0</v>
      </c>
      <c r="Q304" s="497">
        <v>0</v>
      </c>
      <c r="R304" s="497">
        <v>0</v>
      </c>
      <c r="S304" s="497">
        <v>0</v>
      </c>
      <c r="T304" s="497">
        <v>0</v>
      </c>
      <c r="U304" s="497">
        <v>0</v>
      </c>
      <c r="V304" s="497">
        <v>0</v>
      </c>
      <c r="W304" s="497">
        <v>0</v>
      </c>
      <c r="X304" s="497">
        <v>0</v>
      </c>
      <c r="Y304" s="497">
        <v>0</v>
      </c>
      <c r="Z304" s="497">
        <v>0</v>
      </c>
      <c r="AA304" s="497">
        <v>0</v>
      </c>
      <c r="AB304" s="497">
        <v>0</v>
      </c>
      <c r="AC304" s="497">
        <v>0</v>
      </c>
      <c r="AD304" s="497">
        <v>0</v>
      </c>
      <c r="AE304" s="497">
        <v>0</v>
      </c>
      <c r="AF304" s="497">
        <v>0</v>
      </c>
      <c r="AG304" s="497">
        <f t="shared" si="5"/>
        <v>0</v>
      </c>
      <c r="AH304" s="497">
        <f t="shared" si="6"/>
        <v>0</v>
      </c>
    </row>
    <row r="305" spans="1:34" s="498" customFormat="1" ht="11.25" hidden="1" x14ac:dyDescent="0.2">
      <c r="A305" s="506"/>
      <c r="B305" s="497">
        <v>0</v>
      </c>
      <c r="C305" s="497">
        <v>0</v>
      </c>
      <c r="D305" s="497">
        <v>0</v>
      </c>
      <c r="E305" s="497">
        <v>0</v>
      </c>
      <c r="F305" s="497">
        <v>0</v>
      </c>
      <c r="G305" s="497">
        <v>0</v>
      </c>
      <c r="H305" s="497">
        <v>0</v>
      </c>
      <c r="I305" s="497">
        <v>0</v>
      </c>
      <c r="J305" s="497">
        <v>0</v>
      </c>
      <c r="K305" s="497">
        <v>0</v>
      </c>
      <c r="L305" s="497">
        <v>0</v>
      </c>
      <c r="M305" s="497">
        <v>0</v>
      </c>
      <c r="N305" s="497">
        <v>0</v>
      </c>
      <c r="O305" s="497">
        <v>0</v>
      </c>
      <c r="P305" s="497">
        <v>0</v>
      </c>
      <c r="Q305" s="497">
        <v>0</v>
      </c>
      <c r="R305" s="497">
        <v>0</v>
      </c>
      <c r="S305" s="497">
        <v>0</v>
      </c>
      <c r="T305" s="497">
        <v>0</v>
      </c>
      <c r="U305" s="497">
        <v>0</v>
      </c>
      <c r="V305" s="497">
        <v>0</v>
      </c>
      <c r="W305" s="497">
        <v>0</v>
      </c>
      <c r="X305" s="497">
        <v>0</v>
      </c>
      <c r="Y305" s="497">
        <v>0</v>
      </c>
      <c r="Z305" s="497">
        <v>0</v>
      </c>
      <c r="AA305" s="497">
        <v>0</v>
      </c>
      <c r="AB305" s="497">
        <v>0</v>
      </c>
      <c r="AC305" s="497">
        <v>0</v>
      </c>
      <c r="AD305" s="497">
        <v>0</v>
      </c>
      <c r="AE305" s="497">
        <v>0</v>
      </c>
      <c r="AF305" s="497">
        <v>0</v>
      </c>
      <c r="AG305" s="497">
        <f t="shared" si="5"/>
        <v>0</v>
      </c>
      <c r="AH305" s="497">
        <f t="shared" si="6"/>
        <v>0</v>
      </c>
    </row>
    <row r="306" spans="1:34" s="496" customFormat="1" hidden="1" x14ac:dyDescent="0.2">
      <c r="A306" s="499" t="s">
        <v>20</v>
      </c>
      <c r="B306" s="500">
        <v>0</v>
      </c>
      <c r="C306" s="500">
        <f>SUM(C301:C305)</f>
        <v>0</v>
      </c>
      <c r="D306" s="500">
        <f t="shared" ref="D306:AH306" si="7">SUM(D301:D305)</f>
        <v>0</v>
      </c>
      <c r="E306" s="500">
        <f t="shared" si="7"/>
        <v>0</v>
      </c>
      <c r="F306" s="500">
        <f t="shared" si="7"/>
        <v>0</v>
      </c>
      <c r="G306" s="500">
        <f t="shared" si="7"/>
        <v>0</v>
      </c>
      <c r="H306" s="500">
        <f t="shared" si="7"/>
        <v>0</v>
      </c>
      <c r="I306" s="500">
        <f t="shared" si="7"/>
        <v>0</v>
      </c>
      <c r="J306" s="500">
        <f t="shared" si="7"/>
        <v>0</v>
      </c>
      <c r="K306" s="500">
        <f t="shared" si="7"/>
        <v>0</v>
      </c>
      <c r="L306" s="500">
        <f t="shared" si="7"/>
        <v>0</v>
      </c>
      <c r="M306" s="500">
        <f t="shared" si="7"/>
        <v>0</v>
      </c>
      <c r="N306" s="500">
        <f t="shared" si="7"/>
        <v>0</v>
      </c>
      <c r="O306" s="500">
        <f t="shared" si="7"/>
        <v>0</v>
      </c>
      <c r="P306" s="500">
        <f t="shared" si="7"/>
        <v>0</v>
      </c>
      <c r="Q306" s="500">
        <f t="shared" si="7"/>
        <v>0</v>
      </c>
      <c r="R306" s="500">
        <f t="shared" si="7"/>
        <v>0</v>
      </c>
      <c r="S306" s="500">
        <f t="shared" si="7"/>
        <v>0</v>
      </c>
      <c r="T306" s="500">
        <f t="shared" si="7"/>
        <v>0</v>
      </c>
      <c r="U306" s="500">
        <f t="shared" si="7"/>
        <v>0</v>
      </c>
      <c r="V306" s="500">
        <f t="shared" si="7"/>
        <v>0</v>
      </c>
      <c r="W306" s="500">
        <f t="shared" si="7"/>
        <v>0</v>
      </c>
      <c r="X306" s="500">
        <f t="shared" si="7"/>
        <v>0</v>
      </c>
      <c r="Y306" s="500">
        <f t="shared" si="7"/>
        <v>0</v>
      </c>
      <c r="Z306" s="500">
        <f t="shared" si="7"/>
        <v>0</v>
      </c>
      <c r="AA306" s="500">
        <f t="shared" si="7"/>
        <v>0</v>
      </c>
      <c r="AB306" s="500">
        <f t="shared" si="7"/>
        <v>0</v>
      </c>
      <c r="AC306" s="500">
        <f t="shared" si="7"/>
        <v>0</v>
      </c>
      <c r="AD306" s="500">
        <f t="shared" si="7"/>
        <v>0</v>
      </c>
      <c r="AE306" s="500">
        <f t="shared" si="7"/>
        <v>0</v>
      </c>
      <c r="AF306" s="500">
        <f t="shared" si="7"/>
        <v>0</v>
      </c>
      <c r="AG306" s="500">
        <f t="shared" si="7"/>
        <v>0</v>
      </c>
      <c r="AH306" s="500">
        <f t="shared" si="7"/>
        <v>0</v>
      </c>
    </row>
    <row r="307" spans="1:34" s="496" customFormat="1" hidden="1" x14ac:dyDescent="0.2">
      <c r="A307" s="501"/>
      <c r="B307" s="502"/>
      <c r="C307" s="502"/>
      <c r="D307" s="502"/>
      <c r="E307" s="502"/>
      <c r="F307" s="502"/>
      <c r="G307" s="502"/>
      <c r="H307" s="502"/>
      <c r="I307" s="502"/>
      <c r="J307" s="502"/>
      <c r="K307" s="502"/>
      <c r="L307" s="502"/>
      <c r="M307" s="502"/>
      <c r="N307" s="502"/>
      <c r="O307" s="502"/>
      <c r="P307" s="502"/>
      <c r="Q307" s="502"/>
      <c r="R307" s="502"/>
      <c r="S307" s="502"/>
      <c r="T307" s="502"/>
      <c r="U307" s="502"/>
      <c r="V307" s="502"/>
      <c r="W307" s="502"/>
      <c r="X307" s="502"/>
      <c r="Y307" s="502"/>
      <c r="Z307" s="502"/>
      <c r="AA307" s="502"/>
      <c r="AB307" s="502"/>
      <c r="AC307" s="502"/>
      <c r="AD307" s="502"/>
      <c r="AE307" s="502"/>
      <c r="AF307" s="502"/>
      <c r="AG307" s="502"/>
      <c r="AH307" s="502"/>
    </row>
    <row r="308" spans="1:34" s="496" customFormat="1" hidden="1" x14ac:dyDescent="0.2">
      <c r="A308" s="501"/>
      <c r="B308" s="502"/>
      <c r="C308" s="502"/>
      <c r="D308" s="502"/>
      <c r="E308" s="502"/>
      <c r="F308" s="502"/>
      <c r="G308" s="502"/>
      <c r="H308" s="502"/>
      <c r="I308" s="502"/>
      <c r="J308" s="502"/>
      <c r="K308" s="502"/>
      <c r="L308" s="502"/>
      <c r="M308" s="502"/>
      <c r="N308" s="502"/>
      <c r="O308" s="502"/>
      <c r="P308" s="502"/>
      <c r="Q308" s="502"/>
      <c r="R308" s="502"/>
      <c r="S308" s="502"/>
      <c r="T308" s="502"/>
      <c r="U308" s="502"/>
      <c r="V308" s="502"/>
      <c r="W308" s="502"/>
      <c r="X308" s="502"/>
      <c r="Y308" s="502"/>
      <c r="Z308" s="502"/>
      <c r="AA308" s="502"/>
      <c r="AB308" s="502"/>
      <c r="AC308" s="502"/>
      <c r="AD308" s="502"/>
      <c r="AE308" s="502"/>
      <c r="AF308" s="502"/>
      <c r="AG308" s="502"/>
      <c r="AH308" s="502"/>
    </row>
    <row r="309" spans="1:34" s="496" customFormat="1" hidden="1" x14ac:dyDescent="0.2"/>
    <row r="310" spans="1:34" s="496" customFormat="1" hidden="1" x14ac:dyDescent="0.2"/>
    <row r="311" spans="1:34" s="496" customFormat="1" hidden="1" x14ac:dyDescent="0.2"/>
    <row r="312" spans="1:34" s="496" customFormat="1" hidden="1" x14ac:dyDescent="0.2"/>
    <row r="313" spans="1:34" s="496" customFormat="1" hidden="1" x14ac:dyDescent="0.2"/>
    <row r="314" spans="1:34" s="496" customFormat="1" hidden="1" x14ac:dyDescent="0.2"/>
    <row r="315" spans="1:34" s="496" customFormat="1" hidden="1" x14ac:dyDescent="0.2"/>
    <row r="316" spans="1:34" s="496" customFormat="1" hidden="1" x14ac:dyDescent="0.2"/>
    <row r="317" spans="1:34" s="496" customFormat="1" hidden="1" x14ac:dyDescent="0.2"/>
    <row r="318" spans="1:34" s="496" customFormat="1" hidden="1" x14ac:dyDescent="0.2"/>
    <row r="319" spans="1:34" s="496" customFormat="1" hidden="1" x14ac:dyDescent="0.2"/>
    <row r="320" spans="1:34" s="496" customFormat="1" hidden="1" x14ac:dyDescent="0.2"/>
    <row r="321" s="496" customFormat="1" hidden="1" x14ac:dyDescent="0.2"/>
    <row r="322" s="496" customFormat="1" hidden="1" x14ac:dyDescent="0.2"/>
    <row r="323" s="496" customFormat="1" hidden="1" x14ac:dyDescent="0.2"/>
    <row r="324" s="496" customFormat="1" hidden="1" x14ac:dyDescent="0.2"/>
    <row r="325" s="496" customFormat="1" hidden="1" x14ac:dyDescent="0.2"/>
    <row r="326" s="496" customFormat="1" hidden="1" x14ac:dyDescent="0.2"/>
    <row r="327" s="496" customFormat="1" hidden="1" x14ac:dyDescent="0.2"/>
    <row r="328" s="496" customFormat="1" hidden="1" x14ac:dyDescent="0.2"/>
    <row r="329" s="496" customFormat="1" hidden="1" x14ac:dyDescent="0.2"/>
    <row r="330" s="496" customFormat="1" hidden="1" x14ac:dyDescent="0.2"/>
    <row r="331" s="496" customFormat="1" hidden="1" x14ac:dyDescent="0.2"/>
    <row r="332" s="496" customFormat="1" hidden="1" x14ac:dyDescent="0.2"/>
    <row r="333" s="496" customFormat="1" hidden="1" x14ac:dyDescent="0.2"/>
    <row r="334" s="496" customFormat="1" hidden="1" x14ac:dyDescent="0.2"/>
    <row r="335" s="496" customFormat="1" hidden="1" x14ac:dyDescent="0.2"/>
    <row r="336" s="496" customFormat="1" hidden="1" x14ac:dyDescent="0.2"/>
    <row r="337" s="496" customFormat="1" hidden="1" x14ac:dyDescent="0.2"/>
    <row r="338" s="496" customFormat="1" hidden="1" x14ac:dyDescent="0.2"/>
    <row r="339" s="496" customFormat="1" hidden="1" x14ac:dyDescent="0.2"/>
    <row r="340" s="496" customFormat="1" hidden="1" x14ac:dyDescent="0.2"/>
    <row r="341" s="496" customFormat="1" hidden="1" x14ac:dyDescent="0.2"/>
    <row r="342" s="496" customFormat="1" hidden="1" x14ac:dyDescent="0.2"/>
    <row r="343" s="496" customFormat="1" hidden="1" x14ac:dyDescent="0.2"/>
    <row r="344" s="496" customFormat="1" hidden="1" x14ac:dyDescent="0.2"/>
    <row r="345" s="496" customFormat="1" hidden="1" x14ac:dyDescent="0.2"/>
    <row r="346" s="496" customFormat="1" hidden="1" x14ac:dyDescent="0.2"/>
    <row r="347" s="496" customFormat="1" hidden="1" x14ac:dyDescent="0.2"/>
    <row r="348" s="496" customFormat="1" hidden="1" x14ac:dyDescent="0.2"/>
    <row r="349" s="496" customFormat="1" hidden="1" x14ac:dyDescent="0.2"/>
    <row r="350" s="496" customFormat="1" hidden="1" x14ac:dyDescent="0.2"/>
    <row r="351" s="496" customFormat="1" hidden="1" x14ac:dyDescent="0.2"/>
    <row r="352" s="496" customFormat="1" hidden="1" x14ac:dyDescent="0.2"/>
    <row r="353" s="496" customFormat="1" hidden="1" x14ac:dyDescent="0.2"/>
    <row r="354" s="496" customFormat="1" hidden="1" x14ac:dyDescent="0.2"/>
    <row r="355" s="496" customFormat="1" hidden="1" x14ac:dyDescent="0.2"/>
    <row r="356" s="496" customFormat="1" hidden="1" x14ac:dyDescent="0.2"/>
    <row r="357" s="496" customFormat="1" hidden="1" x14ac:dyDescent="0.2"/>
    <row r="358" s="496" customFormat="1" hidden="1" x14ac:dyDescent="0.2"/>
    <row r="359" s="496" customFormat="1" hidden="1" x14ac:dyDescent="0.2"/>
    <row r="360" s="496" customFormat="1" hidden="1" x14ac:dyDescent="0.2"/>
    <row r="361" s="496" customFormat="1" hidden="1" x14ac:dyDescent="0.2"/>
    <row r="362" s="496" customFormat="1" hidden="1" x14ac:dyDescent="0.2"/>
    <row r="363" s="496" customFormat="1" hidden="1" x14ac:dyDescent="0.2"/>
    <row r="364" s="496" customFormat="1" hidden="1" x14ac:dyDescent="0.2"/>
    <row r="365" s="496" customFormat="1" hidden="1" x14ac:dyDescent="0.2"/>
    <row r="366" s="496" customFormat="1" hidden="1" x14ac:dyDescent="0.2"/>
    <row r="367" s="496" customFormat="1" hidden="1" x14ac:dyDescent="0.2"/>
    <row r="368" s="496" customFormat="1" hidden="1" x14ac:dyDescent="0.2"/>
    <row r="369" s="496" customFormat="1" hidden="1" x14ac:dyDescent="0.2"/>
    <row r="370" s="496" customFormat="1" hidden="1" x14ac:dyDescent="0.2"/>
    <row r="371" s="496" customFormat="1" hidden="1" x14ac:dyDescent="0.2"/>
    <row r="372" s="496" customFormat="1" hidden="1" x14ac:dyDescent="0.2"/>
    <row r="373" s="496" customFormat="1" hidden="1" x14ac:dyDescent="0.2"/>
    <row r="374" s="496" customFormat="1" hidden="1" x14ac:dyDescent="0.2"/>
    <row r="375" s="496" customFormat="1" hidden="1" x14ac:dyDescent="0.2"/>
    <row r="376" s="496" customFormat="1" hidden="1" x14ac:dyDescent="0.2"/>
    <row r="377" s="496" customFormat="1" hidden="1" x14ac:dyDescent="0.2"/>
    <row r="378" s="496" customFormat="1" hidden="1" x14ac:dyDescent="0.2"/>
    <row r="379" s="496" customFormat="1" hidden="1" x14ac:dyDescent="0.2"/>
    <row r="380" s="496" customFormat="1" hidden="1" x14ac:dyDescent="0.2"/>
    <row r="381" s="496" customFormat="1" hidden="1" x14ac:dyDescent="0.2"/>
    <row r="382" s="496" customFormat="1" hidden="1" x14ac:dyDescent="0.2"/>
    <row r="383" s="496" customFormat="1" hidden="1" x14ac:dyDescent="0.2"/>
    <row r="384" s="496" customFormat="1" hidden="1" x14ac:dyDescent="0.2"/>
    <row r="385" spans="1:34" s="496" customFormat="1" hidden="1" x14ac:dyDescent="0.2"/>
    <row r="386" spans="1:34" s="496" customFormat="1" hidden="1" x14ac:dyDescent="0.2"/>
    <row r="387" spans="1:34" s="496" customFormat="1" hidden="1" x14ac:dyDescent="0.2"/>
    <row r="388" spans="1:34" s="496" customFormat="1" hidden="1" x14ac:dyDescent="0.2"/>
    <row r="389" spans="1:34" s="496" customFormat="1" hidden="1" x14ac:dyDescent="0.2"/>
    <row r="390" spans="1:34" s="496" customFormat="1" hidden="1" x14ac:dyDescent="0.2"/>
    <row r="391" spans="1:34" s="496" customFormat="1" hidden="1" x14ac:dyDescent="0.2"/>
    <row r="392" spans="1:34" s="496" customFormat="1" hidden="1" x14ac:dyDescent="0.2"/>
    <row r="393" spans="1:34" s="496" customFormat="1" hidden="1" x14ac:dyDescent="0.2"/>
    <row r="394" spans="1:34" s="496" customFormat="1" hidden="1" x14ac:dyDescent="0.2"/>
    <row r="395" spans="1:34" s="496" customFormat="1" hidden="1" x14ac:dyDescent="0.2"/>
    <row r="396" spans="1:34" s="496" customFormat="1" hidden="1" x14ac:dyDescent="0.2"/>
    <row r="397" spans="1:34" s="496" customFormat="1" hidden="1" x14ac:dyDescent="0.2"/>
    <row r="398" spans="1:34" s="496" customFormat="1" hidden="1" x14ac:dyDescent="0.2"/>
    <row r="399" spans="1:34" s="496" customFormat="1" ht="15" hidden="1" x14ac:dyDescent="0.25">
      <c r="A399" s="503" t="s">
        <v>17</v>
      </c>
      <c r="B399" s="504"/>
      <c r="C399" s="504"/>
      <c r="D399" s="504"/>
      <c r="E399" s="504"/>
      <c r="F399" s="504"/>
      <c r="G399" s="504"/>
      <c r="H399" s="504"/>
      <c r="I399" s="504"/>
      <c r="J399" s="504"/>
      <c r="K399" s="504"/>
      <c r="L399" s="504"/>
      <c r="M399" s="504"/>
      <c r="N399" s="504"/>
      <c r="O399" s="504"/>
      <c r="P399" s="504"/>
      <c r="Q399" s="504"/>
      <c r="R399" s="504"/>
      <c r="S399" s="504"/>
      <c r="T399" s="504"/>
      <c r="U399" s="504"/>
      <c r="V399" s="504"/>
      <c r="W399" s="504"/>
      <c r="X399" s="504"/>
      <c r="Y399" s="504"/>
      <c r="Z399" s="504"/>
      <c r="AA399" s="504"/>
      <c r="AB399" s="504"/>
      <c r="AC399" s="504"/>
      <c r="AD399" s="504"/>
      <c r="AE399" s="504"/>
      <c r="AF399" s="504"/>
      <c r="AG399" s="504"/>
      <c r="AH399" s="504"/>
    </row>
    <row r="400" spans="1:34" s="496" customFormat="1" ht="33.6" hidden="1" customHeight="1" x14ac:dyDescent="0.25">
      <c r="A400" s="494" t="s">
        <v>137</v>
      </c>
      <c r="B400" s="495" t="s">
        <v>140</v>
      </c>
      <c r="C400" s="495">
        <v>1</v>
      </c>
      <c r="D400" s="495">
        <v>2</v>
      </c>
      <c r="E400" s="495">
        <v>3</v>
      </c>
      <c r="F400" s="495">
        <v>4</v>
      </c>
      <c r="G400" s="495">
        <v>5</v>
      </c>
      <c r="H400" s="495">
        <v>6</v>
      </c>
      <c r="I400" s="495">
        <v>7</v>
      </c>
      <c r="J400" s="495">
        <v>8</v>
      </c>
      <c r="K400" s="495">
        <v>9</v>
      </c>
      <c r="L400" s="495">
        <v>10</v>
      </c>
      <c r="M400" s="495">
        <v>11</v>
      </c>
      <c r="N400" s="495">
        <v>12</v>
      </c>
      <c r="O400" s="495">
        <v>13</v>
      </c>
      <c r="P400" s="495">
        <v>14</v>
      </c>
      <c r="Q400" s="495">
        <v>15</v>
      </c>
      <c r="R400" s="495">
        <v>16</v>
      </c>
      <c r="S400" s="495">
        <v>17</v>
      </c>
      <c r="T400" s="495">
        <v>18</v>
      </c>
      <c r="U400" s="495">
        <v>19</v>
      </c>
      <c r="V400" s="495">
        <v>20</v>
      </c>
      <c r="W400" s="495">
        <v>21</v>
      </c>
      <c r="X400" s="495">
        <v>22</v>
      </c>
      <c r="Y400" s="495">
        <v>23</v>
      </c>
      <c r="Z400" s="495">
        <v>24</v>
      </c>
      <c r="AA400" s="495">
        <v>25</v>
      </c>
      <c r="AB400" s="495">
        <v>26</v>
      </c>
      <c r="AC400" s="495">
        <v>27</v>
      </c>
      <c r="AD400" s="495">
        <v>28</v>
      </c>
      <c r="AE400" s="495">
        <v>29</v>
      </c>
      <c r="AF400" s="495">
        <v>30</v>
      </c>
      <c r="AG400" s="495" t="s">
        <v>20</v>
      </c>
      <c r="AH400" s="495" t="s">
        <v>141</v>
      </c>
    </row>
    <row r="401" spans="1:34" s="498" customFormat="1" ht="11.25" hidden="1" x14ac:dyDescent="0.2">
      <c r="A401" s="506"/>
      <c r="B401" s="497">
        <v>0</v>
      </c>
      <c r="C401" s="497">
        <v>0</v>
      </c>
      <c r="D401" s="497">
        <v>0</v>
      </c>
      <c r="E401" s="497">
        <v>0</v>
      </c>
      <c r="F401" s="497">
        <v>0</v>
      </c>
      <c r="G401" s="497">
        <v>0</v>
      </c>
      <c r="H401" s="497">
        <v>0</v>
      </c>
      <c r="I401" s="497">
        <v>0</v>
      </c>
      <c r="J401" s="497">
        <v>0</v>
      </c>
      <c r="K401" s="497">
        <v>0</v>
      </c>
      <c r="L401" s="497">
        <v>0</v>
      </c>
      <c r="M401" s="497">
        <v>0</v>
      </c>
      <c r="N401" s="497">
        <v>0</v>
      </c>
      <c r="O401" s="497">
        <v>0</v>
      </c>
      <c r="P401" s="497">
        <v>0</v>
      </c>
      <c r="Q401" s="497">
        <v>0</v>
      </c>
      <c r="R401" s="497">
        <v>0</v>
      </c>
      <c r="S401" s="497">
        <v>0</v>
      </c>
      <c r="T401" s="497">
        <v>0</v>
      </c>
      <c r="U401" s="497">
        <v>0</v>
      </c>
      <c r="V401" s="497">
        <v>0</v>
      </c>
      <c r="W401" s="497">
        <v>0</v>
      </c>
      <c r="X401" s="497">
        <v>0</v>
      </c>
      <c r="Y401" s="497">
        <v>0</v>
      </c>
      <c r="Z401" s="497">
        <v>0</v>
      </c>
      <c r="AA401" s="497">
        <v>0</v>
      </c>
      <c r="AB401" s="497">
        <v>0</v>
      </c>
      <c r="AC401" s="497">
        <v>0</v>
      </c>
      <c r="AD401" s="497">
        <v>0</v>
      </c>
      <c r="AE401" s="497">
        <v>0</v>
      </c>
      <c r="AF401" s="497">
        <v>0</v>
      </c>
      <c r="AG401" s="497">
        <f>SUM(B401:AF401)</f>
        <v>0</v>
      </c>
      <c r="AH401" s="497">
        <f>SUM(C401:AG401)</f>
        <v>0</v>
      </c>
    </row>
    <row r="402" spans="1:34" s="498" customFormat="1" ht="11.25" hidden="1" x14ac:dyDescent="0.2">
      <c r="A402" s="506"/>
      <c r="B402" s="497">
        <v>0</v>
      </c>
      <c r="C402" s="497">
        <v>0</v>
      </c>
      <c r="D402" s="497">
        <v>0</v>
      </c>
      <c r="E402" s="497">
        <v>0</v>
      </c>
      <c r="F402" s="497">
        <v>0</v>
      </c>
      <c r="G402" s="497">
        <v>0</v>
      </c>
      <c r="H402" s="497">
        <v>0</v>
      </c>
      <c r="I402" s="497">
        <v>0</v>
      </c>
      <c r="J402" s="497">
        <v>0</v>
      </c>
      <c r="K402" s="497">
        <v>0</v>
      </c>
      <c r="L402" s="497">
        <v>0</v>
      </c>
      <c r="M402" s="497">
        <v>0</v>
      </c>
      <c r="N402" s="497">
        <v>0</v>
      </c>
      <c r="O402" s="497">
        <v>0</v>
      </c>
      <c r="P402" s="497">
        <v>0</v>
      </c>
      <c r="Q402" s="497">
        <v>0</v>
      </c>
      <c r="R402" s="497">
        <v>0</v>
      </c>
      <c r="S402" s="497">
        <v>0</v>
      </c>
      <c r="T402" s="497">
        <v>0</v>
      </c>
      <c r="U402" s="497">
        <v>0</v>
      </c>
      <c r="V402" s="497">
        <v>0</v>
      </c>
      <c r="W402" s="497">
        <v>0</v>
      </c>
      <c r="X402" s="497">
        <v>0</v>
      </c>
      <c r="Y402" s="497">
        <v>0</v>
      </c>
      <c r="Z402" s="497">
        <v>0</v>
      </c>
      <c r="AA402" s="497">
        <v>0</v>
      </c>
      <c r="AB402" s="497">
        <v>0</v>
      </c>
      <c r="AC402" s="497">
        <v>0</v>
      </c>
      <c r="AD402" s="497">
        <v>0</v>
      </c>
      <c r="AE402" s="497">
        <v>0</v>
      </c>
      <c r="AF402" s="497">
        <v>0</v>
      </c>
      <c r="AG402" s="497">
        <f t="shared" ref="AG402:AG405" si="8">SUM(B402:AF402)</f>
        <v>0</v>
      </c>
      <c r="AH402" s="497">
        <f t="shared" ref="AH402:AH405" si="9">SUM(C402:AG402)</f>
        <v>0</v>
      </c>
    </row>
    <row r="403" spans="1:34" s="498" customFormat="1" ht="11.25" hidden="1" x14ac:dyDescent="0.2">
      <c r="A403" s="506"/>
      <c r="B403" s="497">
        <v>0</v>
      </c>
      <c r="C403" s="497">
        <v>0</v>
      </c>
      <c r="D403" s="497">
        <v>0</v>
      </c>
      <c r="E403" s="497">
        <v>0</v>
      </c>
      <c r="F403" s="497">
        <v>0</v>
      </c>
      <c r="G403" s="497">
        <v>0</v>
      </c>
      <c r="H403" s="497">
        <v>0</v>
      </c>
      <c r="I403" s="497">
        <v>0</v>
      </c>
      <c r="J403" s="497">
        <v>0</v>
      </c>
      <c r="K403" s="497">
        <v>0</v>
      </c>
      <c r="L403" s="497">
        <v>0</v>
      </c>
      <c r="M403" s="497">
        <v>0</v>
      </c>
      <c r="N403" s="497">
        <v>0</v>
      </c>
      <c r="O403" s="497">
        <v>0</v>
      </c>
      <c r="P403" s="497">
        <v>0</v>
      </c>
      <c r="Q403" s="497">
        <v>0</v>
      </c>
      <c r="R403" s="497">
        <v>0</v>
      </c>
      <c r="S403" s="497">
        <v>0</v>
      </c>
      <c r="T403" s="497">
        <v>0</v>
      </c>
      <c r="U403" s="497">
        <v>0</v>
      </c>
      <c r="V403" s="497">
        <v>0</v>
      </c>
      <c r="W403" s="497">
        <v>0</v>
      </c>
      <c r="X403" s="497">
        <v>0</v>
      </c>
      <c r="Y403" s="497">
        <v>0</v>
      </c>
      <c r="Z403" s="497">
        <v>0</v>
      </c>
      <c r="AA403" s="497">
        <v>0</v>
      </c>
      <c r="AB403" s="497">
        <v>0</v>
      </c>
      <c r="AC403" s="497">
        <v>0</v>
      </c>
      <c r="AD403" s="497">
        <v>0</v>
      </c>
      <c r="AE403" s="497">
        <v>0</v>
      </c>
      <c r="AF403" s="497">
        <v>0</v>
      </c>
      <c r="AG403" s="497">
        <f t="shared" si="8"/>
        <v>0</v>
      </c>
      <c r="AH403" s="497">
        <f t="shared" si="9"/>
        <v>0</v>
      </c>
    </row>
    <row r="404" spans="1:34" s="498" customFormat="1" ht="11.25" hidden="1" x14ac:dyDescent="0.2">
      <c r="A404" s="506"/>
      <c r="B404" s="497">
        <v>0</v>
      </c>
      <c r="C404" s="497">
        <v>0</v>
      </c>
      <c r="D404" s="497">
        <v>0</v>
      </c>
      <c r="E404" s="497">
        <v>0</v>
      </c>
      <c r="F404" s="497">
        <v>0</v>
      </c>
      <c r="G404" s="497">
        <v>0</v>
      </c>
      <c r="H404" s="497">
        <v>0</v>
      </c>
      <c r="I404" s="497">
        <v>0</v>
      </c>
      <c r="J404" s="497">
        <v>0</v>
      </c>
      <c r="K404" s="497">
        <v>0</v>
      </c>
      <c r="L404" s="497">
        <v>0</v>
      </c>
      <c r="M404" s="497">
        <v>0</v>
      </c>
      <c r="N404" s="497">
        <v>0</v>
      </c>
      <c r="O404" s="497">
        <v>0</v>
      </c>
      <c r="P404" s="497">
        <v>0</v>
      </c>
      <c r="Q404" s="497">
        <v>0</v>
      </c>
      <c r="R404" s="497">
        <v>0</v>
      </c>
      <c r="S404" s="497">
        <v>0</v>
      </c>
      <c r="T404" s="497">
        <v>0</v>
      </c>
      <c r="U404" s="497">
        <v>0</v>
      </c>
      <c r="V404" s="497">
        <v>0</v>
      </c>
      <c r="W404" s="497">
        <v>0</v>
      </c>
      <c r="X404" s="497">
        <v>0</v>
      </c>
      <c r="Y404" s="497">
        <v>0</v>
      </c>
      <c r="Z404" s="497">
        <v>0</v>
      </c>
      <c r="AA404" s="497">
        <v>0</v>
      </c>
      <c r="AB404" s="497">
        <v>0</v>
      </c>
      <c r="AC404" s="497">
        <v>0</v>
      </c>
      <c r="AD404" s="497">
        <v>0</v>
      </c>
      <c r="AE404" s="497">
        <v>0</v>
      </c>
      <c r="AF404" s="497">
        <v>0</v>
      </c>
      <c r="AG404" s="497">
        <f t="shared" si="8"/>
        <v>0</v>
      </c>
      <c r="AH404" s="497">
        <f t="shared" si="9"/>
        <v>0</v>
      </c>
    </row>
    <row r="405" spans="1:34" s="498" customFormat="1" ht="11.25" hidden="1" x14ac:dyDescent="0.2">
      <c r="A405" s="506"/>
      <c r="B405" s="497">
        <v>0</v>
      </c>
      <c r="C405" s="497">
        <v>0</v>
      </c>
      <c r="D405" s="497">
        <v>0</v>
      </c>
      <c r="E405" s="497">
        <v>0</v>
      </c>
      <c r="F405" s="497">
        <v>0</v>
      </c>
      <c r="G405" s="497">
        <v>0</v>
      </c>
      <c r="H405" s="497">
        <v>0</v>
      </c>
      <c r="I405" s="497">
        <v>0</v>
      </c>
      <c r="J405" s="497">
        <v>0</v>
      </c>
      <c r="K405" s="497">
        <v>0</v>
      </c>
      <c r="L405" s="497">
        <v>0</v>
      </c>
      <c r="M405" s="497">
        <v>0</v>
      </c>
      <c r="N405" s="497">
        <v>0</v>
      </c>
      <c r="O405" s="497">
        <v>0</v>
      </c>
      <c r="P405" s="497">
        <v>0</v>
      </c>
      <c r="Q405" s="497">
        <v>0</v>
      </c>
      <c r="R405" s="497">
        <v>0</v>
      </c>
      <c r="S405" s="497">
        <v>0</v>
      </c>
      <c r="T405" s="497">
        <v>0</v>
      </c>
      <c r="U405" s="497">
        <v>0</v>
      </c>
      <c r="V405" s="497">
        <v>0</v>
      </c>
      <c r="W405" s="497">
        <v>0</v>
      </c>
      <c r="X405" s="497">
        <v>0</v>
      </c>
      <c r="Y405" s="497">
        <v>0</v>
      </c>
      <c r="Z405" s="497">
        <v>0</v>
      </c>
      <c r="AA405" s="497">
        <v>0</v>
      </c>
      <c r="AB405" s="497">
        <v>0</v>
      </c>
      <c r="AC405" s="497">
        <v>0</v>
      </c>
      <c r="AD405" s="497">
        <v>0</v>
      </c>
      <c r="AE405" s="497">
        <v>0</v>
      </c>
      <c r="AF405" s="497">
        <v>0</v>
      </c>
      <c r="AG405" s="497">
        <f t="shared" si="8"/>
        <v>0</v>
      </c>
      <c r="AH405" s="497">
        <f t="shared" si="9"/>
        <v>0</v>
      </c>
    </row>
    <row r="406" spans="1:34" s="496" customFormat="1" hidden="1" x14ac:dyDescent="0.2">
      <c r="A406" s="499" t="s">
        <v>20</v>
      </c>
      <c r="B406" s="500">
        <v>0</v>
      </c>
      <c r="C406" s="500">
        <f>SUM(C401:C405)</f>
        <v>0</v>
      </c>
      <c r="D406" s="500">
        <f t="shared" ref="D406:AH406" si="10">SUM(D401:D405)</f>
        <v>0</v>
      </c>
      <c r="E406" s="500">
        <f t="shared" si="10"/>
        <v>0</v>
      </c>
      <c r="F406" s="500">
        <f t="shared" si="10"/>
        <v>0</v>
      </c>
      <c r="G406" s="500">
        <f t="shared" si="10"/>
        <v>0</v>
      </c>
      <c r="H406" s="500">
        <f t="shared" si="10"/>
        <v>0</v>
      </c>
      <c r="I406" s="500">
        <f t="shared" si="10"/>
        <v>0</v>
      </c>
      <c r="J406" s="500">
        <f t="shared" si="10"/>
        <v>0</v>
      </c>
      <c r="K406" s="500">
        <f t="shared" si="10"/>
        <v>0</v>
      </c>
      <c r="L406" s="500">
        <f t="shared" si="10"/>
        <v>0</v>
      </c>
      <c r="M406" s="500">
        <f t="shared" si="10"/>
        <v>0</v>
      </c>
      <c r="N406" s="500">
        <f t="shared" si="10"/>
        <v>0</v>
      </c>
      <c r="O406" s="500">
        <f t="shared" si="10"/>
        <v>0</v>
      </c>
      <c r="P406" s="500">
        <f t="shared" si="10"/>
        <v>0</v>
      </c>
      <c r="Q406" s="500">
        <f t="shared" si="10"/>
        <v>0</v>
      </c>
      <c r="R406" s="500">
        <f t="shared" si="10"/>
        <v>0</v>
      </c>
      <c r="S406" s="500">
        <f t="shared" si="10"/>
        <v>0</v>
      </c>
      <c r="T406" s="500">
        <f t="shared" si="10"/>
        <v>0</v>
      </c>
      <c r="U406" s="500">
        <f t="shared" si="10"/>
        <v>0</v>
      </c>
      <c r="V406" s="500">
        <f t="shared" si="10"/>
        <v>0</v>
      </c>
      <c r="W406" s="500">
        <f t="shared" si="10"/>
        <v>0</v>
      </c>
      <c r="X406" s="500">
        <f t="shared" si="10"/>
        <v>0</v>
      </c>
      <c r="Y406" s="500">
        <f t="shared" si="10"/>
        <v>0</v>
      </c>
      <c r="Z406" s="500">
        <f t="shared" si="10"/>
        <v>0</v>
      </c>
      <c r="AA406" s="500">
        <f t="shared" si="10"/>
        <v>0</v>
      </c>
      <c r="AB406" s="500">
        <f t="shared" si="10"/>
        <v>0</v>
      </c>
      <c r="AC406" s="500">
        <f t="shared" si="10"/>
        <v>0</v>
      </c>
      <c r="AD406" s="500">
        <f t="shared" si="10"/>
        <v>0</v>
      </c>
      <c r="AE406" s="500">
        <f t="shared" si="10"/>
        <v>0</v>
      </c>
      <c r="AF406" s="500">
        <f t="shared" si="10"/>
        <v>0</v>
      </c>
      <c r="AG406" s="500">
        <f t="shared" si="10"/>
        <v>0</v>
      </c>
      <c r="AH406" s="500">
        <f t="shared" si="10"/>
        <v>0</v>
      </c>
    </row>
    <row r="407" spans="1:34" s="496" customFormat="1" hidden="1" x14ac:dyDescent="0.2"/>
    <row r="408" spans="1:34" s="496" customFormat="1" hidden="1" x14ac:dyDescent="0.2"/>
    <row r="409" spans="1:34" hidden="1" x14ac:dyDescent="0.2"/>
    <row r="410" spans="1:34" hidden="1" x14ac:dyDescent="0.2"/>
  </sheetData>
  <sheetProtection algorithmName="SHA-512" hashValue="3zEu3ub7X4bycXzxm00I1Z7/D3X1NwolNAkb5zQeo6n1hk7gdJTQh3SjAdacFNN269azTPwFm8sQN2HKqXYzxA==" saltValue="7+dp+9FBY94Qq+Ou8f1z6A==" spinCount="100000" sheet="1" objects="1" scenarios="1"/>
  <pageMargins left="0.7" right="0.7" top="0.75" bottom="0.75" header="0.3" footer="0.3"/>
  <pageSetup orientation="portrait" horizontalDpi="4294967293" verticalDpi="0" r:id="rId1"/>
  <ignoredErrors>
    <ignoredError sqref="C205:AA205 C105 D105:AB105 AC105:AF105 C306:AA306 B406:AA40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102"/>
  <sheetViews>
    <sheetView showZeros="0" zoomScaleNormal="100" workbookViewId="0">
      <pane ySplit="5" topLeftCell="A6" activePane="bottomLeft" state="frozen"/>
      <selection pane="bottomLeft" activeCell="C114" sqref="C114"/>
    </sheetView>
  </sheetViews>
  <sheetFormatPr defaultColWidth="8.7109375" defaultRowHeight="12.75" x14ac:dyDescent="0.2"/>
  <cols>
    <col min="2" max="2" width="42.7109375" customWidth="1"/>
    <col min="3" max="3" width="4.42578125" style="5" customWidth="1"/>
    <col min="4" max="4" width="34.28515625" style="209" customWidth="1"/>
    <col min="5" max="9" width="15.28515625" customWidth="1"/>
    <col min="10" max="34" width="15.28515625" hidden="1" customWidth="1"/>
  </cols>
  <sheetData>
    <row r="1" spans="1:34" ht="27.6" customHeight="1" x14ac:dyDescent="0.2">
      <c r="A1" s="45"/>
      <c r="B1" s="45"/>
      <c r="C1" s="45"/>
      <c r="D1" s="45"/>
    </row>
    <row r="3" spans="1:34" ht="15.75" thickBot="1" x14ac:dyDescent="0.3">
      <c r="B3" s="239" t="s">
        <v>53</v>
      </c>
    </row>
    <row r="4" spans="1:34" ht="13.5" thickBot="1" x14ac:dyDescent="0.25">
      <c r="D4" s="282" t="s">
        <v>91</v>
      </c>
      <c r="F4" s="102"/>
    </row>
    <row r="5" spans="1:34" x14ac:dyDescent="0.2">
      <c r="D5" s="210"/>
    </row>
    <row r="6" spans="1:34" ht="13.5" thickBot="1" x14ac:dyDescent="0.25">
      <c r="B6" s="2" t="s">
        <v>16</v>
      </c>
      <c r="C6" s="4"/>
      <c r="D6" s="211"/>
    </row>
    <row r="7" spans="1:34" x14ac:dyDescent="0.2">
      <c r="B7" s="125" t="s">
        <v>54</v>
      </c>
      <c r="C7" s="31"/>
      <c r="D7" s="321" t="s">
        <v>55</v>
      </c>
      <c r="E7" s="42" t="s">
        <v>0</v>
      </c>
      <c r="F7" s="39"/>
      <c r="G7" s="39"/>
      <c r="H7" s="39"/>
      <c r="I7" s="43"/>
      <c r="J7" s="39"/>
      <c r="K7" s="39"/>
      <c r="L7" s="39"/>
      <c r="M7" s="39"/>
      <c r="N7" s="39"/>
      <c r="O7" s="39"/>
      <c r="P7" s="39"/>
      <c r="Q7" s="39"/>
      <c r="R7" s="39"/>
      <c r="S7" s="39"/>
      <c r="T7" s="39"/>
      <c r="U7" s="39"/>
      <c r="V7" s="39"/>
      <c r="W7" s="39"/>
      <c r="X7" s="39"/>
      <c r="Y7" s="39"/>
      <c r="Z7" s="39"/>
      <c r="AA7" s="39"/>
      <c r="AB7" s="39"/>
      <c r="AC7" s="39"/>
      <c r="AD7" s="39"/>
      <c r="AE7" s="39"/>
      <c r="AF7" s="39"/>
      <c r="AG7" s="39"/>
      <c r="AH7" s="43"/>
    </row>
    <row r="8" spans="1:34" ht="13.5" thickBot="1" x14ac:dyDescent="0.25">
      <c r="B8" s="28"/>
      <c r="C8" s="56"/>
      <c r="D8" s="296"/>
      <c r="E8" s="323">
        <f>'DY Def'!B$5</f>
        <v>1</v>
      </c>
      <c r="F8" s="324">
        <f>'DY Def'!C$5</f>
        <v>2</v>
      </c>
      <c r="G8" s="324">
        <f>'DY Def'!D$5</f>
        <v>3</v>
      </c>
      <c r="H8" s="324">
        <f>'DY Def'!E$5</f>
        <v>4</v>
      </c>
      <c r="I8" s="325">
        <f>'DY Def'!F$5</f>
        <v>5</v>
      </c>
      <c r="J8" s="324">
        <f>'DY Def'!G$5</f>
        <v>6</v>
      </c>
      <c r="K8" s="324">
        <f>'DY Def'!H$5</f>
        <v>7</v>
      </c>
      <c r="L8" s="324">
        <f>'DY Def'!I$5</f>
        <v>8</v>
      </c>
      <c r="M8" s="324">
        <f>'DY Def'!J$5</f>
        <v>9</v>
      </c>
      <c r="N8" s="324">
        <f>'DY Def'!K$5</f>
        <v>10</v>
      </c>
      <c r="O8" s="324">
        <f>'DY Def'!L$5</f>
        <v>11</v>
      </c>
      <c r="P8" s="324">
        <f>'DY Def'!M$5</f>
        <v>12</v>
      </c>
      <c r="Q8" s="324">
        <f>'DY Def'!N$5</f>
        <v>13</v>
      </c>
      <c r="R8" s="324">
        <f>'DY Def'!O$5</f>
        <v>14</v>
      </c>
      <c r="S8" s="324">
        <f>'DY Def'!P$5</f>
        <v>15</v>
      </c>
      <c r="T8" s="324">
        <f>'DY Def'!Q$5</f>
        <v>16</v>
      </c>
      <c r="U8" s="324">
        <f>'DY Def'!R$5</f>
        <v>17</v>
      </c>
      <c r="V8" s="324">
        <f>'DY Def'!S$5</f>
        <v>18</v>
      </c>
      <c r="W8" s="324">
        <f>'DY Def'!T$5</f>
        <v>19</v>
      </c>
      <c r="X8" s="324">
        <f>'DY Def'!U$5</f>
        <v>20</v>
      </c>
      <c r="Y8" s="324">
        <f>'DY Def'!V$5</f>
        <v>21</v>
      </c>
      <c r="Z8" s="324">
        <f>'DY Def'!W$5</f>
        <v>22</v>
      </c>
      <c r="AA8" s="324">
        <f>'DY Def'!X$5</f>
        <v>23</v>
      </c>
      <c r="AB8" s="324">
        <f>'DY Def'!Y$5</f>
        <v>24</v>
      </c>
      <c r="AC8" s="324">
        <f>'DY Def'!Z$5</f>
        <v>25</v>
      </c>
      <c r="AD8" s="324">
        <f>'DY Def'!AA$5</f>
        <v>26</v>
      </c>
      <c r="AE8" s="324">
        <f>'DY Def'!AB$5</f>
        <v>27</v>
      </c>
      <c r="AF8" s="324">
        <f>'DY Def'!AC$5</f>
        <v>28</v>
      </c>
      <c r="AG8" s="324">
        <f>'DY Def'!AD$5</f>
        <v>29</v>
      </c>
      <c r="AH8" s="325">
        <f>'DY Def'!AE$5</f>
        <v>30</v>
      </c>
    </row>
    <row r="9" spans="1:34" hidden="1" x14ac:dyDescent="0.2">
      <c r="B9" s="40" t="s">
        <v>84</v>
      </c>
      <c r="C9" s="56"/>
      <c r="D9" s="296"/>
      <c r="E9" s="104"/>
      <c r="F9" s="99"/>
      <c r="G9" s="99"/>
      <c r="H9" s="99"/>
      <c r="I9" s="100"/>
      <c r="J9" s="99"/>
      <c r="K9" s="99"/>
      <c r="L9" s="99"/>
      <c r="M9" s="99"/>
      <c r="N9" s="99"/>
      <c r="O9" s="99"/>
      <c r="P9" s="99"/>
      <c r="Q9" s="99"/>
      <c r="R9" s="99"/>
      <c r="S9" s="99"/>
      <c r="T9" s="99"/>
      <c r="U9" s="99"/>
      <c r="V9" s="99"/>
      <c r="W9" s="99"/>
      <c r="X9" s="99"/>
      <c r="Y9" s="99"/>
      <c r="Z9" s="99"/>
      <c r="AA9" s="99"/>
      <c r="AB9" s="99"/>
      <c r="AC9" s="99"/>
      <c r="AD9" s="99"/>
      <c r="AE9" s="99"/>
      <c r="AF9" s="99"/>
      <c r="AG9" s="99"/>
      <c r="AH9" s="100"/>
    </row>
    <row r="10" spans="1:34" hidden="1" x14ac:dyDescent="0.2">
      <c r="B10" s="22" t="str">
        <f>IFERROR(VLOOKUP(C10,'MEG Def'!$A$7:$B$12,2),"")</f>
        <v/>
      </c>
      <c r="C10" s="56"/>
      <c r="D10" s="296"/>
      <c r="E10" s="101">
        <f>IF($D$4="MAP+ADM Waivers",SUMIF('C Report'!$A$100:$A$199,'C Report Grouper'!$D10,'C Report'!C$100:C$199)+SUMIF('C Report'!$A$300:$A$399,'C Report Grouper'!$D10,'C Report'!C$300:C$399),SUMIF('C Report'!$A$100:$A$199,'C Report Grouper'!$D10,'C Report'!C$100:C$199))</f>
        <v>0</v>
      </c>
      <c r="F10" s="420">
        <f>IF($D$4="MAP+ADM Waivers",SUMIF('C Report'!$A$100:$A$199,'C Report Grouper'!$D10,'C Report'!D$100:D$199)+SUMIF('C Report'!$A$300:$A$399,'C Report Grouper'!$D10,'C Report'!D$300:D$399),SUMIF('C Report'!$A$100:$A$199,'C Report Grouper'!$D10,'C Report'!D$100:D$199))</f>
        <v>0</v>
      </c>
      <c r="G10" s="420">
        <f>IF($D$4="MAP+ADM Waivers",SUMIF('C Report'!$A$100:$A$199,'C Report Grouper'!$D10,'C Report'!E$100:E$199)+SUMIF('C Report'!$A$300:$A$399,'C Report Grouper'!$D10,'C Report'!E$300:E$399),SUMIF('C Report'!$A$100:$A$199,'C Report Grouper'!$D10,'C Report'!E$100:E$199))</f>
        <v>0</v>
      </c>
      <c r="H10" s="420">
        <f>IF($D$4="MAP+ADM Waivers",SUMIF('C Report'!$A$100:$A$199,'C Report Grouper'!$D10,'C Report'!F$100:F$199)+SUMIF('C Report'!$A$300:$A$399,'C Report Grouper'!$D10,'C Report'!F$300:F$399),SUMIF('C Report'!$A$100:$A$199,'C Report Grouper'!$D10,'C Report'!F$100:F$199))</f>
        <v>0</v>
      </c>
      <c r="I10" s="103">
        <f>IF($D$4="MAP+ADM Waivers",SUMIF('C Report'!$A$100:$A$199,'C Report Grouper'!$D10,'C Report'!G$100:G$199)+SUMIF('C Report'!$A$300:$A$399,'C Report Grouper'!$D10,'C Report'!G$300:G$399),SUMIF('C Report'!$A$100:$A$199,'C Report Grouper'!$D10,'C Report'!G$100:G$199))</f>
        <v>0</v>
      </c>
      <c r="J10" s="102">
        <f>IF($D$4="MAP+ADM Waivers",SUMIF('C Report'!$A$100:$A$199,'C Report Grouper'!$D10,'C Report'!H$100:H$199)+SUMIF('C Report'!$A$300:$A$399,'C Report Grouper'!$D10,'C Report'!H$300:H$399),SUMIF('C Report'!$A$100:$A$199,'C Report Grouper'!$D10,'C Report'!H$100:H$199))</f>
        <v>0</v>
      </c>
      <c r="K10" s="102">
        <f>IF($D$4="MAP+ADM Waivers",SUMIF('C Report'!$A$100:$A$199,'C Report Grouper'!$D10,'C Report'!I$100:I$199)+SUMIF('C Report'!$A$300:$A$399,'C Report Grouper'!$D10,'C Report'!I$300:I$399),SUMIF('C Report'!$A$100:$A$199,'C Report Grouper'!$D10,'C Report'!I$100:I$199))</f>
        <v>0</v>
      </c>
      <c r="L10" s="102">
        <f>IF($D$4="MAP+ADM Waivers",SUMIF('C Report'!$A$100:$A$199,'C Report Grouper'!$D10,'C Report'!J$100:J$199)+SUMIF('C Report'!$A$300:$A$399,'C Report Grouper'!$D10,'C Report'!J$300:J$399),SUMIF('C Report'!$A$100:$A$199,'C Report Grouper'!$D10,'C Report'!J$100:J$199))</f>
        <v>0</v>
      </c>
      <c r="M10" s="102">
        <f>IF($D$4="MAP+ADM Waivers",SUMIF('C Report'!$A$100:$A$199,'C Report Grouper'!$D10,'C Report'!K$100:K$199)+SUMIF('C Report'!$A$300:$A$399,'C Report Grouper'!$D10,'C Report'!K$300:K$399),SUMIF('C Report'!$A$100:$A$199,'C Report Grouper'!$D10,'C Report'!K$100:K$199))</f>
        <v>0</v>
      </c>
      <c r="N10" s="102">
        <f>IF($D$4="MAP+ADM Waivers",SUMIF('C Report'!$A$100:$A$199,'C Report Grouper'!$D10,'C Report'!L$100:L$199)+SUMIF('C Report'!$A$300:$A$399,'C Report Grouper'!$D10,'C Report'!L$300:L$399),SUMIF('C Report'!$A$100:$A$199,'C Report Grouper'!$D10,'C Report'!L$100:L$199))</f>
        <v>0</v>
      </c>
      <c r="O10" s="102">
        <f>IF($D$4="MAP+ADM Waivers",SUMIF('C Report'!$A$100:$A$199,'C Report Grouper'!$D10,'C Report'!M$100:M$199)+SUMIF('C Report'!$A$300:$A$399,'C Report Grouper'!$D10,'C Report'!M$300:M$399),SUMIF('C Report'!$A$100:$A$199,'C Report Grouper'!$D10,'C Report'!M$100:M$199))</f>
        <v>0</v>
      </c>
      <c r="P10" s="102">
        <f>IF($D$4="MAP+ADM Waivers",SUMIF('C Report'!$A$100:$A$199,'C Report Grouper'!$D10,'C Report'!N$100:N$199)+SUMIF('C Report'!$A$300:$A$399,'C Report Grouper'!$D10,'C Report'!N$300:N$399),SUMIF('C Report'!$A$100:$A$199,'C Report Grouper'!$D10,'C Report'!N$100:N$199))</f>
        <v>0</v>
      </c>
      <c r="Q10" s="102">
        <f>IF($D$4="MAP+ADM Waivers",SUMIF('C Report'!$A$100:$A$199,'C Report Grouper'!$D10,'C Report'!O$100:O$199)+SUMIF('C Report'!$A$300:$A$399,'C Report Grouper'!$D10,'C Report'!O$300:O$399),SUMIF('C Report'!$A$100:$A$199,'C Report Grouper'!$D10,'C Report'!O$100:O$199))</f>
        <v>0</v>
      </c>
      <c r="R10" s="102">
        <f>IF($D$4="MAP+ADM Waivers",SUMIF('C Report'!$A$100:$A$199,'C Report Grouper'!$D10,'C Report'!P$100:P$199)+SUMIF('C Report'!$A$300:$A$399,'C Report Grouper'!$D10,'C Report'!P$300:P$399),SUMIF('C Report'!$A$100:$A$199,'C Report Grouper'!$D10,'C Report'!P$100:P$199))</f>
        <v>0</v>
      </c>
      <c r="S10" s="102">
        <f>IF($D$4="MAP+ADM Waivers",SUMIF('C Report'!$A$100:$A$199,'C Report Grouper'!$D10,'C Report'!Q$100:Q$199)+SUMIF('C Report'!$A$300:$A$399,'C Report Grouper'!$D10,'C Report'!Q$300:Q$399),SUMIF('C Report'!$A$100:$A$199,'C Report Grouper'!$D10,'C Report'!Q$100:Q$199))</f>
        <v>0</v>
      </c>
      <c r="T10" s="102">
        <f>IF($D$4="MAP+ADM Waivers",SUMIF('C Report'!$A$100:$A$199,'C Report Grouper'!$D10,'C Report'!R$100:R$199)+SUMIF('C Report'!$A$300:$A$399,'C Report Grouper'!$D10,'C Report'!R$300:R$399),SUMIF('C Report'!$A$100:$A$199,'C Report Grouper'!$D10,'C Report'!R$100:R$199))</f>
        <v>0</v>
      </c>
      <c r="U10" s="102">
        <f>IF($D$4="MAP+ADM Waivers",SUMIF('C Report'!$A$100:$A$199,'C Report Grouper'!$D10,'C Report'!S$100:S$199)+SUMIF('C Report'!$A$300:$A$399,'C Report Grouper'!$D10,'C Report'!S$300:S$399),SUMIF('C Report'!$A$100:$A$199,'C Report Grouper'!$D10,'C Report'!S$100:S$199))</f>
        <v>0</v>
      </c>
      <c r="V10" s="102">
        <f>IF($D$4="MAP+ADM Waivers",SUMIF('C Report'!$A$100:$A$199,'C Report Grouper'!$D10,'C Report'!T$100:T$199)+SUMIF('C Report'!$A$300:$A$399,'C Report Grouper'!$D10,'C Report'!T$300:T$399),SUMIF('C Report'!$A$100:$A$199,'C Report Grouper'!$D10,'C Report'!T$100:T$199))</f>
        <v>0</v>
      </c>
      <c r="W10" s="102">
        <f>IF($D$4="MAP+ADM Waivers",SUMIF('C Report'!$A$100:$A$199,'C Report Grouper'!$D10,'C Report'!U$100:U$199)+SUMIF('C Report'!$A$300:$A$399,'C Report Grouper'!$D10,'C Report'!U$300:U$399),SUMIF('C Report'!$A$100:$A$199,'C Report Grouper'!$D10,'C Report'!U$100:U$199))</f>
        <v>0</v>
      </c>
      <c r="X10" s="102">
        <f>IF($D$4="MAP+ADM Waivers",SUMIF('C Report'!$A$100:$A$199,'C Report Grouper'!$D10,'C Report'!V$100:V$199)+SUMIF('C Report'!$A$300:$A$399,'C Report Grouper'!$D10,'C Report'!V$300:V$399),SUMIF('C Report'!$A$100:$A$199,'C Report Grouper'!$D10,'C Report'!V$100:V$199))</f>
        <v>0</v>
      </c>
      <c r="Y10" s="102">
        <f>IF($D$4="MAP+ADM Waivers",SUMIF('C Report'!$A$100:$A$199,'C Report Grouper'!$D10,'C Report'!W$100:W$199)+SUMIF('C Report'!$A$300:$A$399,'C Report Grouper'!$D10,'C Report'!W$300:W$399),SUMIF('C Report'!$A$100:$A$199,'C Report Grouper'!$D10,'C Report'!W$100:W$199))</f>
        <v>0</v>
      </c>
      <c r="Z10" s="102">
        <f>IF($D$4="MAP+ADM Waivers",SUMIF('C Report'!$A$100:$A$199,'C Report Grouper'!$D10,'C Report'!X$100:X$199)+SUMIF('C Report'!$A$300:$A$399,'C Report Grouper'!$D10,'C Report'!X$300:X$399),SUMIF('C Report'!$A$100:$A$199,'C Report Grouper'!$D10,'C Report'!X$100:X$199))</f>
        <v>0</v>
      </c>
      <c r="AA10" s="102">
        <f>IF($D$4="MAP+ADM Waivers",SUMIF('C Report'!$A$100:$A$199,'C Report Grouper'!$D10,'C Report'!Y$100:Y$199)+SUMIF('C Report'!$A$300:$A$399,'C Report Grouper'!$D10,'C Report'!Y$300:Y$399),SUMIF('C Report'!$A$100:$A$199,'C Report Grouper'!$D10,'C Report'!Y$100:Y$199))</f>
        <v>0</v>
      </c>
      <c r="AB10" s="102">
        <f>IF($D$4="MAP+ADM Waivers",SUMIF('C Report'!$A$100:$A$199,'C Report Grouper'!$D10,'C Report'!Z$100:Z$199)+SUMIF('C Report'!$A$300:$A$399,'C Report Grouper'!$D10,'C Report'!Z$300:Z$399),SUMIF('C Report'!$A$100:$A$199,'C Report Grouper'!$D10,'C Report'!Z$100:Z$199))</f>
        <v>0</v>
      </c>
      <c r="AC10" s="102">
        <f>IF($D$4="MAP+ADM Waivers",SUMIF('C Report'!$A$100:$A$199,'C Report Grouper'!$D10,'C Report'!AA$100:AA$199)+SUMIF('C Report'!$A$300:$A$399,'C Report Grouper'!$D10,'C Report'!AA$300:AA$399),SUMIF('C Report'!$A$100:$A$199,'C Report Grouper'!$D10,'C Report'!AA$100:AA$199))</f>
        <v>0</v>
      </c>
      <c r="AD10" s="102">
        <f>IF($D$4="MAP+ADM Waivers",SUMIF('C Report'!$A$100:$A$199,'C Report Grouper'!$D10,'C Report'!AB$100:AB$199)+SUMIF('C Report'!$A$300:$A$399,'C Report Grouper'!$D10,'C Report'!AB$300:AB$399),SUMIF('C Report'!$A$100:$A$199,'C Report Grouper'!$D10,'C Report'!AB$100:AB$199))</f>
        <v>0</v>
      </c>
      <c r="AE10" s="102">
        <f>IF($D$4="MAP+ADM Waivers",SUMIF('C Report'!$A$100:$A$199,'C Report Grouper'!$D10,'C Report'!AC$100:AC$199)+SUMIF('C Report'!$A$300:$A$399,'C Report Grouper'!$D10,'C Report'!AC$300:AC$399),SUMIF('C Report'!$A$100:$A$199,'C Report Grouper'!$D10,'C Report'!AC$100:AC$199))</f>
        <v>0</v>
      </c>
      <c r="AF10" s="102">
        <f>IF($D$4="MAP+ADM Waivers",SUMIF('C Report'!$A$100:$A$199,'C Report Grouper'!$D10,'C Report'!AD$100:AD$199)+SUMIF('C Report'!$A$300:$A$399,'C Report Grouper'!$D10,'C Report'!AD$300:AD$399),SUMIF('C Report'!$A$100:$A$199,'C Report Grouper'!$D10,'C Report'!AD$100:AD$199))</f>
        <v>0</v>
      </c>
      <c r="AG10" s="102">
        <f>IF($D$4="MAP+ADM Waivers",SUMIF('C Report'!$A$100:$A$199,'C Report Grouper'!$D10,'C Report'!AE$100:AE$199)+SUMIF('C Report'!$A$300:$A$399,'C Report Grouper'!$D10,'C Report'!AE$300:AE$399),SUMIF('C Report'!$A$100:$A$199,'C Report Grouper'!$D10,'C Report'!AE$100:AE$199))</f>
        <v>0</v>
      </c>
      <c r="AH10" s="103">
        <f>IF($D$4="MAP+ADM Waivers",SUMIF('C Report'!$A$100:$A$199,'C Report Grouper'!$D10,'C Report'!AF$100:AF$199)+SUMIF('C Report'!$A$300:$A$399,'C Report Grouper'!$D10,'C Report'!AF$300:AF$399),SUMIF('C Report'!$A$100:$A$199,'C Report Grouper'!$D10,'C Report'!AF$100:AF$199))</f>
        <v>0</v>
      </c>
    </row>
    <row r="11" spans="1:34" hidden="1" x14ac:dyDescent="0.2">
      <c r="B11" s="22" t="str">
        <f>IFERROR(VLOOKUP(C11,'MEG Def'!$A$7:$B$12,2),"")</f>
        <v/>
      </c>
      <c r="C11" s="56"/>
      <c r="D11" s="296"/>
      <c r="E11" s="101">
        <f>IF($D$4="MAP+ADM Waivers",SUMIF('C Report'!$A$100:$A$199,'C Report Grouper'!$D11,'C Report'!C$100:C$199)+SUMIF('C Report'!$A$300:$A$399,'C Report Grouper'!$D11,'C Report'!C$300:C$399),SUMIF('C Report'!$A$100:$A$199,'C Report Grouper'!$D11,'C Report'!C$100:C$199))</f>
        <v>0</v>
      </c>
      <c r="F11" s="420">
        <f>IF($D$4="MAP+ADM Waivers",SUMIF('C Report'!$A$100:$A$199,'C Report Grouper'!$D11,'C Report'!D$100:D$199)+SUMIF('C Report'!$A$300:$A$399,'C Report Grouper'!$D11,'C Report'!D$300:D$399),SUMIF('C Report'!$A$100:$A$199,'C Report Grouper'!$D11,'C Report'!D$100:D$199))</f>
        <v>0</v>
      </c>
      <c r="G11" s="420">
        <f>IF($D$4="MAP+ADM Waivers",SUMIF('C Report'!$A$100:$A$199,'C Report Grouper'!$D11,'C Report'!E$100:E$199)+SUMIF('C Report'!$A$300:$A$399,'C Report Grouper'!$D11,'C Report'!E$300:E$399),SUMIF('C Report'!$A$100:$A$199,'C Report Grouper'!$D11,'C Report'!E$100:E$199))</f>
        <v>0</v>
      </c>
      <c r="H11" s="420">
        <f>IF($D$4="MAP+ADM Waivers",SUMIF('C Report'!$A$100:$A$199,'C Report Grouper'!$D11,'C Report'!F$100:F$199)+SUMIF('C Report'!$A$300:$A$399,'C Report Grouper'!$D11,'C Report'!F$300:F$399),SUMIF('C Report'!$A$100:$A$199,'C Report Grouper'!$D11,'C Report'!F$100:F$199))</f>
        <v>0</v>
      </c>
      <c r="I11" s="103">
        <f>IF($D$4="MAP+ADM Waivers",SUMIF('C Report'!$A$100:$A$199,'C Report Grouper'!$D11,'C Report'!G$100:G$199)+SUMIF('C Report'!$A$300:$A$399,'C Report Grouper'!$D11,'C Report'!G$300:G$399),SUMIF('C Report'!$A$100:$A$199,'C Report Grouper'!$D11,'C Report'!G$100:G$199))</f>
        <v>0</v>
      </c>
      <c r="J11" s="102">
        <f>IF($D$4="MAP+ADM Waivers",SUMIF('C Report'!$A$100:$A$199,'C Report Grouper'!$D11,'C Report'!H$100:H$199)+SUMIF('C Report'!$A$300:$A$399,'C Report Grouper'!$D11,'C Report'!H$300:H$399),SUMIF('C Report'!$A$100:$A$199,'C Report Grouper'!$D11,'C Report'!H$100:H$199))</f>
        <v>0</v>
      </c>
      <c r="K11" s="102">
        <f>IF($D$4="MAP+ADM Waivers",SUMIF('C Report'!$A$100:$A$199,'C Report Grouper'!$D11,'C Report'!I$100:I$199)+SUMIF('C Report'!$A$300:$A$399,'C Report Grouper'!$D11,'C Report'!I$300:I$399),SUMIF('C Report'!$A$100:$A$199,'C Report Grouper'!$D11,'C Report'!I$100:I$199))</f>
        <v>0</v>
      </c>
      <c r="L11" s="102">
        <f>IF($D$4="MAP+ADM Waivers",SUMIF('C Report'!$A$100:$A$199,'C Report Grouper'!$D11,'C Report'!J$100:J$199)+SUMIF('C Report'!$A$300:$A$399,'C Report Grouper'!$D11,'C Report'!J$300:J$399),SUMIF('C Report'!$A$100:$A$199,'C Report Grouper'!$D11,'C Report'!J$100:J$199))</f>
        <v>0</v>
      </c>
      <c r="M11" s="102">
        <f>IF($D$4="MAP+ADM Waivers",SUMIF('C Report'!$A$100:$A$199,'C Report Grouper'!$D11,'C Report'!K$100:K$199)+SUMIF('C Report'!$A$300:$A$399,'C Report Grouper'!$D11,'C Report'!K$300:K$399),SUMIF('C Report'!$A$100:$A$199,'C Report Grouper'!$D11,'C Report'!K$100:K$199))</f>
        <v>0</v>
      </c>
      <c r="N11" s="102">
        <f>IF($D$4="MAP+ADM Waivers",SUMIF('C Report'!$A$100:$A$199,'C Report Grouper'!$D11,'C Report'!L$100:L$199)+SUMIF('C Report'!$A$300:$A$399,'C Report Grouper'!$D11,'C Report'!L$300:L$399),SUMIF('C Report'!$A$100:$A$199,'C Report Grouper'!$D11,'C Report'!L$100:L$199))</f>
        <v>0</v>
      </c>
      <c r="O11" s="102">
        <f>IF($D$4="MAP+ADM Waivers",SUMIF('C Report'!$A$100:$A$199,'C Report Grouper'!$D11,'C Report'!M$100:M$199)+SUMIF('C Report'!$A$300:$A$399,'C Report Grouper'!$D11,'C Report'!M$300:M$399),SUMIF('C Report'!$A$100:$A$199,'C Report Grouper'!$D11,'C Report'!M$100:M$199))</f>
        <v>0</v>
      </c>
      <c r="P11" s="102">
        <f>IF($D$4="MAP+ADM Waivers",SUMIF('C Report'!$A$100:$A$199,'C Report Grouper'!$D11,'C Report'!N$100:N$199)+SUMIF('C Report'!$A$300:$A$399,'C Report Grouper'!$D11,'C Report'!N$300:N$399),SUMIF('C Report'!$A$100:$A$199,'C Report Grouper'!$D11,'C Report'!N$100:N$199))</f>
        <v>0</v>
      </c>
      <c r="Q11" s="102">
        <f>IF($D$4="MAP+ADM Waivers",SUMIF('C Report'!$A$100:$A$199,'C Report Grouper'!$D11,'C Report'!O$100:O$199)+SUMIF('C Report'!$A$300:$A$399,'C Report Grouper'!$D11,'C Report'!O$300:O$399),SUMIF('C Report'!$A$100:$A$199,'C Report Grouper'!$D11,'C Report'!O$100:O$199))</f>
        <v>0</v>
      </c>
      <c r="R11" s="102">
        <f>IF($D$4="MAP+ADM Waivers",SUMIF('C Report'!$A$100:$A$199,'C Report Grouper'!$D11,'C Report'!P$100:P$199)+SUMIF('C Report'!$A$300:$A$399,'C Report Grouper'!$D11,'C Report'!P$300:P$399),SUMIF('C Report'!$A$100:$A$199,'C Report Grouper'!$D11,'C Report'!P$100:P$199))</f>
        <v>0</v>
      </c>
      <c r="S11" s="102">
        <f>IF($D$4="MAP+ADM Waivers",SUMIF('C Report'!$A$100:$A$199,'C Report Grouper'!$D11,'C Report'!Q$100:Q$199)+SUMIF('C Report'!$A$300:$A$399,'C Report Grouper'!$D11,'C Report'!Q$300:Q$399),SUMIF('C Report'!$A$100:$A$199,'C Report Grouper'!$D11,'C Report'!Q$100:Q$199))</f>
        <v>0</v>
      </c>
      <c r="T11" s="102">
        <f>IF($D$4="MAP+ADM Waivers",SUMIF('C Report'!$A$100:$A$199,'C Report Grouper'!$D11,'C Report'!R$100:R$199)+SUMIF('C Report'!$A$300:$A$399,'C Report Grouper'!$D11,'C Report'!R$300:R$399),SUMIF('C Report'!$A$100:$A$199,'C Report Grouper'!$D11,'C Report'!R$100:R$199))</f>
        <v>0</v>
      </c>
      <c r="U11" s="102">
        <f>IF($D$4="MAP+ADM Waivers",SUMIF('C Report'!$A$100:$A$199,'C Report Grouper'!$D11,'C Report'!S$100:S$199)+SUMIF('C Report'!$A$300:$A$399,'C Report Grouper'!$D11,'C Report'!S$300:S$399),SUMIF('C Report'!$A$100:$A$199,'C Report Grouper'!$D11,'C Report'!S$100:S$199))</f>
        <v>0</v>
      </c>
      <c r="V11" s="102">
        <f>IF($D$4="MAP+ADM Waivers",SUMIF('C Report'!$A$100:$A$199,'C Report Grouper'!$D11,'C Report'!T$100:T$199)+SUMIF('C Report'!$A$300:$A$399,'C Report Grouper'!$D11,'C Report'!T$300:T$399),SUMIF('C Report'!$A$100:$A$199,'C Report Grouper'!$D11,'C Report'!T$100:T$199))</f>
        <v>0</v>
      </c>
      <c r="W11" s="102">
        <f>IF($D$4="MAP+ADM Waivers",SUMIF('C Report'!$A$100:$A$199,'C Report Grouper'!$D11,'C Report'!U$100:U$199)+SUMIF('C Report'!$A$300:$A$399,'C Report Grouper'!$D11,'C Report'!U$300:U$399),SUMIF('C Report'!$A$100:$A$199,'C Report Grouper'!$D11,'C Report'!U$100:U$199))</f>
        <v>0</v>
      </c>
      <c r="X11" s="102">
        <f>IF($D$4="MAP+ADM Waivers",SUMIF('C Report'!$A$100:$A$199,'C Report Grouper'!$D11,'C Report'!V$100:V$199)+SUMIF('C Report'!$A$300:$A$399,'C Report Grouper'!$D11,'C Report'!V$300:V$399),SUMIF('C Report'!$A$100:$A$199,'C Report Grouper'!$D11,'C Report'!V$100:V$199))</f>
        <v>0</v>
      </c>
      <c r="Y11" s="102">
        <f>IF($D$4="MAP+ADM Waivers",SUMIF('C Report'!$A$100:$A$199,'C Report Grouper'!$D11,'C Report'!W$100:W$199)+SUMIF('C Report'!$A$300:$A$399,'C Report Grouper'!$D11,'C Report'!W$300:W$399),SUMIF('C Report'!$A$100:$A$199,'C Report Grouper'!$D11,'C Report'!W$100:W$199))</f>
        <v>0</v>
      </c>
      <c r="Z11" s="102">
        <f>IF($D$4="MAP+ADM Waivers",SUMIF('C Report'!$A$100:$A$199,'C Report Grouper'!$D11,'C Report'!X$100:X$199)+SUMIF('C Report'!$A$300:$A$399,'C Report Grouper'!$D11,'C Report'!X$300:X$399),SUMIF('C Report'!$A$100:$A$199,'C Report Grouper'!$D11,'C Report'!X$100:X$199))</f>
        <v>0</v>
      </c>
      <c r="AA11" s="102">
        <f>IF($D$4="MAP+ADM Waivers",SUMIF('C Report'!$A$100:$A$199,'C Report Grouper'!$D11,'C Report'!Y$100:Y$199)+SUMIF('C Report'!$A$300:$A$399,'C Report Grouper'!$D11,'C Report'!Y$300:Y$399),SUMIF('C Report'!$A$100:$A$199,'C Report Grouper'!$D11,'C Report'!Y$100:Y$199))</f>
        <v>0</v>
      </c>
      <c r="AB11" s="102">
        <f>IF($D$4="MAP+ADM Waivers",SUMIF('C Report'!$A$100:$A$199,'C Report Grouper'!$D11,'C Report'!Z$100:Z$199)+SUMIF('C Report'!$A$300:$A$399,'C Report Grouper'!$D11,'C Report'!Z$300:Z$399),SUMIF('C Report'!$A$100:$A$199,'C Report Grouper'!$D11,'C Report'!Z$100:Z$199))</f>
        <v>0</v>
      </c>
      <c r="AC11" s="102">
        <f>IF($D$4="MAP+ADM Waivers",SUMIF('C Report'!$A$100:$A$199,'C Report Grouper'!$D11,'C Report'!AA$100:AA$199)+SUMIF('C Report'!$A$300:$A$399,'C Report Grouper'!$D11,'C Report'!AA$300:AA$399),SUMIF('C Report'!$A$100:$A$199,'C Report Grouper'!$D11,'C Report'!AA$100:AA$199))</f>
        <v>0</v>
      </c>
      <c r="AD11" s="102">
        <f>IF($D$4="MAP+ADM Waivers",SUMIF('C Report'!$A$100:$A$199,'C Report Grouper'!$D11,'C Report'!AB$100:AB$199)+SUMIF('C Report'!$A$300:$A$399,'C Report Grouper'!$D11,'C Report'!AB$300:AB$399),SUMIF('C Report'!$A$100:$A$199,'C Report Grouper'!$D11,'C Report'!AB$100:AB$199))</f>
        <v>0</v>
      </c>
      <c r="AE11" s="102">
        <f>IF($D$4="MAP+ADM Waivers",SUMIF('C Report'!$A$100:$A$199,'C Report Grouper'!$D11,'C Report'!AC$100:AC$199)+SUMIF('C Report'!$A$300:$A$399,'C Report Grouper'!$D11,'C Report'!AC$300:AC$399),SUMIF('C Report'!$A$100:$A$199,'C Report Grouper'!$D11,'C Report'!AC$100:AC$199))</f>
        <v>0</v>
      </c>
      <c r="AF11" s="102">
        <f>IF($D$4="MAP+ADM Waivers",SUMIF('C Report'!$A$100:$A$199,'C Report Grouper'!$D11,'C Report'!AD$100:AD$199)+SUMIF('C Report'!$A$300:$A$399,'C Report Grouper'!$D11,'C Report'!AD$300:AD$399),SUMIF('C Report'!$A$100:$A$199,'C Report Grouper'!$D11,'C Report'!AD$100:AD$199))</f>
        <v>0</v>
      </c>
      <c r="AG11" s="102">
        <f>IF($D$4="MAP+ADM Waivers",SUMIF('C Report'!$A$100:$A$199,'C Report Grouper'!$D11,'C Report'!AE$100:AE$199)+SUMIF('C Report'!$A$300:$A$399,'C Report Grouper'!$D11,'C Report'!AE$300:AE$399),SUMIF('C Report'!$A$100:$A$199,'C Report Grouper'!$D11,'C Report'!AE$100:AE$199))</f>
        <v>0</v>
      </c>
      <c r="AH11" s="103">
        <f>IF($D$4="MAP+ADM Waivers",SUMIF('C Report'!$A$100:$A$199,'C Report Grouper'!$D11,'C Report'!AF$100:AF$199)+SUMIF('C Report'!$A$300:$A$399,'C Report Grouper'!$D11,'C Report'!AF$300:AF$399),SUMIF('C Report'!$A$100:$A$199,'C Report Grouper'!$D11,'C Report'!AF$100:AF$199))</f>
        <v>0</v>
      </c>
    </row>
    <row r="12" spans="1:34" hidden="1" x14ac:dyDescent="0.2">
      <c r="B12" s="22" t="str">
        <f>IFERROR(VLOOKUP(C12,'MEG Def'!$A$7:$B$12,2),"")</f>
        <v/>
      </c>
      <c r="C12" s="56"/>
      <c r="D12" s="296"/>
      <c r="E12" s="101">
        <f>IF($D$4="MAP+ADM Waivers",SUMIF('C Report'!$A$100:$A$199,'C Report Grouper'!$D12,'C Report'!C$100:C$199)+SUMIF('C Report'!$A$300:$A$399,'C Report Grouper'!$D12,'C Report'!C$300:C$399),SUMIF('C Report'!$A$100:$A$199,'C Report Grouper'!$D12,'C Report'!C$100:C$199))</f>
        <v>0</v>
      </c>
      <c r="F12" s="420">
        <f>IF($D$4="MAP+ADM Waivers",SUMIF('C Report'!$A$100:$A$199,'C Report Grouper'!$D12,'C Report'!D$100:D$199)+SUMIF('C Report'!$A$300:$A$399,'C Report Grouper'!$D12,'C Report'!D$300:D$399),SUMIF('C Report'!$A$100:$A$199,'C Report Grouper'!$D12,'C Report'!D$100:D$199))</f>
        <v>0</v>
      </c>
      <c r="G12" s="420">
        <f>IF($D$4="MAP+ADM Waivers",SUMIF('C Report'!$A$100:$A$199,'C Report Grouper'!$D12,'C Report'!E$100:E$199)+SUMIF('C Report'!$A$300:$A$399,'C Report Grouper'!$D12,'C Report'!E$300:E$399),SUMIF('C Report'!$A$100:$A$199,'C Report Grouper'!$D12,'C Report'!E$100:E$199))</f>
        <v>0</v>
      </c>
      <c r="H12" s="420">
        <f>IF($D$4="MAP+ADM Waivers",SUMIF('C Report'!$A$100:$A$199,'C Report Grouper'!$D12,'C Report'!F$100:F$199)+SUMIF('C Report'!$A$300:$A$399,'C Report Grouper'!$D12,'C Report'!F$300:F$399),SUMIF('C Report'!$A$100:$A$199,'C Report Grouper'!$D12,'C Report'!F$100:F$199))</f>
        <v>0</v>
      </c>
      <c r="I12" s="103">
        <f>IF($D$4="MAP+ADM Waivers",SUMIF('C Report'!$A$100:$A$199,'C Report Grouper'!$D12,'C Report'!G$100:G$199)+SUMIF('C Report'!$A$300:$A$399,'C Report Grouper'!$D12,'C Report'!G$300:G$399),SUMIF('C Report'!$A$100:$A$199,'C Report Grouper'!$D12,'C Report'!G$100:G$199))</f>
        <v>0</v>
      </c>
      <c r="J12" s="102">
        <f>IF($D$4="MAP+ADM Waivers",SUMIF('C Report'!$A$100:$A$199,'C Report Grouper'!$D12,'C Report'!H$100:H$199)+SUMIF('C Report'!$A$300:$A$399,'C Report Grouper'!$D12,'C Report'!H$300:H$399),SUMIF('C Report'!$A$100:$A$199,'C Report Grouper'!$D12,'C Report'!H$100:H$199))</f>
        <v>0</v>
      </c>
      <c r="K12" s="102">
        <f>IF($D$4="MAP+ADM Waivers",SUMIF('C Report'!$A$100:$A$199,'C Report Grouper'!$D12,'C Report'!I$100:I$199)+SUMIF('C Report'!$A$300:$A$399,'C Report Grouper'!$D12,'C Report'!I$300:I$399),SUMIF('C Report'!$A$100:$A$199,'C Report Grouper'!$D12,'C Report'!I$100:I$199))</f>
        <v>0</v>
      </c>
      <c r="L12" s="102">
        <f>IF($D$4="MAP+ADM Waivers",SUMIF('C Report'!$A$100:$A$199,'C Report Grouper'!$D12,'C Report'!J$100:J$199)+SUMIF('C Report'!$A$300:$A$399,'C Report Grouper'!$D12,'C Report'!J$300:J$399),SUMIF('C Report'!$A$100:$A$199,'C Report Grouper'!$D12,'C Report'!J$100:J$199))</f>
        <v>0</v>
      </c>
      <c r="M12" s="102">
        <f>IF($D$4="MAP+ADM Waivers",SUMIF('C Report'!$A$100:$A$199,'C Report Grouper'!$D12,'C Report'!K$100:K$199)+SUMIF('C Report'!$A$300:$A$399,'C Report Grouper'!$D12,'C Report'!K$300:K$399),SUMIF('C Report'!$A$100:$A$199,'C Report Grouper'!$D12,'C Report'!K$100:K$199))</f>
        <v>0</v>
      </c>
      <c r="N12" s="102">
        <f>IF($D$4="MAP+ADM Waivers",SUMIF('C Report'!$A$100:$A$199,'C Report Grouper'!$D12,'C Report'!L$100:L$199)+SUMIF('C Report'!$A$300:$A$399,'C Report Grouper'!$D12,'C Report'!L$300:L$399),SUMIF('C Report'!$A$100:$A$199,'C Report Grouper'!$D12,'C Report'!L$100:L$199))</f>
        <v>0</v>
      </c>
      <c r="O12" s="102">
        <f>IF($D$4="MAP+ADM Waivers",SUMIF('C Report'!$A$100:$A$199,'C Report Grouper'!$D12,'C Report'!M$100:M$199)+SUMIF('C Report'!$A$300:$A$399,'C Report Grouper'!$D12,'C Report'!M$300:M$399),SUMIF('C Report'!$A$100:$A$199,'C Report Grouper'!$D12,'C Report'!M$100:M$199))</f>
        <v>0</v>
      </c>
      <c r="P12" s="102">
        <f>IF($D$4="MAP+ADM Waivers",SUMIF('C Report'!$A$100:$A$199,'C Report Grouper'!$D12,'C Report'!N$100:N$199)+SUMIF('C Report'!$A$300:$A$399,'C Report Grouper'!$D12,'C Report'!N$300:N$399),SUMIF('C Report'!$A$100:$A$199,'C Report Grouper'!$D12,'C Report'!N$100:N$199))</f>
        <v>0</v>
      </c>
      <c r="Q12" s="102">
        <f>IF($D$4="MAP+ADM Waivers",SUMIF('C Report'!$A$100:$A$199,'C Report Grouper'!$D12,'C Report'!O$100:O$199)+SUMIF('C Report'!$A$300:$A$399,'C Report Grouper'!$D12,'C Report'!O$300:O$399),SUMIF('C Report'!$A$100:$A$199,'C Report Grouper'!$D12,'C Report'!O$100:O$199))</f>
        <v>0</v>
      </c>
      <c r="R12" s="102">
        <f>IF($D$4="MAP+ADM Waivers",SUMIF('C Report'!$A$100:$A$199,'C Report Grouper'!$D12,'C Report'!P$100:P$199)+SUMIF('C Report'!$A$300:$A$399,'C Report Grouper'!$D12,'C Report'!P$300:P$399),SUMIF('C Report'!$A$100:$A$199,'C Report Grouper'!$D12,'C Report'!P$100:P$199))</f>
        <v>0</v>
      </c>
      <c r="S12" s="102">
        <f>IF($D$4="MAP+ADM Waivers",SUMIF('C Report'!$A$100:$A$199,'C Report Grouper'!$D12,'C Report'!Q$100:Q$199)+SUMIF('C Report'!$A$300:$A$399,'C Report Grouper'!$D12,'C Report'!Q$300:Q$399),SUMIF('C Report'!$A$100:$A$199,'C Report Grouper'!$D12,'C Report'!Q$100:Q$199))</f>
        <v>0</v>
      </c>
      <c r="T12" s="102">
        <f>IF($D$4="MAP+ADM Waivers",SUMIF('C Report'!$A$100:$A$199,'C Report Grouper'!$D12,'C Report'!R$100:R$199)+SUMIF('C Report'!$A$300:$A$399,'C Report Grouper'!$D12,'C Report'!R$300:R$399),SUMIF('C Report'!$A$100:$A$199,'C Report Grouper'!$D12,'C Report'!R$100:R$199))</f>
        <v>0</v>
      </c>
      <c r="U12" s="102">
        <f>IF($D$4="MAP+ADM Waivers",SUMIF('C Report'!$A$100:$A$199,'C Report Grouper'!$D12,'C Report'!S$100:S$199)+SUMIF('C Report'!$A$300:$A$399,'C Report Grouper'!$D12,'C Report'!S$300:S$399),SUMIF('C Report'!$A$100:$A$199,'C Report Grouper'!$D12,'C Report'!S$100:S$199))</f>
        <v>0</v>
      </c>
      <c r="V12" s="102">
        <f>IF($D$4="MAP+ADM Waivers",SUMIF('C Report'!$A$100:$A$199,'C Report Grouper'!$D12,'C Report'!T$100:T$199)+SUMIF('C Report'!$A$300:$A$399,'C Report Grouper'!$D12,'C Report'!T$300:T$399),SUMIF('C Report'!$A$100:$A$199,'C Report Grouper'!$D12,'C Report'!T$100:T$199))</f>
        <v>0</v>
      </c>
      <c r="W12" s="102">
        <f>IF($D$4="MAP+ADM Waivers",SUMIF('C Report'!$A$100:$A$199,'C Report Grouper'!$D12,'C Report'!U$100:U$199)+SUMIF('C Report'!$A$300:$A$399,'C Report Grouper'!$D12,'C Report'!U$300:U$399),SUMIF('C Report'!$A$100:$A$199,'C Report Grouper'!$D12,'C Report'!U$100:U$199))</f>
        <v>0</v>
      </c>
      <c r="X12" s="102">
        <f>IF($D$4="MAP+ADM Waivers",SUMIF('C Report'!$A$100:$A$199,'C Report Grouper'!$D12,'C Report'!V$100:V$199)+SUMIF('C Report'!$A$300:$A$399,'C Report Grouper'!$D12,'C Report'!V$300:V$399),SUMIF('C Report'!$A$100:$A$199,'C Report Grouper'!$D12,'C Report'!V$100:V$199))</f>
        <v>0</v>
      </c>
      <c r="Y12" s="102">
        <f>IF($D$4="MAP+ADM Waivers",SUMIF('C Report'!$A$100:$A$199,'C Report Grouper'!$D12,'C Report'!W$100:W$199)+SUMIF('C Report'!$A$300:$A$399,'C Report Grouper'!$D12,'C Report'!W$300:W$399),SUMIF('C Report'!$A$100:$A$199,'C Report Grouper'!$D12,'C Report'!W$100:W$199))</f>
        <v>0</v>
      </c>
      <c r="Z12" s="102">
        <f>IF($D$4="MAP+ADM Waivers",SUMIF('C Report'!$A$100:$A$199,'C Report Grouper'!$D12,'C Report'!X$100:X$199)+SUMIF('C Report'!$A$300:$A$399,'C Report Grouper'!$D12,'C Report'!X$300:X$399),SUMIF('C Report'!$A$100:$A$199,'C Report Grouper'!$D12,'C Report'!X$100:X$199))</f>
        <v>0</v>
      </c>
      <c r="AA12" s="102">
        <f>IF($D$4="MAP+ADM Waivers",SUMIF('C Report'!$A$100:$A$199,'C Report Grouper'!$D12,'C Report'!Y$100:Y$199)+SUMIF('C Report'!$A$300:$A$399,'C Report Grouper'!$D12,'C Report'!Y$300:Y$399),SUMIF('C Report'!$A$100:$A$199,'C Report Grouper'!$D12,'C Report'!Y$100:Y$199))</f>
        <v>0</v>
      </c>
      <c r="AB12" s="102">
        <f>IF($D$4="MAP+ADM Waivers",SUMIF('C Report'!$A$100:$A$199,'C Report Grouper'!$D12,'C Report'!Z$100:Z$199)+SUMIF('C Report'!$A$300:$A$399,'C Report Grouper'!$D12,'C Report'!Z$300:Z$399),SUMIF('C Report'!$A$100:$A$199,'C Report Grouper'!$D12,'C Report'!Z$100:Z$199))</f>
        <v>0</v>
      </c>
      <c r="AC12" s="102">
        <f>IF($D$4="MAP+ADM Waivers",SUMIF('C Report'!$A$100:$A$199,'C Report Grouper'!$D12,'C Report'!AA$100:AA$199)+SUMIF('C Report'!$A$300:$A$399,'C Report Grouper'!$D12,'C Report'!AA$300:AA$399),SUMIF('C Report'!$A$100:$A$199,'C Report Grouper'!$D12,'C Report'!AA$100:AA$199))</f>
        <v>0</v>
      </c>
      <c r="AD12" s="102">
        <f>IF($D$4="MAP+ADM Waivers",SUMIF('C Report'!$A$100:$A$199,'C Report Grouper'!$D12,'C Report'!AB$100:AB$199)+SUMIF('C Report'!$A$300:$A$399,'C Report Grouper'!$D12,'C Report'!AB$300:AB$399),SUMIF('C Report'!$A$100:$A$199,'C Report Grouper'!$D12,'C Report'!AB$100:AB$199))</f>
        <v>0</v>
      </c>
      <c r="AE12" s="102">
        <f>IF($D$4="MAP+ADM Waivers",SUMIF('C Report'!$A$100:$A$199,'C Report Grouper'!$D12,'C Report'!AC$100:AC$199)+SUMIF('C Report'!$A$300:$A$399,'C Report Grouper'!$D12,'C Report'!AC$300:AC$399),SUMIF('C Report'!$A$100:$A$199,'C Report Grouper'!$D12,'C Report'!AC$100:AC$199))</f>
        <v>0</v>
      </c>
      <c r="AF12" s="102">
        <f>IF($D$4="MAP+ADM Waivers",SUMIF('C Report'!$A$100:$A$199,'C Report Grouper'!$D12,'C Report'!AD$100:AD$199)+SUMIF('C Report'!$A$300:$A$399,'C Report Grouper'!$D12,'C Report'!AD$300:AD$399),SUMIF('C Report'!$A$100:$A$199,'C Report Grouper'!$D12,'C Report'!AD$100:AD$199))</f>
        <v>0</v>
      </c>
      <c r="AG12" s="102">
        <f>IF($D$4="MAP+ADM Waivers",SUMIF('C Report'!$A$100:$A$199,'C Report Grouper'!$D12,'C Report'!AE$100:AE$199)+SUMIF('C Report'!$A$300:$A$399,'C Report Grouper'!$D12,'C Report'!AE$300:AE$399),SUMIF('C Report'!$A$100:$A$199,'C Report Grouper'!$D12,'C Report'!AE$100:AE$199))</f>
        <v>0</v>
      </c>
      <c r="AH12" s="103">
        <f>IF($D$4="MAP+ADM Waivers",SUMIF('C Report'!$A$100:$A$199,'C Report Grouper'!$D12,'C Report'!AF$100:AF$199)+SUMIF('C Report'!$A$300:$A$399,'C Report Grouper'!$D12,'C Report'!AF$300:AF$399),SUMIF('C Report'!$A$100:$A$199,'C Report Grouper'!$D12,'C Report'!AF$100:AF$199))</f>
        <v>0</v>
      </c>
    </row>
    <row r="13" spans="1:34" hidden="1" x14ac:dyDescent="0.2">
      <c r="B13" s="22" t="str">
        <f>IFERROR(VLOOKUP(C13,'MEG Def'!$A$7:$B$12,2),"")</f>
        <v/>
      </c>
      <c r="C13" s="56"/>
      <c r="D13" s="296"/>
      <c r="E13" s="101">
        <f>IF($D$4="MAP+ADM Waivers",SUMIF('C Report'!$A$100:$A$199,'C Report Grouper'!$D13,'C Report'!C$100:C$199)+SUMIF('C Report'!$A$300:$A$399,'C Report Grouper'!$D13,'C Report'!C$300:C$399),SUMIF('C Report'!$A$100:$A$199,'C Report Grouper'!$D13,'C Report'!C$100:C$199))</f>
        <v>0</v>
      </c>
      <c r="F13" s="420">
        <f>IF($D$4="MAP+ADM Waivers",SUMIF('C Report'!$A$100:$A$199,'C Report Grouper'!$D13,'C Report'!D$100:D$199)+SUMIF('C Report'!$A$300:$A$399,'C Report Grouper'!$D13,'C Report'!D$300:D$399),SUMIF('C Report'!$A$100:$A$199,'C Report Grouper'!$D13,'C Report'!D$100:D$199))</f>
        <v>0</v>
      </c>
      <c r="G13" s="420">
        <f>IF($D$4="MAP+ADM Waivers",SUMIF('C Report'!$A$100:$A$199,'C Report Grouper'!$D13,'C Report'!E$100:E$199)+SUMIF('C Report'!$A$300:$A$399,'C Report Grouper'!$D13,'C Report'!E$300:E$399),SUMIF('C Report'!$A$100:$A$199,'C Report Grouper'!$D13,'C Report'!E$100:E$199))</f>
        <v>0</v>
      </c>
      <c r="H13" s="420">
        <f>IF($D$4="MAP+ADM Waivers",SUMIF('C Report'!$A$100:$A$199,'C Report Grouper'!$D13,'C Report'!F$100:F$199)+SUMIF('C Report'!$A$300:$A$399,'C Report Grouper'!$D13,'C Report'!F$300:F$399),SUMIF('C Report'!$A$100:$A$199,'C Report Grouper'!$D13,'C Report'!F$100:F$199))</f>
        <v>0</v>
      </c>
      <c r="I13" s="103">
        <f>IF($D$4="MAP+ADM Waivers",SUMIF('C Report'!$A$100:$A$199,'C Report Grouper'!$D13,'C Report'!G$100:G$199)+SUMIF('C Report'!$A$300:$A$399,'C Report Grouper'!$D13,'C Report'!G$300:G$399),SUMIF('C Report'!$A$100:$A$199,'C Report Grouper'!$D13,'C Report'!G$100:G$199))</f>
        <v>0</v>
      </c>
      <c r="J13" s="102">
        <f>IF($D$4="MAP+ADM Waivers",SUMIF('C Report'!$A$100:$A$199,'C Report Grouper'!$D13,'C Report'!H$100:H$199)+SUMIF('C Report'!$A$300:$A$399,'C Report Grouper'!$D13,'C Report'!H$300:H$399),SUMIF('C Report'!$A$100:$A$199,'C Report Grouper'!$D13,'C Report'!H$100:H$199))</f>
        <v>0</v>
      </c>
      <c r="K13" s="102">
        <f>IF($D$4="MAP+ADM Waivers",SUMIF('C Report'!$A$100:$A$199,'C Report Grouper'!$D13,'C Report'!I$100:I$199)+SUMIF('C Report'!$A$300:$A$399,'C Report Grouper'!$D13,'C Report'!I$300:I$399),SUMIF('C Report'!$A$100:$A$199,'C Report Grouper'!$D13,'C Report'!I$100:I$199))</f>
        <v>0</v>
      </c>
      <c r="L13" s="102">
        <f>IF($D$4="MAP+ADM Waivers",SUMIF('C Report'!$A$100:$A$199,'C Report Grouper'!$D13,'C Report'!J$100:J$199)+SUMIF('C Report'!$A$300:$A$399,'C Report Grouper'!$D13,'C Report'!J$300:J$399),SUMIF('C Report'!$A$100:$A$199,'C Report Grouper'!$D13,'C Report'!J$100:J$199))</f>
        <v>0</v>
      </c>
      <c r="M13" s="102">
        <f>IF($D$4="MAP+ADM Waivers",SUMIF('C Report'!$A$100:$A$199,'C Report Grouper'!$D13,'C Report'!K$100:K$199)+SUMIF('C Report'!$A$300:$A$399,'C Report Grouper'!$D13,'C Report'!K$300:K$399),SUMIF('C Report'!$A$100:$A$199,'C Report Grouper'!$D13,'C Report'!K$100:K$199))</f>
        <v>0</v>
      </c>
      <c r="N13" s="102">
        <f>IF($D$4="MAP+ADM Waivers",SUMIF('C Report'!$A$100:$A$199,'C Report Grouper'!$D13,'C Report'!L$100:L$199)+SUMIF('C Report'!$A$300:$A$399,'C Report Grouper'!$D13,'C Report'!L$300:L$399),SUMIF('C Report'!$A$100:$A$199,'C Report Grouper'!$D13,'C Report'!L$100:L$199))</f>
        <v>0</v>
      </c>
      <c r="O13" s="102">
        <f>IF($D$4="MAP+ADM Waivers",SUMIF('C Report'!$A$100:$A$199,'C Report Grouper'!$D13,'C Report'!M$100:M$199)+SUMIF('C Report'!$A$300:$A$399,'C Report Grouper'!$D13,'C Report'!M$300:M$399),SUMIF('C Report'!$A$100:$A$199,'C Report Grouper'!$D13,'C Report'!M$100:M$199))</f>
        <v>0</v>
      </c>
      <c r="P13" s="102">
        <f>IF($D$4="MAP+ADM Waivers",SUMIF('C Report'!$A$100:$A$199,'C Report Grouper'!$D13,'C Report'!N$100:N$199)+SUMIF('C Report'!$A$300:$A$399,'C Report Grouper'!$D13,'C Report'!N$300:N$399),SUMIF('C Report'!$A$100:$A$199,'C Report Grouper'!$D13,'C Report'!N$100:N$199))</f>
        <v>0</v>
      </c>
      <c r="Q13" s="102">
        <f>IF($D$4="MAP+ADM Waivers",SUMIF('C Report'!$A$100:$A$199,'C Report Grouper'!$D13,'C Report'!O$100:O$199)+SUMIF('C Report'!$A$300:$A$399,'C Report Grouper'!$D13,'C Report'!O$300:O$399),SUMIF('C Report'!$A$100:$A$199,'C Report Grouper'!$D13,'C Report'!O$100:O$199))</f>
        <v>0</v>
      </c>
      <c r="R13" s="102">
        <f>IF($D$4="MAP+ADM Waivers",SUMIF('C Report'!$A$100:$A$199,'C Report Grouper'!$D13,'C Report'!P$100:P$199)+SUMIF('C Report'!$A$300:$A$399,'C Report Grouper'!$D13,'C Report'!P$300:P$399),SUMIF('C Report'!$A$100:$A$199,'C Report Grouper'!$D13,'C Report'!P$100:P$199))</f>
        <v>0</v>
      </c>
      <c r="S13" s="102">
        <f>IF($D$4="MAP+ADM Waivers",SUMIF('C Report'!$A$100:$A$199,'C Report Grouper'!$D13,'C Report'!Q$100:Q$199)+SUMIF('C Report'!$A$300:$A$399,'C Report Grouper'!$D13,'C Report'!Q$300:Q$399),SUMIF('C Report'!$A$100:$A$199,'C Report Grouper'!$D13,'C Report'!Q$100:Q$199))</f>
        <v>0</v>
      </c>
      <c r="T13" s="102">
        <f>IF($D$4="MAP+ADM Waivers",SUMIF('C Report'!$A$100:$A$199,'C Report Grouper'!$D13,'C Report'!R$100:R$199)+SUMIF('C Report'!$A$300:$A$399,'C Report Grouper'!$D13,'C Report'!R$300:R$399),SUMIF('C Report'!$A$100:$A$199,'C Report Grouper'!$D13,'C Report'!R$100:R$199))</f>
        <v>0</v>
      </c>
      <c r="U13" s="102">
        <f>IF($D$4="MAP+ADM Waivers",SUMIF('C Report'!$A$100:$A$199,'C Report Grouper'!$D13,'C Report'!S$100:S$199)+SUMIF('C Report'!$A$300:$A$399,'C Report Grouper'!$D13,'C Report'!S$300:S$399),SUMIF('C Report'!$A$100:$A$199,'C Report Grouper'!$D13,'C Report'!S$100:S$199))</f>
        <v>0</v>
      </c>
      <c r="V13" s="102">
        <f>IF($D$4="MAP+ADM Waivers",SUMIF('C Report'!$A$100:$A$199,'C Report Grouper'!$D13,'C Report'!T$100:T$199)+SUMIF('C Report'!$A$300:$A$399,'C Report Grouper'!$D13,'C Report'!T$300:T$399),SUMIF('C Report'!$A$100:$A$199,'C Report Grouper'!$D13,'C Report'!T$100:T$199))</f>
        <v>0</v>
      </c>
      <c r="W13" s="102">
        <f>IF($D$4="MAP+ADM Waivers",SUMIF('C Report'!$A$100:$A$199,'C Report Grouper'!$D13,'C Report'!U$100:U$199)+SUMIF('C Report'!$A$300:$A$399,'C Report Grouper'!$D13,'C Report'!U$300:U$399),SUMIF('C Report'!$A$100:$A$199,'C Report Grouper'!$D13,'C Report'!U$100:U$199))</f>
        <v>0</v>
      </c>
      <c r="X13" s="102">
        <f>IF($D$4="MAP+ADM Waivers",SUMIF('C Report'!$A$100:$A$199,'C Report Grouper'!$D13,'C Report'!V$100:V$199)+SUMIF('C Report'!$A$300:$A$399,'C Report Grouper'!$D13,'C Report'!V$300:V$399),SUMIF('C Report'!$A$100:$A$199,'C Report Grouper'!$D13,'C Report'!V$100:V$199))</f>
        <v>0</v>
      </c>
      <c r="Y13" s="102">
        <f>IF($D$4="MAP+ADM Waivers",SUMIF('C Report'!$A$100:$A$199,'C Report Grouper'!$D13,'C Report'!W$100:W$199)+SUMIF('C Report'!$A$300:$A$399,'C Report Grouper'!$D13,'C Report'!W$300:W$399),SUMIF('C Report'!$A$100:$A$199,'C Report Grouper'!$D13,'C Report'!W$100:W$199))</f>
        <v>0</v>
      </c>
      <c r="Z13" s="102">
        <f>IF($D$4="MAP+ADM Waivers",SUMIF('C Report'!$A$100:$A$199,'C Report Grouper'!$D13,'C Report'!X$100:X$199)+SUMIF('C Report'!$A$300:$A$399,'C Report Grouper'!$D13,'C Report'!X$300:X$399),SUMIF('C Report'!$A$100:$A$199,'C Report Grouper'!$D13,'C Report'!X$100:X$199))</f>
        <v>0</v>
      </c>
      <c r="AA13" s="102">
        <f>IF($D$4="MAP+ADM Waivers",SUMIF('C Report'!$A$100:$A$199,'C Report Grouper'!$D13,'C Report'!Y$100:Y$199)+SUMIF('C Report'!$A$300:$A$399,'C Report Grouper'!$D13,'C Report'!Y$300:Y$399),SUMIF('C Report'!$A$100:$A$199,'C Report Grouper'!$D13,'C Report'!Y$100:Y$199))</f>
        <v>0</v>
      </c>
      <c r="AB13" s="102">
        <f>IF($D$4="MAP+ADM Waivers",SUMIF('C Report'!$A$100:$A$199,'C Report Grouper'!$D13,'C Report'!Z$100:Z$199)+SUMIF('C Report'!$A$300:$A$399,'C Report Grouper'!$D13,'C Report'!Z$300:Z$399),SUMIF('C Report'!$A$100:$A$199,'C Report Grouper'!$D13,'C Report'!Z$100:Z$199))</f>
        <v>0</v>
      </c>
      <c r="AC13" s="102">
        <f>IF($D$4="MAP+ADM Waivers",SUMIF('C Report'!$A$100:$A$199,'C Report Grouper'!$D13,'C Report'!AA$100:AA$199)+SUMIF('C Report'!$A$300:$A$399,'C Report Grouper'!$D13,'C Report'!AA$300:AA$399),SUMIF('C Report'!$A$100:$A$199,'C Report Grouper'!$D13,'C Report'!AA$100:AA$199))</f>
        <v>0</v>
      </c>
      <c r="AD13" s="102">
        <f>IF($D$4="MAP+ADM Waivers",SUMIF('C Report'!$A$100:$A$199,'C Report Grouper'!$D13,'C Report'!AB$100:AB$199)+SUMIF('C Report'!$A$300:$A$399,'C Report Grouper'!$D13,'C Report'!AB$300:AB$399),SUMIF('C Report'!$A$100:$A$199,'C Report Grouper'!$D13,'C Report'!AB$100:AB$199))</f>
        <v>0</v>
      </c>
      <c r="AE13" s="102">
        <f>IF($D$4="MAP+ADM Waivers",SUMIF('C Report'!$A$100:$A$199,'C Report Grouper'!$D13,'C Report'!AC$100:AC$199)+SUMIF('C Report'!$A$300:$A$399,'C Report Grouper'!$D13,'C Report'!AC$300:AC$399),SUMIF('C Report'!$A$100:$A$199,'C Report Grouper'!$D13,'C Report'!AC$100:AC$199))</f>
        <v>0</v>
      </c>
      <c r="AF13" s="102">
        <f>IF($D$4="MAP+ADM Waivers",SUMIF('C Report'!$A$100:$A$199,'C Report Grouper'!$D13,'C Report'!AD$100:AD$199)+SUMIF('C Report'!$A$300:$A$399,'C Report Grouper'!$D13,'C Report'!AD$300:AD$399),SUMIF('C Report'!$A$100:$A$199,'C Report Grouper'!$D13,'C Report'!AD$100:AD$199))</f>
        <v>0</v>
      </c>
      <c r="AG13" s="102">
        <f>IF($D$4="MAP+ADM Waivers",SUMIF('C Report'!$A$100:$A$199,'C Report Grouper'!$D13,'C Report'!AE$100:AE$199)+SUMIF('C Report'!$A$300:$A$399,'C Report Grouper'!$D13,'C Report'!AE$300:AE$399),SUMIF('C Report'!$A$100:$A$199,'C Report Grouper'!$D13,'C Report'!AE$100:AE$199))</f>
        <v>0</v>
      </c>
      <c r="AH13" s="103">
        <f>IF($D$4="MAP+ADM Waivers",SUMIF('C Report'!$A$100:$A$199,'C Report Grouper'!$D13,'C Report'!AF$100:AF$199)+SUMIF('C Report'!$A$300:$A$399,'C Report Grouper'!$D13,'C Report'!AF$300:AF$399),SUMIF('C Report'!$A$100:$A$199,'C Report Grouper'!$D13,'C Report'!AF$100:AF$199))</f>
        <v>0</v>
      </c>
    </row>
    <row r="14" spans="1:34" hidden="1" x14ac:dyDescent="0.2">
      <c r="B14" s="22" t="str">
        <f>IFERROR(VLOOKUP(C14,'MEG Def'!$A$7:$B$12,2),"")</f>
        <v/>
      </c>
      <c r="C14" s="56"/>
      <c r="D14" s="296"/>
      <c r="E14" s="101">
        <f>IF($D$4="MAP+ADM Waivers",SUMIF('C Report'!$A$100:$A$199,'C Report Grouper'!$D14,'C Report'!C$100:C$199)+SUMIF('C Report'!$A$300:$A$399,'C Report Grouper'!$D14,'C Report'!C$300:C$399),SUMIF('C Report'!$A$100:$A$199,'C Report Grouper'!$D14,'C Report'!C$100:C$199))</f>
        <v>0</v>
      </c>
      <c r="F14" s="420">
        <f>IF($D$4="MAP+ADM Waivers",SUMIF('C Report'!$A$100:$A$199,'C Report Grouper'!$D14,'C Report'!D$100:D$199)+SUMIF('C Report'!$A$300:$A$399,'C Report Grouper'!$D14,'C Report'!D$300:D$399),SUMIF('C Report'!$A$100:$A$199,'C Report Grouper'!$D14,'C Report'!D$100:D$199))</f>
        <v>0</v>
      </c>
      <c r="G14" s="420">
        <f>IF($D$4="MAP+ADM Waivers",SUMIF('C Report'!$A$100:$A$199,'C Report Grouper'!$D14,'C Report'!E$100:E$199)+SUMIF('C Report'!$A$300:$A$399,'C Report Grouper'!$D14,'C Report'!E$300:E$399),SUMIF('C Report'!$A$100:$A$199,'C Report Grouper'!$D14,'C Report'!E$100:E$199))</f>
        <v>0</v>
      </c>
      <c r="H14" s="420">
        <f>IF($D$4="MAP+ADM Waivers",SUMIF('C Report'!$A$100:$A$199,'C Report Grouper'!$D14,'C Report'!F$100:F$199)+SUMIF('C Report'!$A$300:$A$399,'C Report Grouper'!$D14,'C Report'!F$300:F$399),SUMIF('C Report'!$A$100:$A$199,'C Report Grouper'!$D14,'C Report'!F$100:F$199))</f>
        <v>0</v>
      </c>
      <c r="I14" s="103">
        <f>IF($D$4="MAP+ADM Waivers",SUMIF('C Report'!$A$100:$A$199,'C Report Grouper'!$D14,'C Report'!G$100:G$199)+SUMIF('C Report'!$A$300:$A$399,'C Report Grouper'!$D14,'C Report'!G$300:G$399),SUMIF('C Report'!$A$100:$A$199,'C Report Grouper'!$D14,'C Report'!G$100:G$199))</f>
        <v>0</v>
      </c>
      <c r="J14" s="102">
        <f>IF($D$4="MAP+ADM Waivers",SUMIF('C Report'!$A$100:$A$199,'C Report Grouper'!$D14,'C Report'!H$100:H$199)+SUMIF('C Report'!$A$300:$A$399,'C Report Grouper'!$D14,'C Report'!H$300:H$399),SUMIF('C Report'!$A$100:$A$199,'C Report Grouper'!$D14,'C Report'!H$100:H$199))</f>
        <v>0</v>
      </c>
      <c r="K14" s="102">
        <f>IF($D$4="MAP+ADM Waivers",SUMIF('C Report'!$A$100:$A$199,'C Report Grouper'!$D14,'C Report'!I$100:I$199)+SUMIF('C Report'!$A$300:$A$399,'C Report Grouper'!$D14,'C Report'!I$300:I$399),SUMIF('C Report'!$A$100:$A$199,'C Report Grouper'!$D14,'C Report'!I$100:I$199))</f>
        <v>0</v>
      </c>
      <c r="L14" s="102">
        <f>IF($D$4="MAP+ADM Waivers",SUMIF('C Report'!$A$100:$A$199,'C Report Grouper'!$D14,'C Report'!J$100:J$199)+SUMIF('C Report'!$A$300:$A$399,'C Report Grouper'!$D14,'C Report'!J$300:J$399),SUMIF('C Report'!$A$100:$A$199,'C Report Grouper'!$D14,'C Report'!J$100:J$199))</f>
        <v>0</v>
      </c>
      <c r="M14" s="102">
        <f>IF($D$4="MAP+ADM Waivers",SUMIF('C Report'!$A$100:$A$199,'C Report Grouper'!$D14,'C Report'!K$100:K$199)+SUMIF('C Report'!$A$300:$A$399,'C Report Grouper'!$D14,'C Report'!K$300:K$399),SUMIF('C Report'!$A$100:$A$199,'C Report Grouper'!$D14,'C Report'!K$100:K$199))</f>
        <v>0</v>
      </c>
      <c r="N14" s="102">
        <f>IF($D$4="MAP+ADM Waivers",SUMIF('C Report'!$A$100:$A$199,'C Report Grouper'!$D14,'C Report'!L$100:L$199)+SUMIF('C Report'!$A$300:$A$399,'C Report Grouper'!$D14,'C Report'!L$300:L$399),SUMIF('C Report'!$A$100:$A$199,'C Report Grouper'!$D14,'C Report'!L$100:L$199))</f>
        <v>0</v>
      </c>
      <c r="O14" s="102">
        <f>IF($D$4="MAP+ADM Waivers",SUMIF('C Report'!$A$100:$A$199,'C Report Grouper'!$D14,'C Report'!M$100:M$199)+SUMIF('C Report'!$A$300:$A$399,'C Report Grouper'!$D14,'C Report'!M$300:M$399),SUMIF('C Report'!$A$100:$A$199,'C Report Grouper'!$D14,'C Report'!M$100:M$199))</f>
        <v>0</v>
      </c>
      <c r="P14" s="102">
        <f>IF($D$4="MAP+ADM Waivers",SUMIF('C Report'!$A$100:$A$199,'C Report Grouper'!$D14,'C Report'!N$100:N$199)+SUMIF('C Report'!$A$300:$A$399,'C Report Grouper'!$D14,'C Report'!N$300:N$399),SUMIF('C Report'!$A$100:$A$199,'C Report Grouper'!$D14,'C Report'!N$100:N$199))</f>
        <v>0</v>
      </c>
      <c r="Q14" s="102">
        <f>IF($D$4="MAP+ADM Waivers",SUMIF('C Report'!$A$100:$A$199,'C Report Grouper'!$D14,'C Report'!O$100:O$199)+SUMIF('C Report'!$A$300:$A$399,'C Report Grouper'!$D14,'C Report'!O$300:O$399),SUMIF('C Report'!$A$100:$A$199,'C Report Grouper'!$D14,'C Report'!O$100:O$199))</f>
        <v>0</v>
      </c>
      <c r="R14" s="102">
        <f>IF($D$4="MAP+ADM Waivers",SUMIF('C Report'!$A$100:$A$199,'C Report Grouper'!$D14,'C Report'!P$100:P$199)+SUMIF('C Report'!$A$300:$A$399,'C Report Grouper'!$D14,'C Report'!P$300:P$399),SUMIF('C Report'!$A$100:$A$199,'C Report Grouper'!$D14,'C Report'!P$100:P$199))</f>
        <v>0</v>
      </c>
      <c r="S14" s="102">
        <f>IF($D$4="MAP+ADM Waivers",SUMIF('C Report'!$A$100:$A$199,'C Report Grouper'!$D14,'C Report'!Q$100:Q$199)+SUMIF('C Report'!$A$300:$A$399,'C Report Grouper'!$D14,'C Report'!Q$300:Q$399),SUMIF('C Report'!$A$100:$A$199,'C Report Grouper'!$D14,'C Report'!Q$100:Q$199))</f>
        <v>0</v>
      </c>
      <c r="T14" s="102">
        <f>IF($D$4="MAP+ADM Waivers",SUMIF('C Report'!$A$100:$A$199,'C Report Grouper'!$D14,'C Report'!R$100:R$199)+SUMIF('C Report'!$A$300:$A$399,'C Report Grouper'!$D14,'C Report'!R$300:R$399),SUMIF('C Report'!$A$100:$A$199,'C Report Grouper'!$D14,'C Report'!R$100:R$199))</f>
        <v>0</v>
      </c>
      <c r="U14" s="102">
        <f>IF($D$4="MAP+ADM Waivers",SUMIF('C Report'!$A$100:$A$199,'C Report Grouper'!$D14,'C Report'!S$100:S$199)+SUMIF('C Report'!$A$300:$A$399,'C Report Grouper'!$D14,'C Report'!S$300:S$399),SUMIF('C Report'!$A$100:$A$199,'C Report Grouper'!$D14,'C Report'!S$100:S$199))</f>
        <v>0</v>
      </c>
      <c r="V14" s="102">
        <f>IF($D$4="MAP+ADM Waivers",SUMIF('C Report'!$A$100:$A$199,'C Report Grouper'!$D14,'C Report'!T$100:T$199)+SUMIF('C Report'!$A$300:$A$399,'C Report Grouper'!$D14,'C Report'!T$300:T$399),SUMIF('C Report'!$A$100:$A$199,'C Report Grouper'!$D14,'C Report'!T$100:T$199))</f>
        <v>0</v>
      </c>
      <c r="W14" s="102">
        <f>IF($D$4="MAP+ADM Waivers",SUMIF('C Report'!$A$100:$A$199,'C Report Grouper'!$D14,'C Report'!U$100:U$199)+SUMIF('C Report'!$A$300:$A$399,'C Report Grouper'!$D14,'C Report'!U$300:U$399),SUMIF('C Report'!$A$100:$A$199,'C Report Grouper'!$D14,'C Report'!U$100:U$199))</f>
        <v>0</v>
      </c>
      <c r="X14" s="102">
        <f>IF($D$4="MAP+ADM Waivers",SUMIF('C Report'!$A$100:$A$199,'C Report Grouper'!$D14,'C Report'!V$100:V$199)+SUMIF('C Report'!$A$300:$A$399,'C Report Grouper'!$D14,'C Report'!V$300:V$399),SUMIF('C Report'!$A$100:$A$199,'C Report Grouper'!$D14,'C Report'!V$100:V$199))</f>
        <v>0</v>
      </c>
      <c r="Y14" s="102">
        <f>IF($D$4="MAP+ADM Waivers",SUMIF('C Report'!$A$100:$A$199,'C Report Grouper'!$D14,'C Report'!W$100:W$199)+SUMIF('C Report'!$A$300:$A$399,'C Report Grouper'!$D14,'C Report'!W$300:W$399),SUMIF('C Report'!$A$100:$A$199,'C Report Grouper'!$D14,'C Report'!W$100:W$199))</f>
        <v>0</v>
      </c>
      <c r="Z14" s="102">
        <f>IF($D$4="MAP+ADM Waivers",SUMIF('C Report'!$A$100:$A$199,'C Report Grouper'!$D14,'C Report'!X$100:X$199)+SUMIF('C Report'!$A$300:$A$399,'C Report Grouper'!$D14,'C Report'!X$300:X$399),SUMIF('C Report'!$A$100:$A$199,'C Report Grouper'!$D14,'C Report'!X$100:X$199))</f>
        <v>0</v>
      </c>
      <c r="AA14" s="102">
        <f>IF($D$4="MAP+ADM Waivers",SUMIF('C Report'!$A$100:$A$199,'C Report Grouper'!$D14,'C Report'!Y$100:Y$199)+SUMIF('C Report'!$A$300:$A$399,'C Report Grouper'!$D14,'C Report'!Y$300:Y$399),SUMIF('C Report'!$A$100:$A$199,'C Report Grouper'!$D14,'C Report'!Y$100:Y$199))</f>
        <v>0</v>
      </c>
      <c r="AB14" s="102">
        <f>IF($D$4="MAP+ADM Waivers",SUMIF('C Report'!$A$100:$A$199,'C Report Grouper'!$D14,'C Report'!Z$100:Z$199)+SUMIF('C Report'!$A$300:$A$399,'C Report Grouper'!$D14,'C Report'!Z$300:Z$399),SUMIF('C Report'!$A$100:$A$199,'C Report Grouper'!$D14,'C Report'!Z$100:Z$199))</f>
        <v>0</v>
      </c>
      <c r="AC14" s="102">
        <f>IF($D$4="MAP+ADM Waivers",SUMIF('C Report'!$A$100:$A$199,'C Report Grouper'!$D14,'C Report'!AA$100:AA$199)+SUMIF('C Report'!$A$300:$A$399,'C Report Grouper'!$D14,'C Report'!AA$300:AA$399),SUMIF('C Report'!$A$100:$A$199,'C Report Grouper'!$D14,'C Report'!AA$100:AA$199))</f>
        <v>0</v>
      </c>
      <c r="AD14" s="102">
        <f>IF($D$4="MAP+ADM Waivers",SUMIF('C Report'!$A$100:$A$199,'C Report Grouper'!$D14,'C Report'!AB$100:AB$199)+SUMIF('C Report'!$A$300:$A$399,'C Report Grouper'!$D14,'C Report'!AB$300:AB$399),SUMIF('C Report'!$A$100:$A$199,'C Report Grouper'!$D14,'C Report'!AB$100:AB$199))</f>
        <v>0</v>
      </c>
      <c r="AE14" s="102">
        <f>IF($D$4="MAP+ADM Waivers",SUMIF('C Report'!$A$100:$A$199,'C Report Grouper'!$D14,'C Report'!AC$100:AC$199)+SUMIF('C Report'!$A$300:$A$399,'C Report Grouper'!$D14,'C Report'!AC$300:AC$399),SUMIF('C Report'!$A$100:$A$199,'C Report Grouper'!$D14,'C Report'!AC$100:AC$199))</f>
        <v>0</v>
      </c>
      <c r="AF14" s="102">
        <f>IF($D$4="MAP+ADM Waivers",SUMIF('C Report'!$A$100:$A$199,'C Report Grouper'!$D14,'C Report'!AD$100:AD$199)+SUMIF('C Report'!$A$300:$A$399,'C Report Grouper'!$D14,'C Report'!AD$300:AD$399),SUMIF('C Report'!$A$100:$A$199,'C Report Grouper'!$D14,'C Report'!AD$100:AD$199))</f>
        <v>0</v>
      </c>
      <c r="AG14" s="102">
        <f>IF($D$4="MAP+ADM Waivers",SUMIF('C Report'!$A$100:$A$199,'C Report Grouper'!$D14,'C Report'!AE$100:AE$199)+SUMIF('C Report'!$A$300:$A$399,'C Report Grouper'!$D14,'C Report'!AE$300:AE$399),SUMIF('C Report'!$A$100:$A$199,'C Report Grouper'!$D14,'C Report'!AE$100:AE$199))</f>
        <v>0</v>
      </c>
      <c r="AH14" s="103">
        <f>IF($D$4="MAP+ADM Waivers",SUMIF('C Report'!$A$100:$A$199,'C Report Grouper'!$D14,'C Report'!AF$100:AF$199)+SUMIF('C Report'!$A$300:$A$399,'C Report Grouper'!$D14,'C Report'!AF$300:AF$399),SUMIF('C Report'!$A$100:$A$199,'C Report Grouper'!$D14,'C Report'!AF$100:AF$199))</f>
        <v>0</v>
      </c>
    </row>
    <row r="15" spans="1:34" hidden="1" x14ac:dyDescent="0.2">
      <c r="B15" s="22"/>
      <c r="C15" s="56"/>
      <c r="D15" s="296"/>
      <c r="E15" s="101">
        <f>IF($D$4="MAP+ADM Waivers",SUMIF('C Report'!$A$100:$A$199,'C Report Grouper'!$D15,'C Report'!C$100:C$199)+SUMIF('C Report'!$A$300:$A$399,'C Report Grouper'!$D15,'C Report'!C$300:C$399),SUMIF('C Report'!$A$100:$A$199,'C Report Grouper'!$D15,'C Report'!C$100:C$199))</f>
        <v>0</v>
      </c>
      <c r="F15" s="420">
        <f>IF($D$4="MAP+ADM Waivers",SUMIF('C Report'!$A$100:$A$199,'C Report Grouper'!$D15,'C Report'!D$100:D$199)+SUMIF('C Report'!$A$300:$A$399,'C Report Grouper'!$D15,'C Report'!D$300:D$399),SUMIF('C Report'!$A$100:$A$199,'C Report Grouper'!$D15,'C Report'!D$100:D$199))</f>
        <v>0</v>
      </c>
      <c r="G15" s="420">
        <f>IF($D$4="MAP+ADM Waivers",SUMIF('C Report'!$A$100:$A$199,'C Report Grouper'!$D15,'C Report'!E$100:E$199)+SUMIF('C Report'!$A$300:$A$399,'C Report Grouper'!$D15,'C Report'!E$300:E$399),SUMIF('C Report'!$A$100:$A$199,'C Report Grouper'!$D15,'C Report'!E$100:E$199))</f>
        <v>0</v>
      </c>
      <c r="H15" s="420">
        <f>IF($D$4="MAP+ADM Waivers",SUMIF('C Report'!$A$100:$A$199,'C Report Grouper'!$D15,'C Report'!F$100:F$199)+SUMIF('C Report'!$A$300:$A$399,'C Report Grouper'!$D15,'C Report'!F$300:F$399),SUMIF('C Report'!$A$100:$A$199,'C Report Grouper'!$D15,'C Report'!F$100:F$199))</f>
        <v>0</v>
      </c>
      <c r="I15" s="103">
        <f>IF($D$4="MAP+ADM Waivers",SUMIF('C Report'!$A$100:$A$199,'C Report Grouper'!$D15,'C Report'!G$100:G$199)+SUMIF('C Report'!$A$300:$A$399,'C Report Grouper'!$D15,'C Report'!G$300:G$399),SUMIF('C Report'!$A$100:$A$199,'C Report Grouper'!$D15,'C Report'!G$100:G$199))</f>
        <v>0</v>
      </c>
      <c r="J15" s="102">
        <f>IF($D$4="MAP+ADM Waivers",SUMIF('C Report'!$A$100:$A$199,'C Report Grouper'!$D15,'C Report'!H$100:H$199)+SUMIF('C Report'!$A$300:$A$399,'C Report Grouper'!$D15,'C Report'!H$300:H$399),SUMIF('C Report'!$A$100:$A$199,'C Report Grouper'!$D15,'C Report'!H$100:H$199))</f>
        <v>0</v>
      </c>
      <c r="K15" s="102">
        <f>IF($D$4="MAP+ADM Waivers",SUMIF('C Report'!$A$100:$A$199,'C Report Grouper'!$D15,'C Report'!I$100:I$199)+SUMIF('C Report'!$A$300:$A$399,'C Report Grouper'!$D15,'C Report'!I$300:I$399),SUMIF('C Report'!$A$100:$A$199,'C Report Grouper'!$D15,'C Report'!I$100:I$199))</f>
        <v>0</v>
      </c>
      <c r="L15" s="102">
        <f>IF($D$4="MAP+ADM Waivers",SUMIF('C Report'!$A$100:$A$199,'C Report Grouper'!$D15,'C Report'!J$100:J$199)+SUMIF('C Report'!$A$300:$A$399,'C Report Grouper'!$D15,'C Report'!J$300:J$399),SUMIF('C Report'!$A$100:$A$199,'C Report Grouper'!$D15,'C Report'!J$100:J$199))</f>
        <v>0</v>
      </c>
      <c r="M15" s="102">
        <f>IF($D$4="MAP+ADM Waivers",SUMIF('C Report'!$A$100:$A$199,'C Report Grouper'!$D15,'C Report'!K$100:K$199)+SUMIF('C Report'!$A$300:$A$399,'C Report Grouper'!$D15,'C Report'!K$300:K$399),SUMIF('C Report'!$A$100:$A$199,'C Report Grouper'!$D15,'C Report'!K$100:K$199))</f>
        <v>0</v>
      </c>
      <c r="N15" s="102">
        <f>IF($D$4="MAP+ADM Waivers",SUMIF('C Report'!$A$100:$A$199,'C Report Grouper'!$D15,'C Report'!L$100:L$199)+SUMIF('C Report'!$A$300:$A$399,'C Report Grouper'!$D15,'C Report'!L$300:L$399),SUMIF('C Report'!$A$100:$A$199,'C Report Grouper'!$D15,'C Report'!L$100:L$199))</f>
        <v>0</v>
      </c>
      <c r="O15" s="102">
        <f>IF($D$4="MAP+ADM Waivers",SUMIF('C Report'!$A$100:$A$199,'C Report Grouper'!$D15,'C Report'!M$100:M$199)+SUMIF('C Report'!$A$300:$A$399,'C Report Grouper'!$D15,'C Report'!M$300:M$399),SUMIF('C Report'!$A$100:$A$199,'C Report Grouper'!$D15,'C Report'!M$100:M$199))</f>
        <v>0</v>
      </c>
      <c r="P15" s="102">
        <f>IF($D$4="MAP+ADM Waivers",SUMIF('C Report'!$A$100:$A$199,'C Report Grouper'!$D15,'C Report'!N$100:N$199)+SUMIF('C Report'!$A$300:$A$399,'C Report Grouper'!$D15,'C Report'!N$300:N$399),SUMIF('C Report'!$A$100:$A$199,'C Report Grouper'!$D15,'C Report'!N$100:N$199))</f>
        <v>0</v>
      </c>
      <c r="Q15" s="102">
        <f>IF($D$4="MAP+ADM Waivers",SUMIF('C Report'!$A$100:$A$199,'C Report Grouper'!$D15,'C Report'!O$100:O$199)+SUMIF('C Report'!$A$300:$A$399,'C Report Grouper'!$D15,'C Report'!O$300:O$399),SUMIF('C Report'!$A$100:$A$199,'C Report Grouper'!$D15,'C Report'!O$100:O$199))</f>
        <v>0</v>
      </c>
      <c r="R15" s="102">
        <f>IF($D$4="MAP+ADM Waivers",SUMIF('C Report'!$A$100:$A$199,'C Report Grouper'!$D15,'C Report'!P$100:P$199)+SUMIF('C Report'!$A$300:$A$399,'C Report Grouper'!$D15,'C Report'!P$300:P$399),SUMIF('C Report'!$A$100:$A$199,'C Report Grouper'!$D15,'C Report'!P$100:P$199))</f>
        <v>0</v>
      </c>
      <c r="S15" s="102">
        <f>IF($D$4="MAP+ADM Waivers",SUMIF('C Report'!$A$100:$A$199,'C Report Grouper'!$D15,'C Report'!Q$100:Q$199)+SUMIF('C Report'!$A$300:$A$399,'C Report Grouper'!$D15,'C Report'!Q$300:Q$399),SUMIF('C Report'!$A$100:$A$199,'C Report Grouper'!$D15,'C Report'!Q$100:Q$199))</f>
        <v>0</v>
      </c>
      <c r="T15" s="102">
        <f>IF($D$4="MAP+ADM Waivers",SUMIF('C Report'!$A$100:$A$199,'C Report Grouper'!$D15,'C Report'!R$100:R$199)+SUMIF('C Report'!$A$300:$A$399,'C Report Grouper'!$D15,'C Report'!R$300:R$399),SUMIF('C Report'!$A$100:$A$199,'C Report Grouper'!$D15,'C Report'!R$100:R$199))</f>
        <v>0</v>
      </c>
      <c r="U15" s="102">
        <f>IF($D$4="MAP+ADM Waivers",SUMIF('C Report'!$A$100:$A$199,'C Report Grouper'!$D15,'C Report'!S$100:S$199)+SUMIF('C Report'!$A$300:$A$399,'C Report Grouper'!$D15,'C Report'!S$300:S$399),SUMIF('C Report'!$A$100:$A$199,'C Report Grouper'!$D15,'C Report'!S$100:S$199))</f>
        <v>0</v>
      </c>
      <c r="V15" s="102">
        <f>IF($D$4="MAP+ADM Waivers",SUMIF('C Report'!$A$100:$A$199,'C Report Grouper'!$D15,'C Report'!T$100:T$199)+SUMIF('C Report'!$A$300:$A$399,'C Report Grouper'!$D15,'C Report'!T$300:T$399),SUMIF('C Report'!$A$100:$A$199,'C Report Grouper'!$D15,'C Report'!T$100:T$199))</f>
        <v>0</v>
      </c>
      <c r="W15" s="102">
        <f>IF($D$4="MAP+ADM Waivers",SUMIF('C Report'!$A$100:$A$199,'C Report Grouper'!$D15,'C Report'!U$100:U$199)+SUMIF('C Report'!$A$300:$A$399,'C Report Grouper'!$D15,'C Report'!U$300:U$399),SUMIF('C Report'!$A$100:$A$199,'C Report Grouper'!$D15,'C Report'!U$100:U$199))</f>
        <v>0</v>
      </c>
      <c r="X15" s="102">
        <f>IF($D$4="MAP+ADM Waivers",SUMIF('C Report'!$A$100:$A$199,'C Report Grouper'!$D15,'C Report'!V$100:V$199)+SUMIF('C Report'!$A$300:$A$399,'C Report Grouper'!$D15,'C Report'!V$300:V$399),SUMIF('C Report'!$A$100:$A$199,'C Report Grouper'!$D15,'C Report'!V$100:V$199))</f>
        <v>0</v>
      </c>
      <c r="Y15" s="102">
        <f>IF($D$4="MAP+ADM Waivers",SUMIF('C Report'!$A$100:$A$199,'C Report Grouper'!$D15,'C Report'!W$100:W$199)+SUMIF('C Report'!$A$300:$A$399,'C Report Grouper'!$D15,'C Report'!W$300:W$399),SUMIF('C Report'!$A$100:$A$199,'C Report Grouper'!$D15,'C Report'!W$100:W$199))</f>
        <v>0</v>
      </c>
      <c r="Z15" s="102">
        <f>IF($D$4="MAP+ADM Waivers",SUMIF('C Report'!$A$100:$A$199,'C Report Grouper'!$D15,'C Report'!X$100:X$199)+SUMIF('C Report'!$A$300:$A$399,'C Report Grouper'!$D15,'C Report'!X$300:X$399),SUMIF('C Report'!$A$100:$A$199,'C Report Grouper'!$D15,'C Report'!X$100:X$199))</f>
        <v>0</v>
      </c>
      <c r="AA15" s="102">
        <f>IF($D$4="MAP+ADM Waivers",SUMIF('C Report'!$A$100:$A$199,'C Report Grouper'!$D15,'C Report'!Y$100:Y$199)+SUMIF('C Report'!$A$300:$A$399,'C Report Grouper'!$D15,'C Report'!Y$300:Y$399),SUMIF('C Report'!$A$100:$A$199,'C Report Grouper'!$D15,'C Report'!Y$100:Y$199))</f>
        <v>0</v>
      </c>
      <c r="AB15" s="102">
        <f>IF($D$4="MAP+ADM Waivers",SUMIF('C Report'!$A$100:$A$199,'C Report Grouper'!$D15,'C Report'!Z$100:Z$199)+SUMIF('C Report'!$A$300:$A$399,'C Report Grouper'!$D15,'C Report'!Z$300:Z$399),SUMIF('C Report'!$A$100:$A$199,'C Report Grouper'!$D15,'C Report'!Z$100:Z$199))</f>
        <v>0</v>
      </c>
      <c r="AC15" s="102">
        <f>IF($D$4="MAP+ADM Waivers",SUMIF('C Report'!$A$100:$A$199,'C Report Grouper'!$D15,'C Report'!AA$100:AA$199)+SUMIF('C Report'!$A$300:$A$399,'C Report Grouper'!$D15,'C Report'!AA$300:AA$399),SUMIF('C Report'!$A$100:$A$199,'C Report Grouper'!$D15,'C Report'!AA$100:AA$199))</f>
        <v>0</v>
      </c>
      <c r="AD15" s="102">
        <f>IF($D$4="MAP+ADM Waivers",SUMIF('C Report'!$A$100:$A$199,'C Report Grouper'!$D15,'C Report'!AB$100:AB$199)+SUMIF('C Report'!$A$300:$A$399,'C Report Grouper'!$D15,'C Report'!AB$300:AB$399),SUMIF('C Report'!$A$100:$A$199,'C Report Grouper'!$D15,'C Report'!AB$100:AB$199))</f>
        <v>0</v>
      </c>
      <c r="AE15" s="102">
        <f>IF($D$4="MAP+ADM Waivers",SUMIF('C Report'!$A$100:$A$199,'C Report Grouper'!$D15,'C Report'!AC$100:AC$199)+SUMIF('C Report'!$A$300:$A$399,'C Report Grouper'!$D15,'C Report'!AC$300:AC$399),SUMIF('C Report'!$A$100:$A$199,'C Report Grouper'!$D15,'C Report'!AC$100:AC$199))</f>
        <v>0</v>
      </c>
      <c r="AF15" s="102">
        <f>IF($D$4="MAP+ADM Waivers",SUMIF('C Report'!$A$100:$A$199,'C Report Grouper'!$D15,'C Report'!AD$100:AD$199)+SUMIF('C Report'!$A$300:$A$399,'C Report Grouper'!$D15,'C Report'!AD$300:AD$399),SUMIF('C Report'!$A$100:$A$199,'C Report Grouper'!$D15,'C Report'!AD$100:AD$199))</f>
        <v>0</v>
      </c>
      <c r="AG15" s="102">
        <f>IF($D$4="MAP+ADM Waivers",SUMIF('C Report'!$A$100:$A$199,'C Report Grouper'!$D15,'C Report'!AE$100:AE$199)+SUMIF('C Report'!$A$300:$A$399,'C Report Grouper'!$D15,'C Report'!AE$300:AE$399),SUMIF('C Report'!$A$100:$A$199,'C Report Grouper'!$D15,'C Report'!AE$100:AE$199))</f>
        <v>0</v>
      </c>
      <c r="AH15" s="103">
        <f>IF($D$4="MAP+ADM Waivers",SUMIF('C Report'!$A$100:$A$199,'C Report Grouper'!$D15,'C Report'!AF$100:AF$199)+SUMIF('C Report'!$A$300:$A$399,'C Report Grouper'!$D15,'C Report'!AF$300:AF$399),SUMIF('C Report'!$A$100:$A$199,'C Report Grouper'!$D15,'C Report'!AF$100:AF$199))</f>
        <v>0</v>
      </c>
    </row>
    <row r="16" spans="1:34" ht="13.15" hidden="1" customHeight="1" x14ac:dyDescent="0.2">
      <c r="B16" s="29" t="s">
        <v>86</v>
      </c>
      <c r="C16" s="57"/>
      <c r="D16" s="296"/>
      <c r="E16" s="101">
        <f>IF($D$4="MAP+ADM Waivers",SUMIF('C Report'!$A$100:$A$199,'C Report Grouper'!$D16,'C Report'!C$100:C$199)+SUMIF('C Report'!$A$300:$A$399,'C Report Grouper'!$D16,'C Report'!C$300:C$399),SUMIF('C Report'!$A$100:$A$199,'C Report Grouper'!$D16,'C Report'!C$100:C$199))</f>
        <v>0</v>
      </c>
      <c r="F16" s="420">
        <f>IF($D$4="MAP+ADM Waivers",SUMIF('C Report'!$A$100:$A$199,'C Report Grouper'!$D16,'C Report'!D$100:D$199)+SUMIF('C Report'!$A$300:$A$399,'C Report Grouper'!$D16,'C Report'!D$300:D$399),SUMIF('C Report'!$A$100:$A$199,'C Report Grouper'!$D16,'C Report'!D$100:D$199))</f>
        <v>0</v>
      </c>
      <c r="G16" s="420">
        <f>IF($D$4="MAP+ADM Waivers",SUMIF('C Report'!$A$100:$A$199,'C Report Grouper'!$D16,'C Report'!E$100:E$199)+SUMIF('C Report'!$A$300:$A$399,'C Report Grouper'!$D16,'C Report'!E$300:E$399),SUMIF('C Report'!$A$100:$A$199,'C Report Grouper'!$D16,'C Report'!E$100:E$199))</f>
        <v>0</v>
      </c>
      <c r="H16" s="420">
        <f>IF($D$4="MAP+ADM Waivers",SUMIF('C Report'!$A$100:$A$199,'C Report Grouper'!$D16,'C Report'!F$100:F$199)+SUMIF('C Report'!$A$300:$A$399,'C Report Grouper'!$D16,'C Report'!F$300:F$399),SUMIF('C Report'!$A$100:$A$199,'C Report Grouper'!$D16,'C Report'!F$100:F$199))</f>
        <v>0</v>
      </c>
      <c r="I16" s="103">
        <f>IF($D$4="MAP+ADM Waivers",SUMIF('C Report'!$A$100:$A$199,'C Report Grouper'!$D16,'C Report'!G$100:G$199)+SUMIF('C Report'!$A$300:$A$399,'C Report Grouper'!$D16,'C Report'!G$300:G$399),SUMIF('C Report'!$A$100:$A$199,'C Report Grouper'!$D16,'C Report'!G$100:G$199))</f>
        <v>0</v>
      </c>
      <c r="J16" s="102">
        <f>IF($D$4="MAP+ADM Waivers",SUMIF('C Report'!$A$100:$A$199,'C Report Grouper'!$D16,'C Report'!H$100:H$199)+SUMIF('C Report'!$A$300:$A$399,'C Report Grouper'!$D16,'C Report'!H$300:H$399),SUMIF('C Report'!$A$100:$A$199,'C Report Grouper'!$D16,'C Report'!H$100:H$199))</f>
        <v>0</v>
      </c>
      <c r="K16" s="102">
        <f>IF($D$4="MAP+ADM Waivers",SUMIF('C Report'!$A$100:$A$199,'C Report Grouper'!$D16,'C Report'!I$100:I$199)+SUMIF('C Report'!$A$300:$A$399,'C Report Grouper'!$D16,'C Report'!I$300:I$399),SUMIF('C Report'!$A$100:$A$199,'C Report Grouper'!$D16,'C Report'!I$100:I$199))</f>
        <v>0</v>
      </c>
      <c r="L16" s="102">
        <f>IF($D$4="MAP+ADM Waivers",SUMIF('C Report'!$A$100:$A$199,'C Report Grouper'!$D16,'C Report'!J$100:J$199)+SUMIF('C Report'!$A$300:$A$399,'C Report Grouper'!$D16,'C Report'!J$300:J$399),SUMIF('C Report'!$A$100:$A$199,'C Report Grouper'!$D16,'C Report'!J$100:J$199))</f>
        <v>0</v>
      </c>
      <c r="M16" s="102">
        <f>IF($D$4="MAP+ADM Waivers",SUMIF('C Report'!$A$100:$A$199,'C Report Grouper'!$D16,'C Report'!K$100:K$199)+SUMIF('C Report'!$A$300:$A$399,'C Report Grouper'!$D16,'C Report'!K$300:K$399),SUMIF('C Report'!$A$100:$A$199,'C Report Grouper'!$D16,'C Report'!K$100:K$199))</f>
        <v>0</v>
      </c>
      <c r="N16" s="102">
        <f>IF($D$4="MAP+ADM Waivers",SUMIF('C Report'!$A$100:$A$199,'C Report Grouper'!$D16,'C Report'!L$100:L$199)+SUMIF('C Report'!$A$300:$A$399,'C Report Grouper'!$D16,'C Report'!L$300:L$399),SUMIF('C Report'!$A$100:$A$199,'C Report Grouper'!$D16,'C Report'!L$100:L$199))</f>
        <v>0</v>
      </c>
      <c r="O16" s="102">
        <f>IF($D$4="MAP+ADM Waivers",SUMIF('C Report'!$A$100:$A$199,'C Report Grouper'!$D16,'C Report'!M$100:M$199)+SUMIF('C Report'!$A$300:$A$399,'C Report Grouper'!$D16,'C Report'!M$300:M$399),SUMIF('C Report'!$A$100:$A$199,'C Report Grouper'!$D16,'C Report'!M$100:M$199))</f>
        <v>0</v>
      </c>
      <c r="P16" s="102">
        <f>IF($D$4="MAP+ADM Waivers",SUMIF('C Report'!$A$100:$A$199,'C Report Grouper'!$D16,'C Report'!N$100:N$199)+SUMIF('C Report'!$A$300:$A$399,'C Report Grouper'!$D16,'C Report'!N$300:N$399),SUMIF('C Report'!$A$100:$A$199,'C Report Grouper'!$D16,'C Report'!N$100:N$199))</f>
        <v>0</v>
      </c>
      <c r="Q16" s="102">
        <f>IF($D$4="MAP+ADM Waivers",SUMIF('C Report'!$A$100:$A$199,'C Report Grouper'!$D16,'C Report'!O$100:O$199)+SUMIF('C Report'!$A$300:$A$399,'C Report Grouper'!$D16,'C Report'!O$300:O$399),SUMIF('C Report'!$A$100:$A$199,'C Report Grouper'!$D16,'C Report'!O$100:O$199))</f>
        <v>0</v>
      </c>
      <c r="R16" s="102">
        <f>IF($D$4="MAP+ADM Waivers",SUMIF('C Report'!$A$100:$A$199,'C Report Grouper'!$D16,'C Report'!P$100:P$199)+SUMIF('C Report'!$A$300:$A$399,'C Report Grouper'!$D16,'C Report'!P$300:P$399),SUMIF('C Report'!$A$100:$A$199,'C Report Grouper'!$D16,'C Report'!P$100:P$199))</f>
        <v>0</v>
      </c>
      <c r="S16" s="102">
        <f>IF($D$4="MAP+ADM Waivers",SUMIF('C Report'!$A$100:$A$199,'C Report Grouper'!$D16,'C Report'!Q$100:Q$199)+SUMIF('C Report'!$A$300:$A$399,'C Report Grouper'!$D16,'C Report'!Q$300:Q$399),SUMIF('C Report'!$A$100:$A$199,'C Report Grouper'!$D16,'C Report'!Q$100:Q$199))</f>
        <v>0</v>
      </c>
      <c r="T16" s="102">
        <f>IF($D$4="MAP+ADM Waivers",SUMIF('C Report'!$A$100:$A$199,'C Report Grouper'!$D16,'C Report'!R$100:R$199)+SUMIF('C Report'!$A$300:$A$399,'C Report Grouper'!$D16,'C Report'!R$300:R$399),SUMIF('C Report'!$A$100:$A$199,'C Report Grouper'!$D16,'C Report'!R$100:R$199))</f>
        <v>0</v>
      </c>
      <c r="U16" s="102">
        <f>IF($D$4="MAP+ADM Waivers",SUMIF('C Report'!$A$100:$A$199,'C Report Grouper'!$D16,'C Report'!S$100:S$199)+SUMIF('C Report'!$A$300:$A$399,'C Report Grouper'!$D16,'C Report'!S$300:S$399),SUMIF('C Report'!$A$100:$A$199,'C Report Grouper'!$D16,'C Report'!S$100:S$199))</f>
        <v>0</v>
      </c>
      <c r="V16" s="102">
        <f>IF($D$4="MAP+ADM Waivers",SUMIF('C Report'!$A$100:$A$199,'C Report Grouper'!$D16,'C Report'!T$100:T$199)+SUMIF('C Report'!$A$300:$A$399,'C Report Grouper'!$D16,'C Report'!T$300:T$399),SUMIF('C Report'!$A$100:$A$199,'C Report Grouper'!$D16,'C Report'!T$100:T$199))</f>
        <v>0</v>
      </c>
      <c r="W16" s="102">
        <f>IF($D$4="MAP+ADM Waivers",SUMIF('C Report'!$A$100:$A$199,'C Report Grouper'!$D16,'C Report'!U$100:U$199)+SUMIF('C Report'!$A$300:$A$399,'C Report Grouper'!$D16,'C Report'!U$300:U$399),SUMIF('C Report'!$A$100:$A$199,'C Report Grouper'!$D16,'C Report'!U$100:U$199))</f>
        <v>0</v>
      </c>
      <c r="X16" s="102">
        <f>IF($D$4="MAP+ADM Waivers",SUMIF('C Report'!$A$100:$A$199,'C Report Grouper'!$D16,'C Report'!V$100:V$199)+SUMIF('C Report'!$A$300:$A$399,'C Report Grouper'!$D16,'C Report'!V$300:V$399),SUMIF('C Report'!$A$100:$A$199,'C Report Grouper'!$D16,'C Report'!V$100:V$199))</f>
        <v>0</v>
      </c>
      <c r="Y16" s="102">
        <f>IF($D$4="MAP+ADM Waivers",SUMIF('C Report'!$A$100:$A$199,'C Report Grouper'!$D16,'C Report'!W$100:W$199)+SUMIF('C Report'!$A$300:$A$399,'C Report Grouper'!$D16,'C Report'!W$300:W$399),SUMIF('C Report'!$A$100:$A$199,'C Report Grouper'!$D16,'C Report'!W$100:W$199))</f>
        <v>0</v>
      </c>
      <c r="Z16" s="102">
        <f>IF($D$4="MAP+ADM Waivers",SUMIF('C Report'!$A$100:$A$199,'C Report Grouper'!$D16,'C Report'!X$100:X$199)+SUMIF('C Report'!$A$300:$A$399,'C Report Grouper'!$D16,'C Report'!X$300:X$399),SUMIF('C Report'!$A$100:$A$199,'C Report Grouper'!$D16,'C Report'!X$100:X$199))</f>
        <v>0</v>
      </c>
      <c r="AA16" s="102">
        <f>IF($D$4="MAP+ADM Waivers",SUMIF('C Report'!$A$100:$A$199,'C Report Grouper'!$D16,'C Report'!Y$100:Y$199)+SUMIF('C Report'!$A$300:$A$399,'C Report Grouper'!$D16,'C Report'!Y$300:Y$399),SUMIF('C Report'!$A$100:$A$199,'C Report Grouper'!$D16,'C Report'!Y$100:Y$199))</f>
        <v>0</v>
      </c>
      <c r="AB16" s="102">
        <f>IF($D$4="MAP+ADM Waivers",SUMIF('C Report'!$A$100:$A$199,'C Report Grouper'!$D16,'C Report'!Z$100:Z$199)+SUMIF('C Report'!$A$300:$A$399,'C Report Grouper'!$D16,'C Report'!Z$300:Z$399),SUMIF('C Report'!$A$100:$A$199,'C Report Grouper'!$D16,'C Report'!Z$100:Z$199))</f>
        <v>0</v>
      </c>
      <c r="AC16" s="102">
        <f>IF($D$4="MAP+ADM Waivers",SUMIF('C Report'!$A$100:$A$199,'C Report Grouper'!$D16,'C Report'!AA$100:AA$199)+SUMIF('C Report'!$A$300:$A$399,'C Report Grouper'!$D16,'C Report'!AA$300:AA$399),SUMIF('C Report'!$A$100:$A$199,'C Report Grouper'!$D16,'C Report'!AA$100:AA$199))</f>
        <v>0</v>
      </c>
      <c r="AD16" s="102">
        <f>IF($D$4="MAP+ADM Waivers",SUMIF('C Report'!$A$100:$A$199,'C Report Grouper'!$D16,'C Report'!AB$100:AB$199)+SUMIF('C Report'!$A$300:$A$399,'C Report Grouper'!$D16,'C Report'!AB$300:AB$399),SUMIF('C Report'!$A$100:$A$199,'C Report Grouper'!$D16,'C Report'!AB$100:AB$199))</f>
        <v>0</v>
      </c>
      <c r="AE16" s="102">
        <f>IF($D$4="MAP+ADM Waivers",SUMIF('C Report'!$A$100:$A$199,'C Report Grouper'!$D16,'C Report'!AC$100:AC$199)+SUMIF('C Report'!$A$300:$A$399,'C Report Grouper'!$D16,'C Report'!AC$300:AC$399),SUMIF('C Report'!$A$100:$A$199,'C Report Grouper'!$D16,'C Report'!AC$100:AC$199))</f>
        <v>0</v>
      </c>
      <c r="AF16" s="102">
        <f>IF($D$4="MAP+ADM Waivers",SUMIF('C Report'!$A$100:$A$199,'C Report Grouper'!$D16,'C Report'!AD$100:AD$199)+SUMIF('C Report'!$A$300:$A$399,'C Report Grouper'!$D16,'C Report'!AD$300:AD$399),SUMIF('C Report'!$A$100:$A$199,'C Report Grouper'!$D16,'C Report'!AD$100:AD$199))</f>
        <v>0</v>
      </c>
      <c r="AG16" s="102">
        <f>IF($D$4="MAP+ADM Waivers",SUMIF('C Report'!$A$100:$A$199,'C Report Grouper'!$D16,'C Report'!AE$100:AE$199)+SUMIF('C Report'!$A$300:$A$399,'C Report Grouper'!$D16,'C Report'!AE$300:AE$399),SUMIF('C Report'!$A$100:$A$199,'C Report Grouper'!$D16,'C Report'!AE$100:AE$199))</f>
        <v>0</v>
      </c>
      <c r="AH16" s="103">
        <f>IF($D$4="MAP+ADM Waivers",SUMIF('C Report'!$A$100:$A$199,'C Report Grouper'!$D16,'C Report'!AF$100:AF$199)+SUMIF('C Report'!$A$300:$A$399,'C Report Grouper'!$D16,'C Report'!AF$300:AF$399),SUMIF('C Report'!$A$100:$A$199,'C Report Grouper'!$D16,'C Report'!AF$100:AF$199))</f>
        <v>0</v>
      </c>
    </row>
    <row r="17" spans="2:34" ht="13.15" hidden="1" customHeight="1" x14ac:dyDescent="0.2">
      <c r="B17" s="22" t="str">
        <f>IFERROR(VLOOKUP(C17,'MEG Def'!$A$21:$B$26,2),"")</f>
        <v/>
      </c>
      <c r="C17" s="56"/>
      <c r="D17" s="296"/>
      <c r="E17" s="101">
        <f>IF($D$4="MAP+ADM Waivers",SUMIF('C Report'!$A$100:$A$199,'C Report Grouper'!$D17,'C Report'!C$100:C$199)+SUMIF('C Report'!$A$300:$A$399,'C Report Grouper'!$D17,'C Report'!C$300:C$399),SUMIF('C Report'!$A$100:$A$199,'C Report Grouper'!$D17,'C Report'!C$100:C$199))</f>
        <v>0</v>
      </c>
      <c r="F17" s="420">
        <f>IF($D$4="MAP+ADM Waivers",SUMIF('C Report'!$A$100:$A$199,'C Report Grouper'!$D17,'C Report'!D$100:D$199)+SUMIF('C Report'!$A$300:$A$399,'C Report Grouper'!$D17,'C Report'!D$300:D$399),SUMIF('C Report'!$A$100:$A$199,'C Report Grouper'!$D17,'C Report'!D$100:D$199))</f>
        <v>0</v>
      </c>
      <c r="G17" s="420">
        <f>IF($D$4="MAP+ADM Waivers",SUMIF('C Report'!$A$100:$A$199,'C Report Grouper'!$D17,'C Report'!E$100:E$199)+SUMIF('C Report'!$A$300:$A$399,'C Report Grouper'!$D17,'C Report'!E$300:E$399),SUMIF('C Report'!$A$100:$A$199,'C Report Grouper'!$D17,'C Report'!E$100:E$199))</f>
        <v>0</v>
      </c>
      <c r="H17" s="420">
        <f>IF($D$4="MAP+ADM Waivers",SUMIF('C Report'!$A$100:$A$199,'C Report Grouper'!$D17,'C Report'!F$100:F$199)+SUMIF('C Report'!$A$300:$A$399,'C Report Grouper'!$D17,'C Report'!F$300:F$399),SUMIF('C Report'!$A$100:$A$199,'C Report Grouper'!$D17,'C Report'!F$100:F$199))</f>
        <v>0</v>
      </c>
      <c r="I17" s="103">
        <f>IF($D$4="MAP+ADM Waivers",SUMIF('C Report'!$A$100:$A$199,'C Report Grouper'!$D17,'C Report'!G$100:G$199)+SUMIF('C Report'!$A$300:$A$399,'C Report Grouper'!$D17,'C Report'!G$300:G$399),SUMIF('C Report'!$A$100:$A$199,'C Report Grouper'!$D17,'C Report'!G$100:G$199))</f>
        <v>0</v>
      </c>
      <c r="J17" s="102">
        <f>IF($D$4="MAP+ADM Waivers",SUMIF('C Report'!$A$100:$A$199,'C Report Grouper'!$D17,'C Report'!H$100:H$199)+SUMIF('C Report'!$A$300:$A$399,'C Report Grouper'!$D17,'C Report'!H$300:H$399),SUMIF('C Report'!$A$100:$A$199,'C Report Grouper'!$D17,'C Report'!H$100:H$199))</f>
        <v>0</v>
      </c>
      <c r="K17" s="102">
        <f>IF($D$4="MAP+ADM Waivers",SUMIF('C Report'!$A$100:$A$199,'C Report Grouper'!$D17,'C Report'!I$100:I$199)+SUMIF('C Report'!$A$300:$A$399,'C Report Grouper'!$D17,'C Report'!I$300:I$399),SUMIF('C Report'!$A$100:$A$199,'C Report Grouper'!$D17,'C Report'!I$100:I$199))</f>
        <v>0</v>
      </c>
      <c r="L17" s="102">
        <f>IF($D$4="MAP+ADM Waivers",SUMIF('C Report'!$A$100:$A$199,'C Report Grouper'!$D17,'C Report'!J$100:J$199)+SUMIF('C Report'!$A$300:$A$399,'C Report Grouper'!$D17,'C Report'!J$300:J$399),SUMIF('C Report'!$A$100:$A$199,'C Report Grouper'!$D17,'C Report'!J$100:J$199))</f>
        <v>0</v>
      </c>
      <c r="M17" s="102">
        <f>IF($D$4="MAP+ADM Waivers",SUMIF('C Report'!$A$100:$A$199,'C Report Grouper'!$D17,'C Report'!K$100:K$199)+SUMIF('C Report'!$A$300:$A$399,'C Report Grouper'!$D17,'C Report'!K$300:K$399),SUMIF('C Report'!$A$100:$A$199,'C Report Grouper'!$D17,'C Report'!K$100:K$199))</f>
        <v>0</v>
      </c>
      <c r="N17" s="102">
        <f>IF($D$4="MAP+ADM Waivers",SUMIF('C Report'!$A$100:$A$199,'C Report Grouper'!$D17,'C Report'!L$100:L$199)+SUMIF('C Report'!$A$300:$A$399,'C Report Grouper'!$D17,'C Report'!L$300:L$399),SUMIF('C Report'!$A$100:$A$199,'C Report Grouper'!$D17,'C Report'!L$100:L$199))</f>
        <v>0</v>
      </c>
      <c r="O17" s="102">
        <f>IF($D$4="MAP+ADM Waivers",SUMIF('C Report'!$A$100:$A$199,'C Report Grouper'!$D17,'C Report'!M$100:M$199)+SUMIF('C Report'!$A$300:$A$399,'C Report Grouper'!$D17,'C Report'!M$300:M$399),SUMIF('C Report'!$A$100:$A$199,'C Report Grouper'!$D17,'C Report'!M$100:M$199))</f>
        <v>0</v>
      </c>
      <c r="P17" s="102">
        <f>IF($D$4="MAP+ADM Waivers",SUMIF('C Report'!$A$100:$A$199,'C Report Grouper'!$D17,'C Report'!N$100:N$199)+SUMIF('C Report'!$A$300:$A$399,'C Report Grouper'!$D17,'C Report'!N$300:N$399),SUMIF('C Report'!$A$100:$A$199,'C Report Grouper'!$D17,'C Report'!N$100:N$199))</f>
        <v>0</v>
      </c>
      <c r="Q17" s="102">
        <f>IF($D$4="MAP+ADM Waivers",SUMIF('C Report'!$A$100:$A$199,'C Report Grouper'!$D17,'C Report'!O$100:O$199)+SUMIF('C Report'!$A$300:$A$399,'C Report Grouper'!$D17,'C Report'!O$300:O$399),SUMIF('C Report'!$A$100:$A$199,'C Report Grouper'!$D17,'C Report'!O$100:O$199))</f>
        <v>0</v>
      </c>
      <c r="R17" s="102">
        <f>IF($D$4="MAP+ADM Waivers",SUMIF('C Report'!$A$100:$A$199,'C Report Grouper'!$D17,'C Report'!P$100:P$199)+SUMIF('C Report'!$A$300:$A$399,'C Report Grouper'!$D17,'C Report'!P$300:P$399),SUMIF('C Report'!$A$100:$A$199,'C Report Grouper'!$D17,'C Report'!P$100:P$199))</f>
        <v>0</v>
      </c>
      <c r="S17" s="102">
        <f>IF($D$4="MAP+ADM Waivers",SUMIF('C Report'!$A$100:$A$199,'C Report Grouper'!$D17,'C Report'!Q$100:Q$199)+SUMIF('C Report'!$A$300:$A$399,'C Report Grouper'!$D17,'C Report'!Q$300:Q$399),SUMIF('C Report'!$A$100:$A$199,'C Report Grouper'!$D17,'C Report'!Q$100:Q$199))</f>
        <v>0</v>
      </c>
      <c r="T17" s="102">
        <f>IF($D$4="MAP+ADM Waivers",SUMIF('C Report'!$A$100:$A$199,'C Report Grouper'!$D17,'C Report'!R$100:R$199)+SUMIF('C Report'!$A$300:$A$399,'C Report Grouper'!$D17,'C Report'!R$300:R$399),SUMIF('C Report'!$A$100:$A$199,'C Report Grouper'!$D17,'C Report'!R$100:R$199))</f>
        <v>0</v>
      </c>
      <c r="U17" s="102">
        <f>IF($D$4="MAP+ADM Waivers",SUMIF('C Report'!$A$100:$A$199,'C Report Grouper'!$D17,'C Report'!S$100:S$199)+SUMIF('C Report'!$A$300:$A$399,'C Report Grouper'!$D17,'C Report'!S$300:S$399),SUMIF('C Report'!$A$100:$A$199,'C Report Grouper'!$D17,'C Report'!S$100:S$199))</f>
        <v>0</v>
      </c>
      <c r="V17" s="102">
        <f>IF($D$4="MAP+ADM Waivers",SUMIF('C Report'!$A$100:$A$199,'C Report Grouper'!$D17,'C Report'!T$100:T$199)+SUMIF('C Report'!$A$300:$A$399,'C Report Grouper'!$D17,'C Report'!T$300:T$399),SUMIF('C Report'!$A$100:$A$199,'C Report Grouper'!$D17,'C Report'!T$100:T$199))</f>
        <v>0</v>
      </c>
      <c r="W17" s="102">
        <f>IF($D$4="MAP+ADM Waivers",SUMIF('C Report'!$A$100:$A$199,'C Report Grouper'!$D17,'C Report'!U$100:U$199)+SUMIF('C Report'!$A$300:$A$399,'C Report Grouper'!$D17,'C Report'!U$300:U$399),SUMIF('C Report'!$A$100:$A$199,'C Report Grouper'!$D17,'C Report'!U$100:U$199))</f>
        <v>0</v>
      </c>
      <c r="X17" s="102">
        <f>IF($D$4="MAP+ADM Waivers",SUMIF('C Report'!$A$100:$A$199,'C Report Grouper'!$D17,'C Report'!V$100:V$199)+SUMIF('C Report'!$A$300:$A$399,'C Report Grouper'!$D17,'C Report'!V$300:V$399),SUMIF('C Report'!$A$100:$A$199,'C Report Grouper'!$D17,'C Report'!V$100:V$199))</f>
        <v>0</v>
      </c>
      <c r="Y17" s="102">
        <f>IF($D$4="MAP+ADM Waivers",SUMIF('C Report'!$A$100:$A$199,'C Report Grouper'!$D17,'C Report'!W$100:W$199)+SUMIF('C Report'!$A$300:$A$399,'C Report Grouper'!$D17,'C Report'!W$300:W$399),SUMIF('C Report'!$A$100:$A$199,'C Report Grouper'!$D17,'C Report'!W$100:W$199))</f>
        <v>0</v>
      </c>
      <c r="Z17" s="102">
        <f>IF($D$4="MAP+ADM Waivers",SUMIF('C Report'!$A$100:$A$199,'C Report Grouper'!$D17,'C Report'!X$100:X$199)+SUMIF('C Report'!$A$300:$A$399,'C Report Grouper'!$D17,'C Report'!X$300:X$399),SUMIF('C Report'!$A$100:$A$199,'C Report Grouper'!$D17,'C Report'!X$100:X$199))</f>
        <v>0</v>
      </c>
      <c r="AA17" s="102">
        <f>IF($D$4="MAP+ADM Waivers",SUMIF('C Report'!$A$100:$A$199,'C Report Grouper'!$D17,'C Report'!Y$100:Y$199)+SUMIF('C Report'!$A$300:$A$399,'C Report Grouper'!$D17,'C Report'!Y$300:Y$399),SUMIF('C Report'!$A$100:$A$199,'C Report Grouper'!$D17,'C Report'!Y$100:Y$199))</f>
        <v>0</v>
      </c>
      <c r="AB17" s="102">
        <f>IF($D$4="MAP+ADM Waivers",SUMIF('C Report'!$A$100:$A$199,'C Report Grouper'!$D17,'C Report'!Z$100:Z$199)+SUMIF('C Report'!$A$300:$A$399,'C Report Grouper'!$D17,'C Report'!Z$300:Z$399),SUMIF('C Report'!$A$100:$A$199,'C Report Grouper'!$D17,'C Report'!Z$100:Z$199))</f>
        <v>0</v>
      </c>
      <c r="AC17" s="102">
        <f>IF($D$4="MAP+ADM Waivers",SUMIF('C Report'!$A$100:$A$199,'C Report Grouper'!$D17,'C Report'!AA$100:AA$199)+SUMIF('C Report'!$A$300:$A$399,'C Report Grouper'!$D17,'C Report'!AA$300:AA$399),SUMIF('C Report'!$A$100:$A$199,'C Report Grouper'!$D17,'C Report'!AA$100:AA$199))</f>
        <v>0</v>
      </c>
      <c r="AD17" s="102">
        <f>IF($D$4="MAP+ADM Waivers",SUMIF('C Report'!$A$100:$A$199,'C Report Grouper'!$D17,'C Report'!AB$100:AB$199)+SUMIF('C Report'!$A$300:$A$399,'C Report Grouper'!$D17,'C Report'!AB$300:AB$399),SUMIF('C Report'!$A$100:$A$199,'C Report Grouper'!$D17,'C Report'!AB$100:AB$199))</f>
        <v>0</v>
      </c>
      <c r="AE17" s="102">
        <f>IF($D$4="MAP+ADM Waivers",SUMIF('C Report'!$A$100:$A$199,'C Report Grouper'!$D17,'C Report'!AC$100:AC$199)+SUMIF('C Report'!$A$300:$A$399,'C Report Grouper'!$D17,'C Report'!AC$300:AC$399),SUMIF('C Report'!$A$100:$A$199,'C Report Grouper'!$D17,'C Report'!AC$100:AC$199))</f>
        <v>0</v>
      </c>
      <c r="AF17" s="102">
        <f>IF($D$4="MAP+ADM Waivers",SUMIF('C Report'!$A$100:$A$199,'C Report Grouper'!$D17,'C Report'!AD$100:AD$199)+SUMIF('C Report'!$A$300:$A$399,'C Report Grouper'!$D17,'C Report'!AD$300:AD$399),SUMIF('C Report'!$A$100:$A$199,'C Report Grouper'!$D17,'C Report'!AD$100:AD$199))</f>
        <v>0</v>
      </c>
      <c r="AG17" s="102">
        <f>IF($D$4="MAP+ADM Waivers",SUMIF('C Report'!$A$100:$A$199,'C Report Grouper'!$D17,'C Report'!AE$100:AE$199)+SUMIF('C Report'!$A$300:$A$399,'C Report Grouper'!$D17,'C Report'!AE$300:AE$399),SUMIF('C Report'!$A$100:$A$199,'C Report Grouper'!$D17,'C Report'!AE$100:AE$199))</f>
        <v>0</v>
      </c>
      <c r="AH17" s="103">
        <f>IF($D$4="MAP+ADM Waivers",SUMIF('C Report'!$A$100:$A$199,'C Report Grouper'!$D17,'C Report'!AF$100:AF$199)+SUMIF('C Report'!$A$300:$A$399,'C Report Grouper'!$D17,'C Report'!AF$300:AF$399),SUMIF('C Report'!$A$100:$A$199,'C Report Grouper'!$D17,'C Report'!AF$100:AF$199))</f>
        <v>0</v>
      </c>
    </row>
    <row r="18" spans="2:34" ht="13.15" hidden="1" customHeight="1" x14ac:dyDescent="0.2">
      <c r="B18" s="22" t="str">
        <f>IFERROR(VLOOKUP(C18,'MEG Def'!$A$21:$B$26,2),"")</f>
        <v/>
      </c>
      <c r="C18" s="56"/>
      <c r="D18" s="296"/>
      <c r="E18" s="101">
        <f>IF($D$4="MAP+ADM Waivers",SUMIF('C Report'!$A$100:$A$199,'C Report Grouper'!$D18,'C Report'!C$100:C$199)+SUMIF('C Report'!$A$300:$A$399,'C Report Grouper'!$D18,'C Report'!C$300:C$399),SUMIF('C Report'!$A$100:$A$199,'C Report Grouper'!$D18,'C Report'!C$100:C$199))</f>
        <v>0</v>
      </c>
      <c r="F18" s="420">
        <f>IF($D$4="MAP+ADM Waivers",SUMIF('C Report'!$A$100:$A$199,'C Report Grouper'!$D18,'C Report'!D$100:D$199)+SUMIF('C Report'!$A$300:$A$399,'C Report Grouper'!$D18,'C Report'!D$300:D$399),SUMIF('C Report'!$A$100:$A$199,'C Report Grouper'!$D18,'C Report'!D$100:D$199))</f>
        <v>0</v>
      </c>
      <c r="G18" s="420">
        <f>IF($D$4="MAP+ADM Waivers",SUMIF('C Report'!$A$100:$A$199,'C Report Grouper'!$D18,'C Report'!E$100:E$199)+SUMIF('C Report'!$A$300:$A$399,'C Report Grouper'!$D18,'C Report'!E$300:E$399),SUMIF('C Report'!$A$100:$A$199,'C Report Grouper'!$D18,'C Report'!E$100:E$199))</f>
        <v>0</v>
      </c>
      <c r="H18" s="420">
        <f>IF($D$4="MAP+ADM Waivers",SUMIF('C Report'!$A$100:$A$199,'C Report Grouper'!$D18,'C Report'!F$100:F$199)+SUMIF('C Report'!$A$300:$A$399,'C Report Grouper'!$D18,'C Report'!F$300:F$399),SUMIF('C Report'!$A$100:$A$199,'C Report Grouper'!$D18,'C Report'!F$100:F$199))</f>
        <v>0</v>
      </c>
      <c r="I18" s="103">
        <f>IF($D$4="MAP+ADM Waivers",SUMIF('C Report'!$A$100:$A$199,'C Report Grouper'!$D18,'C Report'!G$100:G$199)+SUMIF('C Report'!$A$300:$A$399,'C Report Grouper'!$D18,'C Report'!G$300:G$399),SUMIF('C Report'!$A$100:$A$199,'C Report Grouper'!$D18,'C Report'!G$100:G$199))</f>
        <v>0</v>
      </c>
      <c r="J18" s="102">
        <f>IF($D$4="MAP+ADM Waivers",SUMIF('C Report'!$A$100:$A$199,'C Report Grouper'!$D18,'C Report'!H$100:H$199)+SUMIF('C Report'!$A$300:$A$399,'C Report Grouper'!$D18,'C Report'!H$300:H$399),SUMIF('C Report'!$A$100:$A$199,'C Report Grouper'!$D18,'C Report'!H$100:H$199))</f>
        <v>0</v>
      </c>
      <c r="K18" s="102">
        <f>IF($D$4="MAP+ADM Waivers",SUMIF('C Report'!$A$100:$A$199,'C Report Grouper'!$D18,'C Report'!I$100:I$199)+SUMIF('C Report'!$A$300:$A$399,'C Report Grouper'!$D18,'C Report'!I$300:I$399),SUMIF('C Report'!$A$100:$A$199,'C Report Grouper'!$D18,'C Report'!I$100:I$199))</f>
        <v>0</v>
      </c>
      <c r="L18" s="102">
        <f>IF($D$4="MAP+ADM Waivers",SUMIF('C Report'!$A$100:$A$199,'C Report Grouper'!$D18,'C Report'!J$100:J$199)+SUMIF('C Report'!$A$300:$A$399,'C Report Grouper'!$D18,'C Report'!J$300:J$399),SUMIF('C Report'!$A$100:$A$199,'C Report Grouper'!$D18,'C Report'!J$100:J$199))</f>
        <v>0</v>
      </c>
      <c r="M18" s="102">
        <f>IF($D$4="MAP+ADM Waivers",SUMIF('C Report'!$A$100:$A$199,'C Report Grouper'!$D18,'C Report'!K$100:K$199)+SUMIF('C Report'!$A$300:$A$399,'C Report Grouper'!$D18,'C Report'!K$300:K$399),SUMIF('C Report'!$A$100:$A$199,'C Report Grouper'!$D18,'C Report'!K$100:K$199))</f>
        <v>0</v>
      </c>
      <c r="N18" s="102">
        <f>IF($D$4="MAP+ADM Waivers",SUMIF('C Report'!$A$100:$A$199,'C Report Grouper'!$D18,'C Report'!L$100:L$199)+SUMIF('C Report'!$A$300:$A$399,'C Report Grouper'!$D18,'C Report'!L$300:L$399),SUMIF('C Report'!$A$100:$A$199,'C Report Grouper'!$D18,'C Report'!L$100:L$199))</f>
        <v>0</v>
      </c>
      <c r="O18" s="102">
        <f>IF($D$4="MAP+ADM Waivers",SUMIF('C Report'!$A$100:$A$199,'C Report Grouper'!$D18,'C Report'!M$100:M$199)+SUMIF('C Report'!$A$300:$A$399,'C Report Grouper'!$D18,'C Report'!M$300:M$399),SUMIF('C Report'!$A$100:$A$199,'C Report Grouper'!$D18,'C Report'!M$100:M$199))</f>
        <v>0</v>
      </c>
      <c r="P18" s="102">
        <f>IF($D$4="MAP+ADM Waivers",SUMIF('C Report'!$A$100:$A$199,'C Report Grouper'!$D18,'C Report'!N$100:N$199)+SUMIF('C Report'!$A$300:$A$399,'C Report Grouper'!$D18,'C Report'!N$300:N$399),SUMIF('C Report'!$A$100:$A$199,'C Report Grouper'!$D18,'C Report'!N$100:N$199))</f>
        <v>0</v>
      </c>
      <c r="Q18" s="102">
        <f>IF($D$4="MAP+ADM Waivers",SUMIF('C Report'!$A$100:$A$199,'C Report Grouper'!$D18,'C Report'!O$100:O$199)+SUMIF('C Report'!$A$300:$A$399,'C Report Grouper'!$D18,'C Report'!O$300:O$399),SUMIF('C Report'!$A$100:$A$199,'C Report Grouper'!$D18,'C Report'!O$100:O$199))</f>
        <v>0</v>
      </c>
      <c r="R18" s="102">
        <f>IF($D$4="MAP+ADM Waivers",SUMIF('C Report'!$A$100:$A$199,'C Report Grouper'!$D18,'C Report'!P$100:P$199)+SUMIF('C Report'!$A$300:$A$399,'C Report Grouper'!$D18,'C Report'!P$300:P$399),SUMIF('C Report'!$A$100:$A$199,'C Report Grouper'!$D18,'C Report'!P$100:P$199))</f>
        <v>0</v>
      </c>
      <c r="S18" s="102">
        <f>IF($D$4="MAP+ADM Waivers",SUMIF('C Report'!$A$100:$A$199,'C Report Grouper'!$D18,'C Report'!Q$100:Q$199)+SUMIF('C Report'!$A$300:$A$399,'C Report Grouper'!$D18,'C Report'!Q$300:Q$399),SUMIF('C Report'!$A$100:$A$199,'C Report Grouper'!$D18,'C Report'!Q$100:Q$199))</f>
        <v>0</v>
      </c>
      <c r="T18" s="102">
        <f>IF($D$4="MAP+ADM Waivers",SUMIF('C Report'!$A$100:$A$199,'C Report Grouper'!$D18,'C Report'!R$100:R$199)+SUMIF('C Report'!$A$300:$A$399,'C Report Grouper'!$D18,'C Report'!R$300:R$399),SUMIF('C Report'!$A$100:$A$199,'C Report Grouper'!$D18,'C Report'!R$100:R$199))</f>
        <v>0</v>
      </c>
      <c r="U18" s="102">
        <f>IF($D$4="MAP+ADM Waivers",SUMIF('C Report'!$A$100:$A$199,'C Report Grouper'!$D18,'C Report'!S$100:S$199)+SUMIF('C Report'!$A$300:$A$399,'C Report Grouper'!$D18,'C Report'!S$300:S$399),SUMIF('C Report'!$A$100:$A$199,'C Report Grouper'!$D18,'C Report'!S$100:S$199))</f>
        <v>0</v>
      </c>
      <c r="V18" s="102">
        <f>IF($D$4="MAP+ADM Waivers",SUMIF('C Report'!$A$100:$A$199,'C Report Grouper'!$D18,'C Report'!T$100:T$199)+SUMIF('C Report'!$A$300:$A$399,'C Report Grouper'!$D18,'C Report'!T$300:T$399),SUMIF('C Report'!$A$100:$A$199,'C Report Grouper'!$D18,'C Report'!T$100:T$199))</f>
        <v>0</v>
      </c>
      <c r="W18" s="102">
        <f>IF($D$4="MAP+ADM Waivers",SUMIF('C Report'!$A$100:$A$199,'C Report Grouper'!$D18,'C Report'!U$100:U$199)+SUMIF('C Report'!$A$300:$A$399,'C Report Grouper'!$D18,'C Report'!U$300:U$399),SUMIF('C Report'!$A$100:$A$199,'C Report Grouper'!$D18,'C Report'!U$100:U$199))</f>
        <v>0</v>
      </c>
      <c r="X18" s="102">
        <f>IF($D$4="MAP+ADM Waivers",SUMIF('C Report'!$A$100:$A$199,'C Report Grouper'!$D18,'C Report'!V$100:V$199)+SUMIF('C Report'!$A$300:$A$399,'C Report Grouper'!$D18,'C Report'!V$300:V$399),SUMIF('C Report'!$A$100:$A$199,'C Report Grouper'!$D18,'C Report'!V$100:V$199))</f>
        <v>0</v>
      </c>
      <c r="Y18" s="102">
        <f>IF($D$4="MAP+ADM Waivers",SUMIF('C Report'!$A$100:$A$199,'C Report Grouper'!$D18,'C Report'!W$100:W$199)+SUMIF('C Report'!$A$300:$A$399,'C Report Grouper'!$D18,'C Report'!W$300:W$399),SUMIF('C Report'!$A$100:$A$199,'C Report Grouper'!$D18,'C Report'!W$100:W$199))</f>
        <v>0</v>
      </c>
      <c r="Z18" s="102">
        <f>IF($D$4="MAP+ADM Waivers",SUMIF('C Report'!$A$100:$A$199,'C Report Grouper'!$D18,'C Report'!X$100:X$199)+SUMIF('C Report'!$A$300:$A$399,'C Report Grouper'!$D18,'C Report'!X$300:X$399),SUMIF('C Report'!$A$100:$A$199,'C Report Grouper'!$D18,'C Report'!X$100:X$199))</f>
        <v>0</v>
      </c>
      <c r="AA18" s="102">
        <f>IF($D$4="MAP+ADM Waivers",SUMIF('C Report'!$A$100:$A$199,'C Report Grouper'!$D18,'C Report'!Y$100:Y$199)+SUMIF('C Report'!$A$300:$A$399,'C Report Grouper'!$D18,'C Report'!Y$300:Y$399),SUMIF('C Report'!$A$100:$A$199,'C Report Grouper'!$D18,'C Report'!Y$100:Y$199))</f>
        <v>0</v>
      </c>
      <c r="AB18" s="102">
        <f>IF($D$4="MAP+ADM Waivers",SUMIF('C Report'!$A$100:$A$199,'C Report Grouper'!$D18,'C Report'!Z$100:Z$199)+SUMIF('C Report'!$A$300:$A$399,'C Report Grouper'!$D18,'C Report'!Z$300:Z$399),SUMIF('C Report'!$A$100:$A$199,'C Report Grouper'!$D18,'C Report'!Z$100:Z$199))</f>
        <v>0</v>
      </c>
      <c r="AC18" s="102">
        <f>IF($D$4="MAP+ADM Waivers",SUMIF('C Report'!$A$100:$A$199,'C Report Grouper'!$D18,'C Report'!AA$100:AA$199)+SUMIF('C Report'!$A$300:$A$399,'C Report Grouper'!$D18,'C Report'!AA$300:AA$399),SUMIF('C Report'!$A$100:$A$199,'C Report Grouper'!$D18,'C Report'!AA$100:AA$199))</f>
        <v>0</v>
      </c>
      <c r="AD18" s="102">
        <f>IF($D$4="MAP+ADM Waivers",SUMIF('C Report'!$A$100:$A$199,'C Report Grouper'!$D18,'C Report'!AB$100:AB$199)+SUMIF('C Report'!$A$300:$A$399,'C Report Grouper'!$D18,'C Report'!AB$300:AB$399),SUMIF('C Report'!$A$100:$A$199,'C Report Grouper'!$D18,'C Report'!AB$100:AB$199))</f>
        <v>0</v>
      </c>
      <c r="AE18" s="102">
        <f>IF($D$4="MAP+ADM Waivers",SUMIF('C Report'!$A$100:$A$199,'C Report Grouper'!$D18,'C Report'!AC$100:AC$199)+SUMIF('C Report'!$A$300:$A$399,'C Report Grouper'!$D18,'C Report'!AC$300:AC$399),SUMIF('C Report'!$A$100:$A$199,'C Report Grouper'!$D18,'C Report'!AC$100:AC$199))</f>
        <v>0</v>
      </c>
      <c r="AF18" s="102">
        <f>IF($D$4="MAP+ADM Waivers",SUMIF('C Report'!$A$100:$A$199,'C Report Grouper'!$D18,'C Report'!AD$100:AD$199)+SUMIF('C Report'!$A$300:$A$399,'C Report Grouper'!$D18,'C Report'!AD$300:AD$399),SUMIF('C Report'!$A$100:$A$199,'C Report Grouper'!$D18,'C Report'!AD$100:AD$199))</f>
        <v>0</v>
      </c>
      <c r="AG18" s="102">
        <f>IF($D$4="MAP+ADM Waivers",SUMIF('C Report'!$A$100:$A$199,'C Report Grouper'!$D18,'C Report'!AE$100:AE$199)+SUMIF('C Report'!$A$300:$A$399,'C Report Grouper'!$D18,'C Report'!AE$300:AE$399),SUMIF('C Report'!$A$100:$A$199,'C Report Grouper'!$D18,'C Report'!AE$100:AE$199))</f>
        <v>0</v>
      </c>
      <c r="AH18" s="103">
        <f>IF($D$4="MAP+ADM Waivers",SUMIF('C Report'!$A$100:$A$199,'C Report Grouper'!$D18,'C Report'!AF$100:AF$199)+SUMIF('C Report'!$A$300:$A$399,'C Report Grouper'!$D18,'C Report'!AF$300:AF$399),SUMIF('C Report'!$A$100:$A$199,'C Report Grouper'!$D18,'C Report'!AF$100:AF$199))</f>
        <v>0</v>
      </c>
    </row>
    <row r="19" spans="2:34" ht="13.15" hidden="1" customHeight="1" x14ac:dyDescent="0.2">
      <c r="B19" s="22" t="str">
        <f>IFERROR(VLOOKUP(C19,'MEG Def'!$A$21:$B$26,2),"")</f>
        <v/>
      </c>
      <c r="C19" s="56"/>
      <c r="D19" s="296"/>
      <c r="E19" s="101">
        <f>IF($D$4="MAP+ADM Waivers",SUMIF('C Report'!$A$100:$A$199,'C Report Grouper'!$D19,'C Report'!C$100:C$199)+SUMIF('C Report'!$A$300:$A$399,'C Report Grouper'!$D19,'C Report'!C$300:C$399),SUMIF('C Report'!$A$100:$A$199,'C Report Grouper'!$D19,'C Report'!C$100:C$199))</f>
        <v>0</v>
      </c>
      <c r="F19" s="420">
        <f>IF($D$4="MAP+ADM Waivers",SUMIF('C Report'!$A$100:$A$199,'C Report Grouper'!$D19,'C Report'!D$100:D$199)+SUMIF('C Report'!$A$300:$A$399,'C Report Grouper'!$D19,'C Report'!D$300:D$399),SUMIF('C Report'!$A$100:$A$199,'C Report Grouper'!$D19,'C Report'!D$100:D$199))</f>
        <v>0</v>
      </c>
      <c r="G19" s="420">
        <f>IF($D$4="MAP+ADM Waivers",SUMIF('C Report'!$A$100:$A$199,'C Report Grouper'!$D19,'C Report'!E$100:E$199)+SUMIF('C Report'!$A$300:$A$399,'C Report Grouper'!$D19,'C Report'!E$300:E$399),SUMIF('C Report'!$A$100:$A$199,'C Report Grouper'!$D19,'C Report'!E$100:E$199))</f>
        <v>0</v>
      </c>
      <c r="H19" s="420">
        <f>IF($D$4="MAP+ADM Waivers",SUMIF('C Report'!$A$100:$A$199,'C Report Grouper'!$D19,'C Report'!F$100:F$199)+SUMIF('C Report'!$A$300:$A$399,'C Report Grouper'!$D19,'C Report'!F$300:F$399),SUMIF('C Report'!$A$100:$A$199,'C Report Grouper'!$D19,'C Report'!F$100:F$199))</f>
        <v>0</v>
      </c>
      <c r="I19" s="103">
        <f>IF($D$4="MAP+ADM Waivers",SUMIF('C Report'!$A$100:$A$199,'C Report Grouper'!$D19,'C Report'!G$100:G$199)+SUMIF('C Report'!$A$300:$A$399,'C Report Grouper'!$D19,'C Report'!G$300:G$399),SUMIF('C Report'!$A$100:$A$199,'C Report Grouper'!$D19,'C Report'!G$100:G$199))</f>
        <v>0</v>
      </c>
      <c r="J19" s="102">
        <f>IF($D$4="MAP+ADM Waivers",SUMIF('C Report'!$A$100:$A$199,'C Report Grouper'!$D19,'C Report'!H$100:H$199)+SUMIF('C Report'!$A$300:$A$399,'C Report Grouper'!$D19,'C Report'!H$300:H$399),SUMIF('C Report'!$A$100:$A$199,'C Report Grouper'!$D19,'C Report'!H$100:H$199))</f>
        <v>0</v>
      </c>
      <c r="K19" s="102">
        <f>IF($D$4="MAP+ADM Waivers",SUMIF('C Report'!$A$100:$A$199,'C Report Grouper'!$D19,'C Report'!I$100:I$199)+SUMIF('C Report'!$A$300:$A$399,'C Report Grouper'!$D19,'C Report'!I$300:I$399),SUMIF('C Report'!$A$100:$A$199,'C Report Grouper'!$D19,'C Report'!I$100:I$199))</f>
        <v>0</v>
      </c>
      <c r="L19" s="102">
        <f>IF($D$4="MAP+ADM Waivers",SUMIF('C Report'!$A$100:$A$199,'C Report Grouper'!$D19,'C Report'!J$100:J$199)+SUMIF('C Report'!$A$300:$A$399,'C Report Grouper'!$D19,'C Report'!J$300:J$399),SUMIF('C Report'!$A$100:$A$199,'C Report Grouper'!$D19,'C Report'!J$100:J$199))</f>
        <v>0</v>
      </c>
      <c r="M19" s="102">
        <f>IF($D$4="MAP+ADM Waivers",SUMIF('C Report'!$A$100:$A$199,'C Report Grouper'!$D19,'C Report'!K$100:K$199)+SUMIF('C Report'!$A$300:$A$399,'C Report Grouper'!$D19,'C Report'!K$300:K$399),SUMIF('C Report'!$A$100:$A$199,'C Report Grouper'!$D19,'C Report'!K$100:K$199))</f>
        <v>0</v>
      </c>
      <c r="N19" s="102">
        <f>IF($D$4="MAP+ADM Waivers",SUMIF('C Report'!$A$100:$A$199,'C Report Grouper'!$D19,'C Report'!L$100:L$199)+SUMIF('C Report'!$A$300:$A$399,'C Report Grouper'!$D19,'C Report'!L$300:L$399),SUMIF('C Report'!$A$100:$A$199,'C Report Grouper'!$D19,'C Report'!L$100:L$199))</f>
        <v>0</v>
      </c>
      <c r="O19" s="102">
        <f>IF($D$4="MAP+ADM Waivers",SUMIF('C Report'!$A$100:$A$199,'C Report Grouper'!$D19,'C Report'!M$100:M$199)+SUMIF('C Report'!$A$300:$A$399,'C Report Grouper'!$D19,'C Report'!M$300:M$399),SUMIF('C Report'!$A$100:$A$199,'C Report Grouper'!$D19,'C Report'!M$100:M$199))</f>
        <v>0</v>
      </c>
      <c r="P19" s="102">
        <f>IF($D$4="MAP+ADM Waivers",SUMIF('C Report'!$A$100:$A$199,'C Report Grouper'!$D19,'C Report'!N$100:N$199)+SUMIF('C Report'!$A$300:$A$399,'C Report Grouper'!$D19,'C Report'!N$300:N$399),SUMIF('C Report'!$A$100:$A$199,'C Report Grouper'!$D19,'C Report'!N$100:N$199))</f>
        <v>0</v>
      </c>
      <c r="Q19" s="102">
        <f>IF($D$4="MAP+ADM Waivers",SUMIF('C Report'!$A$100:$A$199,'C Report Grouper'!$D19,'C Report'!O$100:O$199)+SUMIF('C Report'!$A$300:$A$399,'C Report Grouper'!$D19,'C Report'!O$300:O$399),SUMIF('C Report'!$A$100:$A$199,'C Report Grouper'!$D19,'C Report'!O$100:O$199))</f>
        <v>0</v>
      </c>
      <c r="R19" s="102">
        <f>IF($D$4="MAP+ADM Waivers",SUMIF('C Report'!$A$100:$A$199,'C Report Grouper'!$D19,'C Report'!P$100:P$199)+SUMIF('C Report'!$A$300:$A$399,'C Report Grouper'!$D19,'C Report'!P$300:P$399),SUMIF('C Report'!$A$100:$A$199,'C Report Grouper'!$D19,'C Report'!P$100:P$199))</f>
        <v>0</v>
      </c>
      <c r="S19" s="102">
        <f>IF($D$4="MAP+ADM Waivers",SUMIF('C Report'!$A$100:$A$199,'C Report Grouper'!$D19,'C Report'!Q$100:Q$199)+SUMIF('C Report'!$A$300:$A$399,'C Report Grouper'!$D19,'C Report'!Q$300:Q$399),SUMIF('C Report'!$A$100:$A$199,'C Report Grouper'!$D19,'C Report'!Q$100:Q$199))</f>
        <v>0</v>
      </c>
      <c r="T19" s="102">
        <f>IF($D$4="MAP+ADM Waivers",SUMIF('C Report'!$A$100:$A$199,'C Report Grouper'!$D19,'C Report'!R$100:R$199)+SUMIF('C Report'!$A$300:$A$399,'C Report Grouper'!$D19,'C Report'!R$300:R$399),SUMIF('C Report'!$A$100:$A$199,'C Report Grouper'!$D19,'C Report'!R$100:R$199))</f>
        <v>0</v>
      </c>
      <c r="U19" s="102">
        <f>IF($D$4="MAP+ADM Waivers",SUMIF('C Report'!$A$100:$A$199,'C Report Grouper'!$D19,'C Report'!S$100:S$199)+SUMIF('C Report'!$A$300:$A$399,'C Report Grouper'!$D19,'C Report'!S$300:S$399),SUMIF('C Report'!$A$100:$A$199,'C Report Grouper'!$D19,'C Report'!S$100:S$199))</f>
        <v>0</v>
      </c>
      <c r="V19" s="102">
        <f>IF($D$4="MAP+ADM Waivers",SUMIF('C Report'!$A$100:$A$199,'C Report Grouper'!$D19,'C Report'!T$100:T$199)+SUMIF('C Report'!$A$300:$A$399,'C Report Grouper'!$D19,'C Report'!T$300:T$399),SUMIF('C Report'!$A$100:$A$199,'C Report Grouper'!$D19,'C Report'!T$100:T$199))</f>
        <v>0</v>
      </c>
      <c r="W19" s="102">
        <f>IF($D$4="MAP+ADM Waivers",SUMIF('C Report'!$A$100:$A$199,'C Report Grouper'!$D19,'C Report'!U$100:U$199)+SUMIF('C Report'!$A$300:$A$399,'C Report Grouper'!$D19,'C Report'!U$300:U$399),SUMIF('C Report'!$A$100:$A$199,'C Report Grouper'!$D19,'C Report'!U$100:U$199))</f>
        <v>0</v>
      </c>
      <c r="X19" s="102">
        <f>IF($D$4="MAP+ADM Waivers",SUMIF('C Report'!$A$100:$A$199,'C Report Grouper'!$D19,'C Report'!V$100:V$199)+SUMIF('C Report'!$A$300:$A$399,'C Report Grouper'!$D19,'C Report'!V$300:V$399),SUMIF('C Report'!$A$100:$A$199,'C Report Grouper'!$D19,'C Report'!V$100:V$199))</f>
        <v>0</v>
      </c>
      <c r="Y19" s="102">
        <f>IF($D$4="MAP+ADM Waivers",SUMIF('C Report'!$A$100:$A$199,'C Report Grouper'!$D19,'C Report'!W$100:W$199)+SUMIF('C Report'!$A$300:$A$399,'C Report Grouper'!$D19,'C Report'!W$300:W$399),SUMIF('C Report'!$A$100:$A$199,'C Report Grouper'!$D19,'C Report'!W$100:W$199))</f>
        <v>0</v>
      </c>
      <c r="Z19" s="102">
        <f>IF($D$4="MAP+ADM Waivers",SUMIF('C Report'!$A$100:$A$199,'C Report Grouper'!$D19,'C Report'!X$100:X$199)+SUMIF('C Report'!$A$300:$A$399,'C Report Grouper'!$D19,'C Report'!X$300:X$399),SUMIF('C Report'!$A$100:$A$199,'C Report Grouper'!$D19,'C Report'!X$100:X$199))</f>
        <v>0</v>
      </c>
      <c r="AA19" s="102">
        <f>IF($D$4="MAP+ADM Waivers",SUMIF('C Report'!$A$100:$A$199,'C Report Grouper'!$D19,'C Report'!Y$100:Y$199)+SUMIF('C Report'!$A$300:$A$399,'C Report Grouper'!$D19,'C Report'!Y$300:Y$399),SUMIF('C Report'!$A$100:$A$199,'C Report Grouper'!$D19,'C Report'!Y$100:Y$199))</f>
        <v>0</v>
      </c>
      <c r="AB19" s="102">
        <f>IF($D$4="MAP+ADM Waivers",SUMIF('C Report'!$A$100:$A$199,'C Report Grouper'!$D19,'C Report'!Z$100:Z$199)+SUMIF('C Report'!$A$300:$A$399,'C Report Grouper'!$D19,'C Report'!Z$300:Z$399),SUMIF('C Report'!$A$100:$A$199,'C Report Grouper'!$D19,'C Report'!Z$100:Z$199))</f>
        <v>0</v>
      </c>
      <c r="AC19" s="102">
        <f>IF($D$4="MAP+ADM Waivers",SUMIF('C Report'!$A$100:$A$199,'C Report Grouper'!$D19,'C Report'!AA$100:AA$199)+SUMIF('C Report'!$A$300:$A$399,'C Report Grouper'!$D19,'C Report'!AA$300:AA$399),SUMIF('C Report'!$A$100:$A$199,'C Report Grouper'!$D19,'C Report'!AA$100:AA$199))</f>
        <v>0</v>
      </c>
      <c r="AD19" s="102">
        <f>IF($D$4="MAP+ADM Waivers",SUMIF('C Report'!$A$100:$A$199,'C Report Grouper'!$D19,'C Report'!AB$100:AB$199)+SUMIF('C Report'!$A$300:$A$399,'C Report Grouper'!$D19,'C Report'!AB$300:AB$399),SUMIF('C Report'!$A$100:$A$199,'C Report Grouper'!$D19,'C Report'!AB$100:AB$199))</f>
        <v>0</v>
      </c>
      <c r="AE19" s="102">
        <f>IF($D$4="MAP+ADM Waivers",SUMIF('C Report'!$A$100:$A$199,'C Report Grouper'!$D19,'C Report'!AC$100:AC$199)+SUMIF('C Report'!$A$300:$A$399,'C Report Grouper'!$D19,'C Report'!AC$300:AC$399),SUMIF('C Report'!$A$100:$A$199,'C Report Grouper'!$D19,'C Report'!AC$100:AC$199))</f>
        <v>0</v>
      </c>
      <c r="AF19" s="102">
        <f>IF($D$4="MAP+ADM Waivers",SUMIF('C Report'!$A$100:$A$199,'C Report Grouper'!$D19,'C Report'!AD$100:AD$199)+SUMIF('C Report'!$A$300:$A$399,'C Report Grouper'!$D19,'C Report'!AD$300:AD$399),SUMIF('C Report'!$A$100:$A$199,'C Report Grouper'!$D19,'C Report'!AD$100:AD$199))</f>
        <v>0</v>
      </c>
      <c r="AG19" s="102">
        <f>IF($D$4="MAP+ADM Waivers",SUMIF('C Report'!$A$100:$A$199,'C Report Grouper'!$D19,'C Report'!AE$100:AE$199)+SUMIF('C Report'!$A$300:$A$399,'C Report Grouper'!$D19,'C Report'!AE$300:AE$399),SUMIF('C Report'!$A$100:$A$199,'C Report Grouper'!$D19,'C Report'!AE$100:AE$199))</f>
        <v>0</v>
      </c>
      <c r="AH19" s="103">
        <f>IF($D$4="MAP+ADM Waivers",SUMIF('C Report'!$A$100:$A$199,'C Report Grouper'!$D19,'C Report'!AF$100:AF$199)+SUMIF('C Report'!$A$300:$A$399,'C Report Grouper'!$D19,'C Report'!AF$300:AF$399),SUMIF('C Report'!$A$100:$A$199,'C Report Grouper'!$D19,'C Report'!AF$100:AF$199))</f>
        <v>0</v>
      </c>
    </row>
    <row r="20" spans="2:34" ht="13.15" hidden="1" customHeight="1" x14ac:dyDescent="0.2">
      <c r="B20" s="22" t="str">
        <f>IFERROR(VLOOKUP(C20,'MEG Def'!$A$21:$B$26,2),"")</f>
        <v/>
      </c>
      <c r="C20" s="56"/>
      <c r="D20" s="296"/>
      <c r="E20" s="101">
        <f>IF($D$4="MAP+ADM Waivers",SUMIF('C Report'!$A$100:$A$199,'C Report Grouper'!$D20,'C Report'!C$100:C$199)+SUMIF('C Report'!$A$300:$A$399,'C Report Grouper'!$D20,'C Report'!C$300:C$399),SUMIF('C Report'!$A$100:$A$199,'C Report Grouper'!$D20,'C Report'!C$100:C$199))</f>
        <v>0</v>
      </c>
      <c r="F20" s="420">
        <f>IF($D$4="MAP+ADM Waivers",SUMIF('C Report'!$A$100:$A$199,'C Report Grouper'!$D20,'C Report'!D$100:D$199)+SUMIF('C Report'!$A$300:$A$399,'C Report Grouper'!$D20,'C Report'!D$300:D$399),SUMIF('C Report'!$A$100:$A$199,'C Report Grouper'!$D20,'C Report'!D$100:D$199))</f>
        <v>0</v>
      </c>
      <c r="G20" s="420">
        <f>IF($D$4="MAP+ADM Waivers",SUMIF('C Report'!$A$100:$A$199,'C Report Grouper'!$D20,'C Report'!E$100:E$199)+SUMIF('C Report'!$A$300:$A$399,'C Report Grouper'!$D20,'C Report'!E$300:E$399),SUMIF('C Report'!$A$100:$A$199,'C Report Grouper'!$D20,'C Report'!E$100:E$199))</f>
        <v>0</v>
      </c>
      <c r="H20" s="420">
        <f>IF($D$4="MAP+ADM Waivers",SUMIF('C Report'!$A$100:$A$199,'C Report Grouper'!$D20,'C Report'!F$100:F$199)+SUMIF('C Report'!$A$300:$A$399,'C Report Grouper'!$D20,'C Report'!F$300:F$399),SUMIF('C Report'!$A$100:$A$199,'C Report Grouper'!$D20,'C Report'!F$100:F$199))</f>
        <v>0</v>
      </c>
      <c r="I20" s="103">
        <f>IF($D$4="MAP+ADM Waivers",SUMIF('C Report'!$A$100:$A$199,'C Report Grouper'!$D20,'C Report'!G$100:G$199)+SUMIF('C Report'!$A$300:$A$399,'C Report Grouper'!$D20,'C Report'!G$300:G$399),SUMIF('C Report'!$A$100:$A$199,'C Report Grouper'!$D20,'C Report'!G$100:G$199))</f>
        <v>0</v>
      </c>
      <c r="J20" s="102">
        <f>IF($D$4="MAP+ADM Waivers",SUMIF('C Report'!$A$100:$A$199,'C Report Grouper'!$D20,'C Report'!H$100:H$199)+SUMIF('C Report'!$A$300:$A$399,'C Report Grouper'!$D20,'C Report'!H$300:H$399),SUMIF('C Report'!$A$100:$A$199,'C Report Grouper'!$D20,'C Report'!H$100:H$199))</f>
        <v>0</v>
      </c>
      <c r="K20" s="102">
        <f>IF($D$4="MAP+ADM Waivers",SUMIF('C Report'!$A$100:$A$199,'C Report Grouper'!$D20,'C Report'!I$100:I$199)+SUMIF('C Report'!$A$300:$A$399,'C Report Grouper'!$D20,'C Report'!I$300:I$399),SUMIF('C Report'!$A$100:$A$199,'C Report Grouper'!$D20,'C Report'!I$100:I$199))</f>
        <v>0</v>
      </c>
      <c r="L20" s="102">
        <f>IF($D$4="MAP+ADM Waivers",SUMIF('C Report'!$A$100:$A$199,'C Report Grouper'!$D20,'C Report'!J$100:J$199)+SUMIF('C Report'!$A$300:$A$399,'C Report Grouper'!$D20,'C Report'!J$300:J$399),SUMIF('C Report'!$A$100:$A$199,'C Report Grouper'!$D20,'C Report'!J$100:J$199))</f>
        <v>0</v>
      </c>
      <c r="M20" s="102">
        <f>IF($D$4="MAP+ADM Waivers",SUMIF('C Report'!$A$100:$A$199,'C Report Grouper'!$D20,'C Report'!K$100:K$199)+SUMIF('C Report'!$A$300:$A$399,'C Report Grouper'!$D20,'C Report'!K$300:K$399),SUMIF('C Report'!$A$100:$A$199,'C Report Grouper'!$D20,'C Report'!K$100:K$199))</f>
        <v>0</v>
      </c>
      <c r="N20" s="102">
        <f>IF($D$4="MAP+ADM Waivers",SUMIF('C Report'!$A$100:$A$199,'C Report Grouper'!$D20,'C Report'!L$100:L$199)+SUMIF('C Report'!$A$300:$A$399,'C Report Grouper'!$D20,'C Report'!L$300:L$399),SUMIF('C Report'!$A$100:$A$199,'C Report Grouper'!$D20,'C Report'!L$100:L$199))</f>
        <v>0</v>
      </c>
      <c r="O20" s="102">
        <f>IF($D$4="MAP+ADM Waivers",SUMIF('C Report'!$A$100:$A$199,'C Report Grouper'!$D20,'C Report'!M$100:M$199)+SUMIF('C Report'!$A$300:$A$399,'C Report Grouper'!$D20,'C Report'!M$300:M$399),SUMIF('C Report'!$A$100:$A$199,'C Report Grouper'!$D20,'C Report'!M$100:M$199))</f>
        <v>0</v>
      </c>
      <c r="P20" s="102">
        <f>IF($D$4="MAP+ADM Waivers",SUMIF('C Report'!$A$100:$A$199,'C Report Grouper'!$D20,'C Report'!N$100:N$199)+SUMIF('C Report'!$A$300:$A$399,'C Report Grouper'!$D20,'C Report'!N$300:N$399),SUMIF('C Report'!$A$100:$A$199,'C Report Grouper'!$D20,'C Report'!N$100:N$199))</f>
        <v>0</v>
      </c>
      <c r="Q20" s="102">
        <f>IF($D$4="MAP+ADM Waivers",SUMIF('C Report'!$A$100:$A$199,'C Report Grouper'!$D20,'C Report'!O$100:O$199)+SUMIF('C Report'!$A$300:$A$399,'C Report Grouper'!$D20,'C Report'!O$300:O$399),SUMIF('C Report'!$A$100:$A$199,'C Report Grouper'!$D20,'C Report'!O$100:O$199))</f>
        <v>0</v>
      </c>
      <c r="R20" s="102">
        <f>IF($D$4="MAP+ADM Waivers",SUMIF('C Report'!$A$100:$A$199,'C Report Grouper'!$D20,'C Report'!P$100:P$199)+SUMIF('C Report'!$A$300:$A$399,'C Report Grouper'!$D20,'C Report'!P$300:P$399),SUMIF('C Report'!$A$100:$A$199,'C Report Grouper'!$D20,'C Report'!P$100:P$199))</f>
        <v>0</v>
      </c>
      <c r="S20" s="102">
        <f>IF($D$4="MAP+ADM Waivers",SUMIF('C Report'!$A$100:$A$199,'C Report Grouper'!$D20,'C Report'!Q$100:Q$199)+SUMIF('C Report'!$A$300:$A$399,'C Report Grouper'!$D20,'C Report'!Q$300:Q$399),SUMIF('C Report'!$A$100:$A$199,'C Report Grouper'!$D20,'C Report'!Q$100:Q$199))</f>
        <v>0</v>
      </c>
      <c r="T20" s="102">
        <f>IF($D$4="MAP+ADM Waivers",SUMIF('C Report'!$A$100:$A$199,'C Report Grouper'!$D20,'C Report'!R$100:R$199)+SUMIF('C Report'!$A$300:$A$399,'C Report Grouper'!$D20,'C Report'!R$300:R$399),SUMIF('C Report'!$A$100:$A$199,'C Report Grouper'!$D20,'C Report'!R$100:R$199))</f>
        <v>0</v>
      </c>
      <c r="U20" s="102">
        <f>IF($D$4="MAP+ADM Waivers",SUMIF('C Report'!$A$100:$A$199,'C Report Grouper'!$D20,'C Report'!S$100:S$199)+SUMIF('C Report'!$A$300:$A$399,'C Report Grouper'!$D20,'C Report'!S$300:S$399),SUMIF('C Report'!$A$100:$A$199,'C Report Grouper'!$D20,'C Report'!S$100:S$199))</f>
        <v>0</v>
      </c>
      <c r="V20" s="102">
        <f>IF($D$4="MAP+ADM Waivers",SUMIF('C Report'!$A$100:$A$199,'C Report Grouper'!$D20,'C Report'!T$100:T$199)+SUMIF('C Report'!$A$300:$A$399,'C Report Grouper'!$D20,'C Report'!T$300:T$399),SUMIF('C Report'!$A$100:$A$199,'C Report Grouper'!$D20,'C Report'!T$100:T$199))</f>
        <v>0</v>
      </c>
      <c r="W20" s="102">
        <f>IF($D$4="MAP+ADM Waivers",SUMIF('C Report'!$A$100:$A$199,'C Report Grouper'!$D20,'C Report'!U$100:U$199)+SUMIF('C Report'!$A$300:$A$399,'C Report Grouper'!$D20,'C Report'!U$300:U$399),SUMIF('C Report'!$A$100:$A$199,'C Report Grouper'!$D20,'C Report'!U$100:U$199))</f>
        <v>0</v>
      </c>
      <c r="X20" s="102">
        <f>IF($D$4="MAP+ADM Waivers",SUMIF('C Report'!$A$100:$A$199,'C Report Grouper'!$D20,'C Report'!V$100:V$199)+SUMIF('C Report'!$A$300:$A$399,'C Report Grouper'!$D20,'C Report'!V$300:V$399),SUMIF('C Report'!$A$100:$A$199,'C Report Grouper'!$D20,'C Report'!V$100:V$199))</f>
        <v>0</v>
      </c>
      <c r="Y20" s="102">
        <f>IF($D$4="MAP+ADM Waivers",SUMIF('C Report'!$A$100:$A$199,'C Report Grouper'!$D20,'C Report'!W$100:W$199)+SUMIF('C Report'!$A$300:$A$399,'C Report Grouper'!$D20,'C Report'!W$300:W$399),SUMIF('C Report'!$A$100:$A$199,'C Report Grouper'!$D20,'C Report'!W$100:W$199))</f>
        <v>0</v>
      </c>
      <c r="Z20" s="102">
        <f>IF($D$4="MAP+ADM Waivers",SUMIF('C Report'!$A$100:$A$199,'C Report Grouper'!$D20,'C Report'!X$100:X$199)+SUMIF('C Report'!$A$300:$A$399,'C Report Grouper'!$D20,'C Report'!X$300:X$399),SUMIF('C Report'!$A$100:$A$199,'C Report Grouper'!$D20,'C Report'!X$100:X$199))</f>
        <v>0</v>
      </c>
      <c r="AA20" s="102">
        <f>IF($D$4="MAP+ADM Waivers",SUMIF('C Report'!$A$100:$A$199,'C Report Grouper'!$D20,'C Report'!Y$100:Y$199)+SUMIF('C Report'!$A$300:$A$399,'C Report Grouper'!$D20,'C Report'!Y$300:Y$399),SUMIF('C Report'!$A$100:$A$199,'C Report Grouper'!$D20,'C Report'!Y$100:Y$199))</f>
        <v>0</v>
      </c>
      <c r="AB20" s="102">
        <f>IF($D$4="MAP+ADM Waivers",SUMIF('C Report'!$A$100:$A$199,'C Report Grouper'!$D20,'C Report'!Z$100:Z$199)+SUMIF('C Report'!$A$300:$A$399,'C Report Grouper'!$D20,'C Report'!Z$300:Z$399),SUMIF('C Report'!$A$100:$A$199,'C Report Grouper'!$D20,'C Report'!Z$100:Z$199))</f>
        <v>0</v>
      </c>
      <c r="AC20" s="102">
        <f>IF($D$4="MAP+ADM Waivers",SUMIF('C Report'!$A$100:$A$199,'C Report Grouper'!$D20,'C Report'!AA$100:AA$199)+SUMIF('C Report'!$A$300:$A$399,'C Report Grouper'!$D20,'C Report'!AA$300:AA$399),SUMIF('C Report'!$A$100:$A$199,'C Report Grouper'!$D20,'C Report'!AA$100:AA$199))</f>
        <v>0</v>
      </c>
      <c r="AD20" s="102">
        <f>IF($D$4="MAP+ADM Waivers",SUMIF('C Report'!$A$100:$A$199,'C Report Grouper'!$D20,'C Report'!AB$100:AB$199)+SUMIF('C Report'!$A$300:$A$399,'C Report Grouper'!$D20,'C Report'!AB$300:AB$399),SUMIF('C Report'!$A$100:$A$199,'C Report Grouper'!$D20,'C Report'!AB$100:AB$199))</f>
        <v>0</v>
      </c>
      <c r="AE20" s="102">
        <f>IF($D$4="MAP+ADM Waivers",SUMIF('C Report'!$A$100:$A$199,'C Report Grouper'!$D20,'C Report'!AC$100:AC$199)+SUMIF('C Report'!$A$300:$A$399,'C Report Grouper'!$D20,'C Report'!AC$300:AC$399),SUMIF('C Report'!$A$100:$A$199,'C Report Grouper'!$D20,'C Report'!AC$100:AC$199))</f>
        <v>0</v>
      </c>
      <c r="AF20" s="102">
        <f>IF($D$4="MAP+ADM Waivers",SUMIF('C Report'!$A$100:$A$199,'C Report Grouper'!$D20,'C Report'!AD$100:AD$199)+SUMIF('C Report'!$A$300:$A$399,'C Report Grouper'!$D20,'C Report'!AD$300:AD$399),SUMIF('C Report'!$A$100:$A$199,'C Report Grouper'!$D20,'C Report'!AD$100:AD$199))</f>
        <v>0</v>
      </c>
      <c r="AG20" s="102">
        <f>IF($D$4="MAP+ADM Waivers",SUMIF('C Report'!$A$100:$A$199,'C Report Grouper'!$D20,'C Report'!AE$100:AE$199)+SUMIF('C Report'!$A$300:$A$399,'C Report Grouper'!$D20,'C Report'!AE$300:AE$399),SUMIF('C Report'!$A$100:$A$199,'C Report Grouper'!$D20,'C Report'!AE$100:AE$199))</f>
        <v>0</v>
      </c>
      <c r="AH20" s="103">
        <f>IF($D$4="MAP+ADM Waivers",SUMIF('C Report'!$A$100:$A$199,'C Report Grouper'!$D20,'C Report'!AF$100:AF$199)+SUMIF('C Report'!$A$300:$A$399,'C Report Grouper'!$D20,'C Report'!AF$300:AF$399),SUMIF('C Report'!$A$100:$A$199,'C Report Grouper'!$D20,'C Report'!AF$100:AF$199))</f>
        <v>0</v>
      </c>
    </row>
    <row r="21" spans="2:34" ht="13.15" hidden="1" customHeight="1" x14ac:dyDescent="0.2">
      <c r="B21" s="22" t="str">
        <f>IFERROR(VLOOKUP(C21,'MEG Def'!$A$21:$B$26,2),"")</f>
        <v/>
      </c>
      <c r="C21" s="56"/>
      <c r="D21" s="296"/>
      <c r="E21" s="101">
        <f>IF($D$4="MAP+ADM Waivers",SUMIF('C Report'!$A$100:$A$199,'C Report Grouper'!$D21,'C Report'!C$100:C$199)+SUMIF('C Report'!$A$300:$A$399,'C Report Grouper'!$D21,'C Report'!C$300:C$399),SUMIF('C Report'!$A$100:$A$199,'C Report Grouper'!$D21,'C Report'!C$100:C$199))</f>
        <v>0</v>
      </c>
      <c r="F21" s="420">
        <f>IF($D$4="MAP+ADM Waivers",SUMIF('C Report'!$A$100:$A$199,'C Report Grouper'!$D21,'C Report'!D$100:D$199)+SUMIF('C Report'!$A$300:$A$399,'C Report Grouper'!$D21,'C Report'!D$300:D$399),SUMIF('C Report'!$A$100:$A$199,'C Report Grouper'!$D21,'C Report'!D$100:D$199))</f>
        <v>0</v>
      </c>
      <c r="G21" s="420">
        <f>IF($D$4="MAP+ADM Waivers",SUMIF('C Report'!$A$100:$A$199,'C Report Grouper'!$D21,'C Report'!E$100:E$199)+SUMIF('C Report'!$A$300:$A$399,'C Report Grouper'!$D21,'C Report'!E$300:E$399),SUMIF('C Report'!$A$100:$A$199,'C Report Grouper'!$D21,'C Report'!E$100:E$199))</f>
        <v>0</v>
      </c>
      <c r="H21" s="420">
        <f>IF($D$4="MAP+ADM Waivers",SUMIF('C Report'!$A$100:$A$199,'C Report Grouper'!$D21,'C Report'!F$100:F$199)+SUMIF('C Report'!$A$300:$A$399,'C Report Grouper'!$D21,'C Report'!F$300:F$399),SUMIF('C Report'!$A$100:$A$199,'C Report Grouper'!$D21,'C Report'!F$100:F$199))</f>
        <v>0</v>
      </c>
      <c r="I21" s="103">
        <f>IF($D$4="MAP+ADM Waivers",SUMIF('C Report'!$A$100:$A$199,'C Report Grouper'!$D21,'C Report'!G$100:G$199)+SUMIF('C Report'!$A$300:$A$399,'C Report Grouper'!$D21,'C Report'!G$300:G$399),SUMIF('C Report'!$A$100:$A$199,'C Report Grouper'!$D21,'C Report'!G$100:G$199))</f>
        <v>0</v>
      </c>
      <c r="J21" s="102">
        <f>IF($D$4="MAP+ADM Waivers",SUMIF('C Report'!$A$100:$A$199,'C Report Grouper'!$D21,'C Report'!H$100:H$199)+SUMIF('C Report'!$A$300:$A$399,'C Report Grouper'!$D21,'C Report'!H$300:H$399),SUMIF('C Report'!$A$100:$A$199,'C Report Grouper'!$D21,'C Report'!H$100:H$199))</f>
        <v>0</v>
      </c>
      <c r="K21" s="102">
        <f>IF($D$4="MAP+ADM Waivers",SUMIF('C Report'!$A$100:$A$199,'C Report Grouper'!$D21,'C Report'!I$100:I$199)+SUMIF('C Report'!$A$300:$A$399,'C Report Grouper'!$D21,'C Report'!I$300:I$399),SUMIF('C Report'!$A$100:$A$199,'C Report Grouper'!$D21,'C Report'!I$100:I$199))</f>
        <v>0</v>
      </c>
      <c r="L21" s="102">
        <f>IF($D$4="MAP+ADM Waivers",SUMIF('C Report'!$A$100:$A$199,'C Report Grouper'!$D21,'C Report'!J$100:J$199)+SUMIF('C Report'!$A$300:$A$399,'C Report Grouper'!$D21,'C Report'!J$300:J$399),SUMIF('C Report'!$A$100:$A$199,'C Report Grouper'!$D21,'C Report'!J$100:J$199))</f>
        <v>0</v>
      </c>
      <c r="M21" s="102">
        <f>IF($D$4="MAP+ADM Waivers",SUMIF('C Report'!$A$100:$A$199,'C Report Grouper'!$D21,'C Report'!K$100:K$199)+SUMIF('C Report'!$A$300:$A$399,'C Report Grouper'!$D21,'C Report'!K$300:K$399),SUMIF('C Report'!$A$100:$A$199,'C Report Grouper'!$D21,'C Report'!K$100:K$199))</f>
        <v>0</v>
      </c>
      <c r="N21" s="102">
        <f>IF($D$4="MAP+ADM Waivers",SUMIF('C Report'!$A$100:$A$199,'C Report Grouper'!$D21,'C Report'!L$100:L$199)+SUMIF('C Report'!$A$300:$A$399,'C Report Grouper'!$D21,'C Report'!L$300:L$399),SUMIF('C Report'!$A$100:$A$199,'C Report Grouper'!$D21,'C Report'!L$100:L$199))</f>
        <v>0</v>
      </c>
      <c r="O21" s="102">
        <f>IF($D$4="MAP+ADM Waivers",SUMIF('C Report'!$A$100:$A$199,'C Report Grouper'!$D21,'C Report'!M$100:M$199)+SUMIF('C Report'!$A$300:$A$399,'C Report Grouper'!$D21,'C Report'!M$300:M$399),SUMIF('C Report'!$A$100:$A$199,'C Report Grouper'!$D21,'C Report'!M$100:M$199))</f>
        <v>0</v>
      </c>
      <c r="P21" s="102">
        <f>IF($D$4="MAP+ADM Waivers",SUMIF('C Report'!$A$100:$A$199,'C Report Grouper'!$D21,'C Report'!N$100:N$199)+SUMIF('C Report'!$A$300:$A$399,'C Report Grouper'!$D21,'C Report'!N$300:N$399),SUMIF('C Report'!$A$100:$A$199,'C Report Grouper'!$D21,'C Report'!N$100:N$199))</f>
        <v>0</v>
      </c>
      <c r="Q21" s="102">
        <f>IF($D$4="MAP+ADM Waivers",SUMIF('C Report'!$A$100:$A$199,'C Report Grouper'!$D21,'C Report'!O$100:O$199)+SUMIF('C Report'!$A$300:$A$399,'C Report Grouper'!$D21,'C Report'!O$300:O$399),SUMIF('C Report'!$A$100:$A$199,'C Report Grouper'!$D21,'C Report'!O$100:O$199))</f>
        <v>0</v>
      </c>
      <c r="R21" s="102">
        <f>IF($D$4="MAP+ADM Waivers",SUMIF('C Report'!$A$100:$A$199,'C Report Grouper'!$D21,'C Report'!P$100:P$199)+SUMIF('C Report'!$A$300:$A$399,'C Report Grouper'!$D21,'C Report'!P$300:P$399),SUMIF('C Report'!$A$100:$A$199,'C Report Grouper'!$D21,'C Report'!P$100:P$199))</f>
        <v>0</v>
      </c>
      <c r="S21" s="102">
        <f>IF($D$4="MAP+ADM Waivers",SUMIF('C Report'!$A$100:$A$199,'C Report Grouper'!$D21,'C Report'!Q$100:Q$199)+SUMIF('C Report'!$A$300:$A$399,'C Report Grouper'!$D21,'C Report'!Q$300:Q$399),SUMIF('C Report'!$A$100:$A$199,'C Report Grouper'!$D21,'C Report'!Q$100:Q$199))</f>
        <v>0</v>
      </c>
      <c r="T21" s="102">
        <f>IF($D$4="MAP+ADM Waivers",SUMIF('C Report'!$A$100:$A$199,'C Report Grouper'!$D21,'C Report'!R$100:R$199)+SUMIF('C Report'!$A$300:$A$399,'C Report Grouper'!$D21,'C Report'!R$300:R$399),SUMIF('C Report'!$A$100:$A$199,'C Report Grouper'!$D21,'C Report'!R$100:R$199))</f>
        <v>0</v>
      </c>
      <c r="U21" s="102">
        <f>IF($D$4="MAP+ADM Waivers",SUMIF('C Report'!$A$100:$A$199,'C Report Grouper'!$D21,'C Report'!S$100:S$199)+SUMIF('C Report'!$A$300:$A$399,'C Report Grouper'!$D21,'C Report'!S$300:S$399),SUMIF('C Report'!$A$100:$A$199,'C Report Grouper'!$D21,'C Report'!S$100:S$199))</f>
        <v>0</v>
      </c>
      <c r="V21" s="102">
        <f>IF($D$4="MAP+ADM Waivers",SUMIF('C Report'!$A$100:$A$199,'C Report Grouper'!$D21,'C Report'!T$100:T$199)+SUMIF('C Report'!$A$300:$A$399,'C Report Grouper'!$D21,'C Report'!T$300:T$399),SUMIF('C Report'!$A$100:$A$199,'C Report Grouper'!$D21,'C Report'!T$100:T$199))</f>
        <v>0</v>
      </c>
      <c r="W21" s="102">
        <f>IF($D$4="MAP+ADM Waivers",SUMIF('C Report'!$A$100:$A$199,'C Report Grouper'!$D21,'C Report'!U$100:U$199)+SUMIF('C Report'!$A$300:$A$399,'C Report Grouper'!$D21,'C Report'!U$300:U$399),SUMIF('C Report'!$A$100:$A$199,'C Report Grouper'!$D21,'C Report'!U$100:U$199))</f>
        <v>0</v>
      </c>
      <c r="X21" s="102">
        <f>IF($D$4="MAP+ADM Waivers",SUMIF('C Report'!$A$100:$A$199,'C Report Grouper'!$D21,'C Report'!V$100:V$199)+SUMIF('C Report'!$A$300:$A$399,'C Report Grouper'!$D21,'C Report'!V$300:V$399),SUMIF('C Report'!$A$100:$A$199,'C Report Grouper'!$D21,'C Report'!V$100:V$199))</f>
        <v>0</v>
      </c>
      <c r="Y21" s="102">
        <f>IF($D$4="MAP+ADM Waivers",SUMIF('C Report'!$A$100:$A$199,'C Report Grouper'!$D21,'C Report'!W$100:W$199)+SUMIF('C Report'!$A$300:$A$399,'C Report Grouper'!$D21,'C Report'!W$300:W$399),SUMIF('C Report'!$A$100:$A$199,'C Report Grouper'!$D21,'C Report'!W$100:W$199))</f>
        <v>0</v>
      </c>
      <c r="Z21" s="102">
        <f>IF($D$4="MAP+ADM Waivers",SUMIF('C Report'!$A$100:$A$199,'C Report Grouper'!$D21,'C Report'!X$100:X$199)+SUMIF('C Report'!$A$300:$A$399,'C Report Grouper'!$D21,'C Report'!X$300:X$399),SUMIF('C Report'!$A$100:$A$199,'C Report Grouper'!$D21,'C Report'!X$100:X$199))</f>
        <v>0</v>
      </c>
      <c r="AA21" s="102">
        <f>IF($D$4="MAP+ADM Waivers",SUMIF('C Report'!$A$100:$A$199,'C Report Grouper'!$D21,'C Report'!Y$100:Y$199)+SUMIF('C Report'!$A$300:$A$399,'C Report Grouper'!$D21,'C Report'!Y$300:Y$399),SUMIF('C Report'!$A$100:$A$199,'C Report Grouper'!$D21,'C Report'!Y$100:Y$199))</f>
        <v>0</v>
      </c>
      <c r="AB21" s="102">
        <f>IF($D$4="MAP+ADM Waivers",SUMIF('C Report'!$A$100:$A$199,'C Report Grouper'!$D21,'C Report'!Z$100:Z$199)+SUMIF('C Report'!$A$300:$A$399,'C Report Grouper'!$D21,'C Report'!Z$300:Z$399),SUMIF('C Report'!$A$100:$A$199,'C Report Grouper'!$D21,'C Report'!Z$100:Z$199))</f>
        <v>0</v>
      </c>
      <c r="AC21" s="102">
        <f>IF($D$4="MAP+ADM Waivers",SUMIF('C Report'!$A$100:$A$199,'C Report Grouper'!$D21,'C Report'!AA$100:AA$199)+SUMIF('C Report'!$A$300:$A$399,'C Report Grouper'!$D21,'C Report'!AA$300:AA$399),SUMIF('C Report'!$A$100:$A$199,'C Report Grouper'!$D21,'C Report'!AA$100:AA$199))</f>
        <v>0</v>
      </c>
      <c r="AD21" s="102">
        <f>IF($D$4="MAP+ADM Waivers",SUMIF('C Report'!$A$100:$A$199,'C Report Grouper'!$D21,'C Report'!AB$100:AB$199)+SUMIF('C Report'!$A$300:$A$399,'C Report Grouper'!$D21,'C Report'!AB$300:AB$399),SUMIF('C Report'!$A$100:$A$199,'C Report Grouper'!$D21,'C Report'!AB$100:AB$199))</f>
        <v>0</v>
      </c>
      <c r="AE21" s="102">
        <f>IF($D$4="MAP+ADM Waivers",SUMIF('C Report'!$A$100:$A$199,'C Report Grouper'!$D21,'C Report'!AC$100:AC$199)+SUMIF('C Report'!$A$300:$A$399,'C Report Grouper'!$D21,'C Report'!AC$300:AC$399),SUMIF('C Report'!$A$100:$A$199,'C Report Grouper'!$D21,'C Report'!AC$100:AC$199))</f>
        <v>0</v>
      </c>
      <c r="AF21" s="102">
        <f>IF($D$4="MAP+ADM Waivers",SUMIF('C Report'!$A$100:$A$199,'C Report Grouper'!$D21,'C Report'!AD$100:AD$199)+SUMIF('C Report'!$A$300:$A$399,'C Report Grouper'!$D21,'C Report'!AD$300:AD$399),SUMIF('C Report'!$A$100:$A$199,'C Report Grouper'!$D21,'C Report'!AD$100:AD$199))</f>
        <v>0</v>
      </c>
      <c r="AG21" s="102">
        <f>IF($D$4="MAP+ADM Waivers",SUMIF('C Report'!$A$100:$A$199,'C Report Grouper'!$D21,'C Report'!AE$100:AE$199)+SUMIF('C Report'!$A$300:$A$399,'C Report Grouper'!$D21,'C Report'!AE$300:AE$399),SUMIF('C Report'!$A$100:$A$199,'C Report Grouper'!$D21,'C Report'!AE$100:AE$199))</f>
        <v>0</v>
      </c>
      <c r="AH21" s="103">
        <f>IF($D$4="MAP+ADM Waivers",SUMIF('C Report'!$A$100:$A$199,'C Report Grouper'!$D21,'C Report'!AF$100:AF$199)+SUMIF('C Report'!$A$300:$A$399,'C Report Grouper'!$D21,'C Report'!AF$300:AF$399),SUMIF('C Report'!$A$100:$A$199,'C Report Grouper'!$D21,'C Report'!AF$100:AF$199))</f>
        <v>0</v>
      </c>
    </row>
    <row r="22" spans="2:34" ht="13.15" hidden="1" customHeight="1" x14ac:dyDescent="0.2">
      <c r="B22" s="22"/>
      <c r="C22" s="57"/>
      <c r="D22" s="296"/>
      <c r="E22" s="101">
        <f>IF($D$4="MAP+ADM Waivers",SUMIF('C Report'!$A$100:$A$199,'C Report Grouper'!$D22,'C Report'!C$100:C$199)+SUMIF('C Report'!$A$300:$A$399,'C Report Grouper'!$D22,'C Report'!C$300:C$399),SUMIF('C Report'!$A$100:$A$199,'C Report Grouper'!$D22,'C Report'!C$100:C$199))</f>
        <v>0</v>
      </c>
      <c r="F22" s="420">
        <f>IF($D$4="MAP+ADM Waivers",SUMIF('C Report'!$A$100:$A$199,'C Report Grouper'!$D22,'C Report'!D$100:D$199)+SUMIF('C Report'!$A$300:$A$399,'C Report Grouper'!$D22,'C Report'!D$300:D$399),SUMIF('C Report'!$A$100:$A$199,'C Report Grouper'!$D22,'C Report'!D$100:D$199))</f>
        <v>0</v>
      </c>
      <c r="G22" s="420">
        <f>IF($D$4="MAP+ADM Waivers",SUMIF('C Report'!$A$100:$A$199,'C Report Grouper'!$D22,'C Report'!E$100:E$199)+SUMIF('C Report'!$A$300:$A$399,'C Report Grouper'!$D22,'C Report'!E$300:E$399),SUMIF('C Report'!$A$100:$A$199,'C Report Grouper'!$D22,'C Report'!E$100:E$199))</f>
        <v>0</v>
      </c>
      <c r="H22" s="420">
        <f>IF($D$4="MAP+ADM Waivers",SUMIF('C Report'!$A$100:$A$199,'C Report Grouper'!$D22,'C Report'!F$100:F$199)+SUMIF('C Report'!$A$300:$A$399,'C Report Grouper'!$D22,'C Report'!F$300:F$399),SUMIF('C Report'!$A$100:$A$199,'C Report Grouper'!$D22,'C Report'!F$100:F$199))</f>
        <v>0</v>
      </c>
      <c r="I22" s="103">
        <f>IF($D$4="MAP+ADM Waivers",SUMIF('C Report'!$A$100:$A$199,'C Report Grouper'!$D22,'C Report'!G$100:G$199)+SUMIF('C Report'!$A$300:$A$399,'C Report Grouper'!$D22,'C Report'!G$300:G$399),SUMIF('C Report'!$A$100:$A$199,'C Report Grouper'!$D22,'C Report'!G$100:G$199))</f>
        <v>0</v>
      </c>
      <c r="J22" s="102">
        <f>IF($D$4="MAP+ADM Waivers",SUMIF('C Report'!$A$100:$A$199,'C Report Grouper'!$D22,'C Report'!H$100:H$199)+SUMIF('C Report'!$A$300:$A$399,'C Report Grouper'!$D22,'C Report'!H$300:H$399),SUMIF('C Report'!$A$100:$A$199,'C Report Grouper'!$D22,'C Report'!H$100:H$199))</f>
        <v>0</v>
      </c>
      <c r="K22" s="102">
        <f>IF($D$4="MAP+ADM Waivers",SUMIF('C Report'!$A$100:$A$199,'C Report Grouper'!$D22,'C Report'!I$100:I$199)+SUMIF('C Report'!$A$300:$A$399,'C Report Grouper'!$D22,'C Report'!I$300:I$399),SUMIF('C Report'!$A$100:$A$199,'C Report Grouper'!$D22,'C Report'!I$100:I$199))</f>
        <v>0</v>
      </c>
      <c r="L22" s="102">
        <f>IF($D$4="MAP+ADM Waivers",SUMIF('C Report'!$A$100:$A$199,'C Report Grouper'!$D22,'C Report'!J$100:J$199)+SUMIF('C Report'!$A$300:$A$399,'C Report Grouper'!$D22,'C Report'!J$300:J$399),SUMIF('C Report'!$A$100:$A$199,'C Report Grouper'!$D22,'C Report'!J$100:J$199))</f>
        <v>0</v>
      </c>
      <c r="M22" s="102">
        <f>IF($D$4="MAP+ADM Waivers",SUMIF('C Report'!$A$100:$A$199,'C Report Grouper'!$D22,'C Report'!K$100:K$199)+SUMIF('C Report'!$A$300:$A$399,'C Report Grouper'!$D22,'C Report'!K$300:K$399),SUMIF('C Report'!$A$100:$A$199,'C Report Grouper'!$D22,'C Report'!K$100:K$199))</f>
        <v>0</v>
      </c>
      <c r="N22" s="102">
        <f>IF($D$4="MAP+ADM Waivers",SUMIF('C Report'!$A$100:$A$199,'C Report Grouper'!$D22,'C Report'!L$100:L$199)+SUMIF('C Report'!$A$300:$A$399,'C Report Grouper'!$D22,'C Report'!L$300:L$399),SUMIF('C Report'!$A$100:$A$199,'C Report Grouper'!$D22,'C Report'!L$100:L$199))</f>
        <v>0</v>
      </c>
      <c r="O22" s="102">
        <f>IF($D$4="MAP+ADM Waivers",SUMIF('C Report'!$A$100:$A$199,'C Report Grouper'!$D22,'C Report'!M$100:M$199)+SUMIF('C Report'!$A$300:$A$399,'C Report Grouper'!$D22,'C Report'!M$300:M$399),SUMIF('C Report'!$A$100:$A$199,'C Report Grouper'!$D22,'C Report'!M$100:M$199))</f>
        <v>0</v>
      </c>
      <c r="P22" s="102">
        <f>IF($D$4="MAP+ADM Waivers",SUMIF('C Report'!$A$100:$A$199,'C Report Grouper'!$D22,'C Report'!N$100:N$199)+SUMIF('C Report'!$A$300:$A$399,'C Report Grouper'!$D22,'C Report'!N$300:N$399),SUMIF('C Report'!$A$100:$A$199,'C Report Grouper'!$D22,'C Report'!N$100:N$199))</f>
        <v>0</v>
      </c>
      <c r="Q22" s="102">
        <f>IF($D$4="MAP+ADM Waivers",SUMIF('C Report'!$A$100:$A$199,'C Report Grouper'!$D22,'C Report'!O$100:O$199)+SUMIF('C Report'!$A$300:$A$399,'C Report Grouper'!$D22,'C Report'!O$300:O$399),SUMIF('C Report'!$A$100:$A$199,'C Report Grouper'!$D22,'C Report'!O$100:O$199))</f>
        <v>0</v>
      </c>
      <c r="R22" s="102">
        <f>IF($D$4="MAP+ADM Waivers",SUMIF('C Report'!$A$100:$A$199,'C Report Grouper'!$D22,'C Report'!P$100:P$199)+SUMIF('C Report'!$A$300:$A$399,'C Report Grouper'!$D22,'C Report'!P$300:P$399),SUMIF('C Report'!$A$100:$A$199,'C Report Grouper'!$D22,'C Report'!P$100:P$199))</f>
        <v>0</v>
      </c>
      <c r="S22" s="102">
        <f>IF($D$4="MAP+ADM Waivers",SUMIF('C Report'!$A$100:$A$199,'C Report Grouper'!$D22,'C Report'!Q$100:Q$199)+SUMIF('C Report'!$A$300:$A$399,'C Report Grouper'!$D22,'C Report'!Q$300:Q$399),SUMIF('C Report'!$A$100:$A$199,'C Report Grouper'!$D22,'C Report'!Q$100:Q$199))</f>
        <v>0</v>
      </c>
      <c r="T22" s="102">
        <f>IF($D$4="MAP+ADM Waivers",SUMIF('C Report'!$A$100:$A$199,'C Report Grouper'!$D22,'C Report'!R$100:R$199)+SUMIF('C Report'!$A$300:$A$399,'C Report Grouper'!$D22,'C Report'!R$300:R$399),SUMIF('C Report'!$A$100:$A$199,'C Report Grouper'!$D22,'C Report'!R$100:R$199))</f>
        <v>0</v>
      </c>
      <c r="U22" s="102">
        <f>IF($D$4="MAP+ADM Waivers",SUMIF('C Report'!$A$100:$A$199,'C Report Grouper'!$D22,'C Report'!S$100:S$199)+SUMIF('C Report'!$A$300:$A$399,'C Report Grouper'!$D22,'C Report'!S$300:S$399),SUMIF('C Report'!$A$100:$A$199,'C Report Grouper'!$D22,'C Report'!S$100:S$199))</f>
        <v>0</v>
      </c>
      <c r="V22" s="102">
        <f>IF($D$4="MAP+ADM Waivers",SUMIF('C Report'!$A$100:$A$199,'C Report Grouper'!$D22,'C Report'!T$100:T$199)+SUMIF('C Report'!$A$300:$A$399,'C Report Grouper'!$D22,'C Report'!T$300:T$399),SUMIF('C Report'!$A$100:$A$199,'C Report Grouper'!$D22,'C Report'!T$100:T$199))</f>
        <v>0</v>
      </c>
      <c r="W22" s="102">
        <f>IF($D$4="MAP+ADM Waivers",SUMIF('C Report'!$A$100:$A$199,'C Report Grouper'!$D22,'C Report'!U$100:U$199)+SUMIF('C Report'!$A$300:$A$399,'C Report Grouper'!$D22,'C Report'!U$300:U$399),SUMIF('C Report'!$A$100:$A$199,'C Report Grouper'!$D22,'C Report'!U$100:U$199))</f>
        <v>0</v>
      </c>
      <c r="X22" s="102">
        <f>IF($D$4="MAP+ADM Waivers",SUMIF('C Report'!$A$100:$A$199,'C Report Grouper'!$D22,'C Report'!V$100:V$199)+SUMIF('C Report'!$A$300:$A$399,'C Report Grouper'!$D22,'C Report'!V$300:V$399),SUMIF('C Report'!$A$100:$A$199,'C Report Grouper'!$D22,'C Report'!V$100:V$199))</f>
        <v>0</v>
      </c>
      <c r="Y22" s="102">
        <f>IF($D$4="MAP+ADM Waivers",SUMIF('C Report'!$A$100:$A$199,'C Report Grouper'!$D22,'C Report'!W$100:W$199)+SUMIF('C Report'!$A$300:$A$399,'C Report Grouper'!$D22,'C Report'!W$300:W$399),SUMIF('C Report'!$A$100:$A$199,'C Report Grouper'!$D22,'C Report'!W$100:W$199))</f>
        <v>0</v>
      </c>
      <c r="Z22" s="102">
        <f>IF($D$4="MAP+ADM Waivers",SUMIF('C Report'!$A$100:$A$199,'C Report Grouper'!$D22,'C Report'!X$100:X$199)+SUMIF('C Report'!$A$300:$A$399,'C Report Grouper'!$D22,'C Report'!X$300:X$399),SUMIF('C Report'!$A$100:$A$199,'C Report Grouper'!$D22,'C Report'!X$100:X$199))</f>
        <v>0</v>
      </c>
      <c r="AA22" s="102">
        <f>IF($D$4="MAP+ADM Waivers",SUMIF('C Report'!$A$100:$A$199,'C Report Grouper'!$D22,'C Report'!Y$100:Y$199)+SUMIF('C Report'!$A$300:$A$399,'C Report Grouper'!$D22,'C Report'!Y$300:Y$399),SUMIF('C Report'!$A$100:$A$199,'C Report Grouper'!$D22,'C Report'!Y$100:Y$199))</f>
        <v>0</v>
      </c>
      <c r="AB22" s="102">
        <f>IF($D$4="MAP+ADM Waivers",SUMIF('C Report'!$A$100:$A$199,'C Report Grouper'!$D22,'C Report'!Z$100:Z$199)+SUMIF('C Report'!$A$300:$A$399,'C Report Grouper'!$D22,'C Report'!Z$300:Z$399),SUMIF('C Report'!$A$100:$A$199,'C Report Grouper'!$D22,'C Report'!Z$100:Z$199))</f>
        <v>0</v>
      </c>
      <c r="AC22" s="102">
        <f>IF($D$4="MAP+ADM Waivers",SUMIF('C Report'!$A$100:$A$199,'C Report Grouper'!$D22,'C Report'!AA$100:AA$199)+SUMIF('C Report'!$A$300:$A$399,'C Report Grouper'!$D22,'C Report'!AA$300:AA$399),SUMIF('C Report'!$A$100:$A$199,'C Report Grouper'!$D22,'C Report'!AA$100:AA$199))</f>
        <v>0</v>
      </c>
      <c r="AD22" s="102">
        <f>IF($D$4="MAP+ADM Waivers",SUMIF('C Report'!$A$100:$A$199,'C Report Grouper'!$D22,'C Report'!AB$100:AB$199)+SUMIF('C Report'!$A$300:$A$399,'C Report Grouper'!$D22,'C Report'!AB$300:AB$399),SUMIF('C Report'!$A$100:$A$199,'C Report Grouper'!$D22,'C Report'!AB$100:AB$199))</f>
        <v>0</v>
      </c>
      <c r="AE22" s="102">
        <f>IF($D$4="MAP+ADM Waivers",SUMIF('C Report'!$A$100:$A$199,'C Report Grouper'!$D22,'C Report'!AC$100:AC$199)+SUMIF('C Report'!$A$300:$A$399,'C Report Grouper'!$D22,'C Report'!AC$300:AC$399),SUMIF('C Report'!$A$100:$A$199,'C Report Grouper'!$D22,'C Report'!AC$100:AC$199))</f>
        <v>0</v>
      </c>
      <c r="AF22" s="102">
        <f>IF($D$4="MAP+ADM Waivers",SUMIF('C Report'!$A$100:$A$199,'C Report Grouper'!$D22,'C Report'!AD$100:AD$199)+SUMIF('C Report'!$A$300:$A$399,'C Report Grouper'!$D22,'C Report'!AD$300:AD$399),SUMIF('C Report'!$A$100:$A$199,'C Report Grouper'!$D22,'C Report'!AD$100:AD$199))</f>
        <v>0</v>
      </c>
      <c r="AG22" s="102">
        <f>IF($D$4="MAP+ADM Waivers",SUMIF('C Report'!$A$100:$A$199,'C Report Grouper'!$D22,'C Report'!AE$100:AE$199)+SUMIF('C Report'!$A$300:$A$399,'C Report Grouper'!$D22,'C Report'!AE$300:AE$399),SUMIF('C Report'!$A$100:$A$199,'C Report Grouper'!$D22,'C Report'!AE$100:AE$199))</f>
        <v>0</v>
      </c>
      <c r="AH22" s="103">
        <f>IF($D$4="MAP+ADM Waivers",SUMIF('C Report'!$A$100:$A$199,'C Report Grouper'!$D22,'C Report'!AF$100:AF$199)+SUMIF('C Report'!$A$300:$A$399,'C Report Grouper'!$D22,'C Report'!AF$300:AF$399),SUMIF('C Report'!$A$100:$A$199,'C Report Grouper'!$D22,'C Report'!AF$100:AF$199))</f>
        <v>0</v>
      </c>
    </row>
    <row r="23" spans="2:34" ht="13.15" hidden="1" customHeight="1" x14ac:dyDescent="0.2">
      <c r="B23" s="29" t="s">
        <v>44</v>
      </c>
      <c r="C23" s="57"/>
      <c r="D23" s="296"/>
      <c r="E23" s="101">
        <f>IF($D$4="MAP+ADM Waivers",SUMIF('C Report'!$A$100:$A$199,'C Report Grouper'!$D23,'C Report'!C$100:C$199)+SUMIF('C Report'!$A$300:$A$399,'C Report Grouper'!$D23,'C Report'!C$300:C$399),SUMIF('C Report'!$A$100:$A$199,'C Report Grouper'!$D23,'C Report'!C$100:C$199))</f>
        <v>0</v>
      </c>
      <c r="F23" s="420">
        <f>IF($D$4="MAP+ADM Waivers",SUMIF('C Report'!$A$100:$A$199,'C Report Grouper'!$D23,'C Report'!D$100:D$199)+SUMIF('C Report'!$A$300:$A$399,'C Report Grouper'!$D23,'C Report'!D$300:D$399),SUMIF('C Report'!$A$100:$A$199,'C Report Grouper'!$D23,'C Report'!D$100:D$199))</f>
        <v>0</v>
      </c>
      <c r="G23" s="420">
        <f>IF($D$4="MAP+ADM Waivers",SUMIF('C Report'!$A$100:$A$199,'C Report Grouper'!$D23,'C Report'!E$100:E$199)+SUMIF('C Report'!$A$300:$A$399,'C Report Grouper'!$D23,'C Report'!E$300:E$399),SUMIF('C Report'!$A$100:$A$199,'C Report Grouper'!$D23,'C Report'!E$100:E$199))</f>
        <v>0</v>
      </c>
      <c r="H23" s="420">
        <f>IF($D$4="MAP+ADM Waivers",SUMIF('C Report'!$A$100:$A$199,'C Report Grouper'!$D23,'C Report'!F$100:F$199)+SUMIF('C Report'!$A$300:$A$399,'C Report Grouper'!$D23,'C Report'!F$300:F$399),SUMIF('C Report'!$A$100:$A$199,'C Report Grouper'!$D23,'C Report'!F$100:F$199))</f>
        <v>0</v>
      </c>
      <c r="I23" s="103">
        <f>IF($D$4="MAP+ADM Waivers",SUMIF('C Report'!$A$100:$A$199,'C Report Grouper'!$D23,'C Report'!G$100:G$199)+SUMIF('C Report'!$A$300:$A$399,'C Report Grouper'!$D23,'C Report'!G$300:G$399),SUMIF('C Report'!$A$100:$A$199,'C Report Grouper'!$D23,'C Report'!G$100:G$199))</f>
        <v>0</v>
      </c>
      <c r="J23" s="102">
        <f>IF($D$4="MAP+ADM Waivers",SUMIF('C Report'!$A$100:$A$199,'C Report Grouper'!$D23,'C Report'!H$100:H$199)+SUMIF('C Report'!$A$300:$A$399,'C Report Grouper'!$D23,'C Report'!H$300:H$399),SUMIF('C Report'!$A$100:$A$199,'C Report Grouper'!$D23,'C Report'!H$100:H$199))</f>
        <v>0</v>
      </c>
      <c r="K23" s="102">
        <f>IF($D$4="MAP+ADM Waivers",SUMIF('C Report'!$A$100:$A$199,'C Report Grouper'!$D23,'C Report'!I$100:I$199)+SUMIF('C Report'!$A$300:$A$399,'C Report Grouper'!$D23,'C Report'!I$300:I$399),SUMIF('C Report'!$A$100:$A$199,'C Report Grouper'!$D23,'C Report'!I$100:I$199))</f>
        <v>0</v>
      </c>
      <c r="L23" s="102">
        <f>IF($D$4="MAP+ADM Waivers",SUMIF('C Report'!$A$100:$A$199,'C Report Grouper'!$D23,'C Report'!J$100:J$199)+SUMIF('C Report'!$A$300:$A$399,'C Report Grouper'!$D23,'C Report'!J$300:J$399),SUMIF('C Report'!$A$100:$A$199,'C Report Grouper'!$D23,'C Report'!J$100:J$199))</f>
        <v>0</v>
      </c>
      <c r="M23" s="102">
        <f>IF($D$4="MAP+ADM Waivers",SUMIF('C Report'!$A$100:$A$199,'C Report Grouper'!$D23,'C Report'!K$100:K$199)+SUMIF('C Report'!$A$300:$A$399,'C Report Grouper'!$D23,'C Report'!K$300:K$399),SUMIF('C Report'!$A$100:$A$199,'C Report Grouper'!$D23,'C Report'!K$100:K$199))</f>
        <v>0</v>
      </c>
      <c r="N23" s="102">
        <f>IF($D$4="MAP+ADM Waivers",SUMIF('C Report'!$A$100:$A$199,'C Report Grouper'!$D23,'C Report'!L$100:L$199)+SUMIF('C Report'!$A$300:$A$399,'C Report Grouper'!$D23,'C Report'!L$300:L$399),SUMIF('C Report'!$A$100:$A$199,'C Report Grouper'!$D23,'C Report'!L$100:L$199))</f>
        <v>0</v>
      </c>
      <c r="O23" s="102">
        <f>IF($D$4="MAP+ADM Waivers",SUMIF('C Report'!$A$100:$A$199,'C Report Grouper'!$D23,'C Report'!M$100:M$199)+SUMIF('C Report'!$A$300:$A$399,'C Report Grouper'!$D23,'C Report'!M$300:M$399),SUMIF('C Report'!$A$100:$A$199,'C Report Grouper'!$D23,'C Report'!M$100:M$199))</f>
        <v>0</v>
      </c>
      <c r="P23" s="102">
        <f>IF($D$4="MAP+ADM Waivers",SUMIF('C Report'!$A$100:$A$199,'C Report Grouper'!$D23,'C Report'!N$100:N$199)+SUMIF('C Report'!$A$300:$A$399,'C Report Grouper'!$D23,'C Report'!N$300:N$399),SUMIF('C Report'!$A$100:$A$199,'C Report Grouper'!$D23,'C Report'!N$100:N$199))</f>
        <v>0</v>
      </c>
      <c r="Q23" s="102">
        <f>IF($D$4="MAP+ADM Waivers",SUMIF('C Report'!$A$100:$A$199,'C Report Grouper'!$D23,'C Report'!O$100:O$199)+SUMIF('C Report'!$A$300:$A$399,'C Report Grouper'!$D23,'C Report'!O$300:O$399),SUMIF('C Report'!$A$100:$A$199,'C Report Grouper'!$D23,'C Report'!O$100:O$199))</f>
        <v>0</v>
      </c>
      <c r="R23" s="102">
        <f>IF($D$4="MAP+ADM Waivers",SUMIF('C Report'!$A$100:$A$199,'C Report Grouper'!$D23,'C Report'!P$100:P$199)+SUMIF('C Report'!$A$300:$A$399,'C Report Grouper'!$D23,'C Report'!P$300:P$399),SUMIF('C Report'!$A$100:$A$199,'C Report Grouper'!$D23,'C Report'!P$100:P$199))</f>
        <v>0</v>
      </c>
      <c r="S23" s="102">
        <f>IF($D$4="MAP+ADM Waivers",SUMIF('C Report'!$A$100:$A$199,'C Report Grouper'!$D23,'C Report'!Q$100:Q$199)+SUMIF('C Report'!$A$300:$A$399,'C Report Grouper'!$D23,'C Report'!Q$300:Q$399),SUMIF('C Report'!$A$100:$A$199,'C Report Grouper'!$D23,'C Report'!Q$100:Q$199))</f>
        <v>0</v>
      </c>
      <c r="T23" s="102">
        <f>IF($D$4="MAP+ADM Waivers",SUMIF('C Report'!$A$100:$A$199,'C Report Grouper'!$D23,'C Report'!R$100:R$199)+SUMIF('C Report'!$A$300:$A$399,'C Report Grouper'!$D23,'C Report'!R$300:R$399),SUMIF('C Report'!$A$100:$A$199,'C Report Grouper'!$D23,'C Report'!R$100:R$199))</f>
        <v>0</v>
      </c>
      <c r="U23" s="102">
        <f>IF($D$4="MAP+ADM Waivers",SUMIF('C Report'!$A$100:$A$199,'C Report Grouper'!$D23,'C Report'!S$100:S$199)+SUMIF('C Report'!$A$300:$A$399,'C Report Grouper'!$D23,'C Report'!S$300:S$399),SUMIF('C Report'!$A$100:$A$199,'C Report Grouper'!$D23,'C Report'!S$100:S$199))</f>
        <v>0</v>
      </c>
      <c r="V23" s="102">
        <f>IF($D$4="MAP+ADM Waivers",SUMIF('C Report'!$A$100:$A$199,'C Report Grouper'!$D23,'C Report'!T$100:T$199)+SUMIF('C Report'!$A$300:$A$399,'C Report Grouper'!$D23,'C Report'!T$300:T$399),SUMIF('C Report'!$A$100:$A$199,'C Report Grouper'!$D23,'C Report'!T$100:T$199))</f>
        <v>0</v>
      </c>
      <c r="W23" s="102">
        <f>IF($D$4="MAP+ADM Waivers",SUMIF('C Report'!$A$100:$A$199,'C Report Grouper'!$D23,'C Report'!U$100:U$199)+SUMIF('C Report'!$A$300:$A$399,'C Report Grouper'!$D23,'C Report'!U$300:U$399),SUMIF('C Report'!$A$100:$A$199,'C Report Grouper'!$D23,'C Report'!U$100:U$199))</f>
        <v>0</v>
      </c>
      <c r="X23" s="102">
        <f>IF($D$4="MAP+ADM Waivers",SUMIF('C Report'!$A$100:$A$199,'C Report Grouper'!$D23,'C Report'!V$100:V$199)+SUMIF('C Report'!$A$300:$A$399,'C Report Grouper'!$D23,'C Report'!V$300:V$399),SUMIF('C Report'!$A$100:$A$199,'C Report Grouper'!$D23,'C Report'!V$100:V$199))</f>
        <v>0</v>
      </c>
      <c r="Y23" s="102">
        <f>IF($D$4="MAP+ADM Waivers",SUMIF('C Report'!$A$100:$A$199,'C Report Grouper'!$D23,'C Report'!W$100:W$199)+SUMIF('C Report'!$A$300:$A$399,'C Report Grouper'!$D23,'C Report'!W$300:W$399),SUMIF('C Report'!$A$100:$A$199,'C Report Grouper'!$D23,'C Report'!W$100:W$199))</f>
        <v>0</v>
      </c>
      <c r="Z23" s="102">
        <f>IF($D$4="MAP+ADM Waivers",SUMIF('C Report'!$A$100:$A$199,'C Report Grouper'!$D23,'C Report'!X$100:X$199)+SUMIF('C Report'!$A$300:$A$399,'C Report Grouper'!$D23,'C Report'!X$300:X$399),SUMIF('C Report'!$A$100:$A$199,'C Report Grouper'!$D23,'C Report'!X$100:X$199))</f>
        <v>0</v>
      </c>
      <c r="AA23" s="102">
        <f>IF($D$4="MAP+ADM Waivers",SUMIF('C Report'!$A$100:$A$199,'C Report Grouper'!$D23,'C Report'!Y$100:Y$199)+SUMIF('C Report'!$A$300:$A$399,'C Report Grouper'!$D23,'C Report'!Y$300:Y$399),SUMIF('C Report'!$A$100:$A$199,'C Report Grouper'!$D23,'C Report'!Y$100:Y$199))</f>
        <v>0</v>
      </c>
      <c r="AB23" s="102">
        <f>IF($D$4="MAP+ADM Waivers",SUMIF('C Report'!$A$100:$A$199,'C Report Grouper'!$D23,'C Report'!Z$100:Z$199)+SUMIF('C Report'!$A$300:$A$399,'C Report Grouper'!$D23,'C Report'!Z$300:Z$399),SUMIF('C Report'!$A$100:$A$199,'C Report Grouper'!$D23,'C Report'!Z$100:Z$199))</f>
        <v>0</v>
      </c>
      <c r="AC23" s="102">
        <f>IF($D$4="MAP+ADM Waivers",SUMIF('C Report'!$A$100:$A$199,'C Report Grouper'!$D23,'C Report'!AA$100:AA$199)+SUMIF('C Report'!$A$300:$A$399,'C Report Grouper'!$D23,'C Report'!AA$300:AA$399),SUMIF('C Report'!$A$100:$A$199,'C Report Grouper'!$D23,'C Report'!AA$100:AA$199))</f>
        <v>0</v>
      </c>
      <c r="AD23" s="102">
        <f>IF($D$4="MAP+ADM Waivers",SUMIF('C Report'!$A$100:$A$199,'C Report Grouper'!$D23,'C Report'!AB$100:AB$199)+SUMIF('C Report'!$A$300:$A$399,'C Report Grouper'!$D23,'C Report'!AB$300:AB$399),SUMIF('C Report'!$A$100:$A$199,'C Report Grouper'!$D23,'C Report'!AB$100:AB$199))</f>
        <v>0</v>
      </c>
      <c r="AE23" s="102">
        <f>IF($D$4="MAP+ADM Waivers",SUMIF('C Report'!$A$100:$A$199,'C Report Grouper'!$D23,'C Report'!AC$100:AC$199)+SUMIF('C Report'!$A$300:$A$399,'C Report Grouper'!$D23,'C Report'!AC$300:AC$399),SUMIF('C Report'!$A$100:$A$199,'C Report Grouper'!$D23,'C Report'!AC$100:AC$199))</f>
        <v>0</v>
      </c>
      <c r="AF23" s="102">
        <f>IF($D$4="MAP+ADM Waivers",SUMIF('C Report'!$A$100:$A$199,'C Report Grouper'!$D23,'C Report'!AD$100:AD$199)+SUMIF('C Report'!$A$300:$A$399,'C Report Grouper'!$D23,'C Report'!AD$300:AD$399),SUMIF('C Report'!$A$100:$A$199,'C Report Grouper'!$D23,'C Report'!AD$100:AD$199))</f>
        <v>0</v>
      </c>
      <c r="AG23" s="102">
        <f>IF($D$4="MAP+ADM Waivers",SUMIF('C Report'!$A$100:$A$199,'C Report Grouper'!$D23,'C Report'!AE$100:AE$199)+SUMIF('C Report'!$A$300:$A$399,'C Report Grouper'!$D23,'C Report'!AE$300:AE$399),SUMIF('C Report'!$A$100:$A$199,'C Report Grouper'!$D23,'C Report'!AE$100:AE$199))</f>
        <v>0</v>
      </c>
      <c r="AH23" s="103">
        <f>IF($D$4="MAP+ADM Waivers",SUMIF('C Report'!$A$100:$A$199,'C Report Grouper'!$D23,'C Report'!AF$100:AF$199)+SUMIF('C Report'!$A$300:$A$399,'C Report Grouper'!$D23,'C Report'!AF$300:AF$399),SUMIF('C Report'!$A$100:$A$199,'C Report Grouper'!$D23,'C Report'!AF$100:AF$199))</f>
        <v>0</v>
      </c>
    </row>
    <row r="24" spans="2:34" ht="13.15" hidden="1" customHeight="1" x14ac:dyDescent="0.2">
      <c r="B24" s="22" t="str">
        <f>IFERROR(VLOOKUP(C24,'MEG Def'!$A$7:$B$40,2),"")</f>
        <v/>
      </c>
      <c r="C24" s="56"/>
      <c r="D24" s="296"/>
      <c r="E24" s="101">
        <f>IF($D$4="MAP+ADM Waivers",SUMIF('C Report'!$A$100:$A$199,'C Report Grouper'!$D24,'C Report'!C$100:C$199)+SUMIF('C Report'!$A$300:$A$399,'C Report Grouper'!$D24,'C Report'!C$300:C$399),SUMIF('C Report'!$A$100:$A$199,'C Report Grouper'!$D24,'C Report'!C$100:C$199))</f>
        <v>0</v>
      </c>
      <c r="F24" s="420">
        <f>IF($D$4="MAP+ADM Waivers",SUMIF('C Report'!$A$100:$A$199,'C Report Grouper'!$D24,'C Report'!D$100:D$199)+SUMIF('C Report'!$A$300:$A$399,'C Report Grouper'!$D24,'C Report'!D$300:D$399),SUMIF('C Report'!$A$100:$A$199,'C Report Grouper'!$D24,'C Report'!D$100:D$199))</f>
        <v>0</v>
      </c>
      <c r="G24" s="420">
        <f>IF($D$4="MAP+ADM Waivers",SUMIF('C Report'!$A$100:$A$199,'C Report Grouper'!$D24,'C Report'!E$100:E$199)+SUMIF('C Report'!$A$300:$A$399,'C Report Grouper'!$D24,'C Report'!E$300:E$399),SUMIF('C Report'!$A$100:$A$199,'C Report Grouper'!$D24,'C Report'!E$100:E$199))</f>
        <v>0</v>
      </c>
      <c r="H24" s="420">
        <f>IF($D$4="MAP+ADM Waivers",SUMIF('C Report'!$A$100:$A$199,'C Report Grouper'!$D24,'C Report'!F$100:F$199)+SUMIF('C Report'!$A$300:$A$399,'C Report Grouper'!$D24,'C Report'!F$300:F$399),SUMIF('C Report'!$A$100:$A$199,'C Report Grouper'!$D24,'C Report'!F$100:F$199))</f>
        <v>0</v>
      </c>
      <c r="I24" s="103">
        <f>IF($D$4="MAP+ADM Waivers",SUMIF('C Report'!$A$100:$A$199,'C Report Grouper'!$D24,'C Report'!G$100:G$199)+SUMIF('C Report'!$A$300:$A$399,'C Report Grouper'!$D24,'C Report'!G$300:G$399),SUMIF('C Report'!$A$100:$A$199,'C Report Grouper'!$D24,'C Report'!G$100:G$199))</f>
        <v>0</v>
      </c>
      <c r="J24" s="102">
        <f>IF($D$4="MAP+ADM Waivers",SUMIF('C Report'!$A$100:$A$199,'C Report Grouper'!$D24,'C Report'!H$100:H$199)+SUMIF('C Report'!$A$300:$A$399,'C Report Grouper'!$D24,'C Report'!H$300:H$399),SUMIF('C Report'!$A$100:$A$199,'C Report Grouper'!$D24,'C Report'!H$100:H$199))</f>
        <v>0</v>
      </c>
      <c r="K24" s="102">
        <f>IF($D$4="MAP+ADM Waivers",SUMIF('C Report'!$A$100:$A$199,'C Report Grouper'!$D24,'C Report'!I$100:I$199)+SUMIF('C Report'!$A$300:$A$399,'C Report Grouper'!$D24,'C Report'!I$300:I$399),SUMIF('C Report'!$A$100:$A$199,'C Report Grouper'!$D24,'C Report'!I$100:I$199))</f>
        <v>0</v>
      </c>
      <c r="L24" s="102">
        <f>IF($D$4="MAP+ADM Waivers",SUMIF('C Report'!$A$100:$A$199,'C Report Grouper'!$D24,'C Report'!J$100:J$199)+SUMIF('C Report'!$A$300:$A$399,'C Report Grouper'!$D24,'C Report'!J$300:J$399),SUMIF('C Report'!$A$100:$A$199,'C Report Grouper'!$D24,'C Report'!J$100:J$199))</f>
        <v>0</v>
      </c>
      <c r="M24" s="102">
        <f>IF($D$4="MAP+ADM Waivers",SUMIF('C Report'!$A$100:$A$199,'C Report Grouper'!$D24,'C Report'!K$100:K$199)+SUMIF('C Report'!$A$300:$A$399,'C Report Grouper'!$D24,'C Report'!K$300:K$399),SUMIF('C Report'!$A$100:$A$199,'C Report Grouper'!$D24,'C Report'!K$100:K$199))</f>
        <v>0</v>
      </c>
      <c r="N24" s="102">
        <f>IF($D$4="MAP+ADM Waivers",SUMIF('C Report'!$A$100:$A$199,'C Report Grouper'!$D24,'C Report'!L$100:L$199)+SUMIF('C Report'!$A$300:$A$399,'C Report Grouper'!$D24,'C Report'!L$300:L$399),SUMIF('C Report'!$A$100:$A$199,'C Report Grouper'!$D24,'C Report'!L$100:L$199))</f>
        <v>0</v>
      </c>
      <c r="O24" s="102">
        <f>IF($D$4="MAP+ADM Waivers",SUMIF('C Report'!$A$100:$A$199,'C Report Grouper'!$D24,'C Report'!M$100:M$199)+SUMIF('C Report'!$A$300:$A$399,'C Report Grouper'!$D24,'C Report'!M$300:M$399),SUMIF('C Report'!$A$100:$A$199,'C Report Grouper'!$D24,'C Report'!M$100:M$199))</f>
        <v>0</v>
      </c>
      <c r="P24" s="102">
        <f>IF($D$4="MAP+ADM Waivers",SUMIF('C Report'!$A$100:$A$199,'C Report Grouper'!$D24,'C Report'!N$100:N$199)+SUMIF('C Report'!$A$300:$A$399,'C Report Grouper'!$D24,'C Report'!N$300:N$399),SUMIF('C Report'!$A$100:$A$199,'C Report Grouper'!$D24,'C Report'!N$100:N$199))</f>
        <v>0</v>
      </c>
      <c r="Q24" s="102">
        <f>IF($D$4="MAP+ADM Waivers",SUMIF('C Report'!$A$100:$A$199,'C Report Grouper'!$D24,'C Report'!O$100:O$199)+SUMIF('C Report'!$A$300:$A$399,'C Report Grouper'!$D24,'C Report'!O$300:O$399),SUMIF('C Report'!$A$100:$A$199,'C Report Grouper'!$D24,'C Report'!O$100:O$199))</f>
        <v>0</v>
      </c>
      <c r="R24" s="102">
        <f>IF($D$4="MAP+ADM Waivers",SUMIF('C Report'!$A$100:$A$199,'C Report Grouper'!$D24,'C Report'!P$100:P$199)+SUMIF('C Report'!$A$300:$A$399,'C Report Grouper'!$D24,'C Report'!P$300:P$399),SUMIF('C Report'!$A$100:$A$199,'C Report Grouper'!$D24,'C Report'!P$100:P$199))</f>
        <v>0</v>
      </c>
      <c r="S24" s="102">
        <f>IF($D$4="MAP+ADM Waivers",SUMIF('C Report'!$A$100:$A$199,'C Report Grouper'!$D24,'C Report'!Q$100:Q$199)+SUMIF('C Report'!$A$300:$A$399,'C Report Grouper'!$D24,'C Report'!Q$300:Q$399),SUMIF('C Report'!$A$100:$A$199,'C Report Grouper'!$D24,'C Report'!Q$100:Q$199))</f>
        <v>0</v>
      </c>
      <c r="T24" s="102">
        <f>IF($D$4="MAP+ADM Waivers",SUMIF('C Report'!$A$100:$A$199,'C Report Grouper'!$D24,'C Report'!R$100:R$199)+SUMIF('C Report'!$A$300:$A$399,'C Report Grouper'!$D24,'C Report'!R$300:R$399),SUMIF('C Report'!$A$100:$A$199,'C Report Grouper'!$D24,'C Report'!R$100:R$199))</f>
        <v>0</v>
      </c>
      <c r="U24" s="102">
        <f>IF($D$4="MAP+ADM Waivers",SUMIF('C Report'!$A$100:$A$199,'C Report Grouper'!$D24,'C Report'!S$100:S$199)+SUMIF('C Report'!$A$300:$A$399,'C Report Grouper'!$D24,'C Report'!S$300:S$399),SUMIF('C Report'!$A$100:$A$199,'C Report Grouper'!$D24,'C Report'!S$100:S$199))</f>
        <v>0</v>
      </c>
      <c r="V24" s="102">
        <f>IF($D$4="MAP+ADM Waivers",SUMIF('C Report'!$A$100:$A$199,'C Report Grouper'!$D24,'C Report'!T$100:T$199)+SUMIF('C Report'!$A$300:$A$399,'C Report Grouper'!$D24,'C Report'!T$300:T$399),SUMIF('C Report'!$A$100:$A$199,'C Report Grouper'!$D24,'C Report'!T$100:T$199))</f>
        <v>0</v>
      </c>
      <c r="W24" s="102">
        <f>IF($D$4="MAP+ADM Waivers",SUMIF('C Report'!$A$100:$A$199,'C Report Grouper'!$D24,'C Report'!U$100:U$199)+SUMIF('C Report'!$A$300:$A$399,'C Report Grouper'!$D24,'C Report'!U$300:U$399),SUMIF('C Report'!$A$100:$A$199,'C Report Grouper'!$D24,'C Report'!U$100:U$199))</f>
        <v>0</v>
      </c>
      <c r="X24" s="102">
        <f>IF($D$4="MAP+ADM Waivers",SUMIF('C Report'!$A$100:$A$199,'C Report Grouper'!$D24,'C Report'!V$100:V$199)+SUMIF('C Report'!$A$300:$A$399,'C Report Grouper'!$D24,'C Report'!V$300:V$399),SUMIF('C Report'!$A$100:$A$199,'C Report Grouper'!$D24,'C Report'!V$100:V$199))</f>
        <v>0</v>
      </c>
      <c r="Y24" s="102">
        <f>IF($D$4="MAP+ADM Waivers",SUMIF('C Report'!$A$100:$A$199,'C Report Grouper'!$D24,'C Report'!W$100:W$199)+SUMIF('C Report'!$A$300:$A$399,'C Report Grouper'!$D24,'C Report'!W$300:W$399),SUMIF('C Report'!$A$100:$A$199,'C Report Grouper'!$D24,'C Report'!W$100:W$199))</f>
        <v>0</v>
      </c>
      <c r="Z24" s="102">
        <f>IF($D$4="MAP+ADM Waivers",SUMIF('C Report'!$A$100:$A$199,'C Report Grouper'!$D24,'C Report'!X$100:X$199)+SUMIF('C Report'!$A$300:$A$399,'C Report Grouper'!$D24,'C Report'!X$300:X$399),SUMIF('C Report'!$A$100:$A$199,'C Report Grouper'!$D24,'C Report'!X$100:X$199))</f>
        <v>0</v>
      </c>
      <c r="AA24" s="102">
        <f>IF($D$4="MAP+ADM Waivers",SUMIF('C Report'!$A$100:$A$199,'C Report Grouper'!$D24,'C Report'!Y$100:Y$199)+SUMIF('C Report'!$A$300:$A$399,'C Report Grouper'!$D24,'C Report'!Y$300:Y$399),SUMIF('C Report'!$A$100:$A$199,'C Report Grouper'!$D24,'C Report'!Y$100:Y$199))</f>
        <v>0</v>
      </c>
      <c r="AB24" s="102">
        <f>IF($D$4="MAP+ADM Waivers",SUMIF('C Report'!$A$100:$A$199,'C Report Grouper'!$D24,'C Report'!Z$100:Z$199)+SUMIF('C Report'!$A$300:$A$399,'C Report Grouper'!$D24,'C Report'!Z$300:Z$399),SUMIF('C Report'!$A$100:$A$199,'C Report Grouper'!$D24,'C Report'!Z$100:Z$199))</f>
        <v>0</v>
      </c>
      <c r="AC24" s="102">
        <f>IF($D$4="MAP+ADM Waivers",SUMIF('C Report'!$A$100:$A$199,'C Report Grouper'!$D24,'C Report'!AA$100:AA$199)+SUMIF('C Report'!$A$300:$A$399,'C Report Grouper'!$D24,'C Report'!AA$300:AA$399),SUMIF('C Report'!$A$100:$A$199,'C Report Grouper'!$D24,'C Report'!AA$100:AA$199))</f>
        <v>0</v>
      </c>
      <c r="AD24" s="102">
        <f>IF($D$4="MAP+ADM Waivers",SUMIF('C Report'!$A$100:$A$199,'C Report Grouper'!$D24,'C Report'!AB$100:AB$199)+SUMIF('C Report'!$A$300:$A$399,'C Report Grouper'!$D24,'C Report'!AB$300:AB$399),SUMIF('C Report'!$A$100:$A$199,'C Report Grouper'!$D24,'C Report'!AB$100:AB$199))</f>
        <v>0</v>
      </c>
      <c r="AE24" s="102">
        <f>IF($D$4="MAP+ADM Waivers",SUMIF('C Report'!$A$100:$A$199,'C Report Grouper'!$D24,'C Report'!AC$100:AC$199)+SUMIF('C Report'!$A$300:$A$399,'C Report Grouper'!$D24,'C Report'!AC$300:AC$399),SUMIF('C Report'!$A$100:$A$199,'C Report Grouper'!$D24,'C Report'!AC$100:AC$199))</f>
        <v>0</v>
      </c>
      <c r="AF24" s="102">
        <f>IF($D$4="MAP+ADM Waivers",SUMIF('C Report'!$A$100:$A$199,'C Report Grouper'!$D24,'C Report'!AD$100:AD$199)+SUMIF('C Report'!$A$300:$A$399,'C Report Grouper'!$D24,'C Report'!AD$300:AD$399),SUMIF('C Report'!$A$100:$A$199,'C Report Grouper'!$D24,'C Report'!AD$100:AD$199))</f>
        <v>0</v>
      </c>
      <c r="AG24" s="102">
        <f>IF($D$4="MAP+ADM Waivers",SUMIF('C Report'!$A$100:$A$199,'C Report Grouper'!$D24,'C Report'!AE$100:AE$199)+SUMIF('C Report'!$A$300:$A$399,'C Report Grouper'!$D24,'C Report'!AE$300:AE$399),SUMIF('C Report'!$A$100:$A$199,'C Report Grouper'!$D24,'C Report'!AE$100:AE$199))</f>
        <v>0</v>
      </c>
      <c r="AH24" s="103">
        <f>IF($D$4="MAP+ADM Waivers",SUMIF('C Report'!$A$100:$A$199,'C Report Grouper'!$D24,'C Report'!AF$100:AF$199)+SUMIF('C Report'!$A$300:$A$399,'C Report Grouper'!$D24,'C Report'!AF$300:AF$399),SUMIF('C Report'!$A$100:$A$199,'C Report Grouper'!$D24,'C Report'!AF$100:AF$199))</f>
        <v>0</v>
      </c>
    </row>
    <row r="25" spans="2:34" ht="13.15" hidden="1" customHeight="1" x14ac:dyDescent="0.2">
      <c r="B25" s="22" t="str">
        <f>IFERROR(VLOOKUP(C25,'MEG Def'!$A$7:$B$40,2),"")</f>
        <v/>
      </c>
      <c r="C25" s="56"/>
      <c r="D25" s="296"/>
      <c r="E25" s="101">
        <f>IF($D$4="MAP+ADM Waivers",SUMIF('C Report'!$A$100:$A$199,'C Report Grouper'!$D25,'C Report'!C$100:C$199)+SUMIF('C Report'!$A$300:$A$399,'C Report Grouper'!$D25,'C Report'!C$300:C$399),SUMIF('C Report'!$A$100:$A$199,'C Report Grouper'!$D25,'C Report'!C$100:C$199))</f>
        <v>0</v>
      </c>
      <c r="F25" s="420">
        <f>IF($D$4="MAP+ADM Waivers",SUMIF('C Report'!$A$100:$A$199,'C Report Grouper'!$D25,'C Report'!D$100:D$199)+SUMIF('C Report'!$A$300:$A$399,'C Report Grouper'!$D25,'C Report'!D$300:D$399),SUMIF('C Report'!$A$100:$A$199,'C Report Grouper'!$D25,'C Report'!D$100:D$199))</f>
        <v>0</v>
      </c>
      <c r="G25" s="420">
        <f>IF($D$4="MAP+ADM Waivers",SUMIF('C Report'!$A$100:$A$199,'C Report Grouper'!$D25,'C Report'!E$100:E$199)+SUMIF('C Report'!$A$300:$A$399,'C Report Grouper'!$D25,'C Report'!E$300:E$399),SUMIF('C Report'!$A$100:$A$199,'C Report Grouper'!$D25,'C Report'!E$100:E$199))</f>
        <v>0</v>
      </c>
      <c r="H25" s="420">
        <f>IF($D$4="MAP+ADM Waivers",SUMIF('C Report'!$A$100:$A$199,'C Report Grouper'!$D25,'C Report'!F$100:F$199)+SUMIF('C Report'!$A$300:$A$399,'C Report Grouper'!$D25,'C Report'!F$300:F$399),SUMIF('C Report'!$A$100:$A$199,'C Report Grouper'!$D25,'C Report'!F$100:F$199))</f>
        <v>0</v>
      </c>
      <c r="I25" s="103">
        <f>IF($D$4="MAP+ADM Waivers",SUMIF('C Report'!$A$100:$A$199,'C Report Grouper'!$D25,'C Report'!G$100:G$199)+SUMIF('C Report'!$A$300:$A$399,'C Report Grouper'!$D25,'C Report'!G$300:G$399),SUMIF('C Report'!$A$100:$A$199,'C Report Grouper'!$D25,'C Report'!G$100:G$199))</f>
        <v>0</v>
      </c>
      <c r="J25" s="102">
        <f>IF($D$4="MAP+ADM Waivers",SUMIF('C Report'!$A$100:$A$199,'C Report Grouper'!$D25,'C Report'!H$100:H$199)+SUMIF('C Report'!$A$300:$A$399,'C Report Grouper'!$D25,'C Report'!H$300:H$399),SUMIF('C Report'!$A$100:$A$199,'C Report Grouper'!$D25,'C Report'!H$100:H$199))</f>
        <v>0</v>
      </c>
      <c r="K25" s="102">
        <f>IF($D$4="MAP+ADM Waivers",SUMIF('C Report'!$A$100:$A$199,'C Report Grouper'!$D25,'C Report'!I$100:I$199)+SUMIF('C Report'!$A$300:$A$399,'C Report Grouper'!$D25,'C Report'!I$300:I$399),SUMIF('C Report'!$A$100:$A$199,'C Report Grouper'!$D25,'C Report'!I$100:I$199))</f>
        <v>0</v>
      </c>
      <c r="L25" s="102">
        <f>IF($D$4="MAP+ADM Waivers",SUMIF('C Report'!$A$100:$A$199,'C Report Grouper'!$D25,'C Report'!J$100:J$199)+SUMIF('C Report'!$A$300:$A$399,'C Report Grouper'!$D25,'C Report'!J$300:J$399),SUMIF('C Report'!$A$100:$A$199,'C Report Grouper'!$D25,'C Report'!J$100:J$199))</f>
        <v>0</v>
      </c>
      <c r="M25" s="102">
        <f>IF($D$4="MAP+ADM Waivers",SUMIF('C Report'!$A$100:$A$199,'C Report Grouper'!$D25,'C Report'!K$100:K$199)+SUMIF('C Report'!$A$300:$A$399,'C Report Grouper'!$D25,'C Report'!K$300:K$399),SUMIF('C Report'!$A$100:$A$199,'C Report Grouper'!$D25,'C Report'!K$100:K$199))</f>
        <v>0</v>
      </c>
      <c r="N25" s="102">
        <f>IF($D$4="MAP+ADM Waivers",SUMIF('C Report'!$A$100:$A$199,'C Report Grouper'!$D25,'C Report'!L$100:L$199)+SUMIF('C Report'!$A$300:$A$399,'C Report Grouper'!$D25,'C Report'!L$300:L$399),SUMIF('C Report'!$A$100:$A$199,'C Report Grouper'!$D25,'C Report'!L$100:L$199))</f>
        <v>0</v>
      </c>
      <c r="O25" s="102">
        <f>IF($D$4="MAP+ADM Waivers",SUMIF('C Report'!$A$100:$A$199,'C Report Grouper'!$D25,'C Report'!M$100:M$199)+SUMIF('C Report'!$A$300:$A$399,'C Report Grouper'!$D25,'C Report'!M$300:M$399),SUMIF('C Report'!$A$100:$A$199,'C Report Grouper'!$D25,'C Report'!M$100:M$199))</f>
        <v>0</v>
      </c>
      <c r="P25" s="102">
        <f>IF($D$4="MAP+ADM Waivers",SUMIF('C Report'!$A$100:$A$199,'C Report Grouper'!$D25,'C Report'!N$100:N$199)+SUMIF('C Report'!$A$300:$A$399,'C Report Grouper'!$D25,'C Report'!N$300:N$399),SUMIF('C Report'!$A$100:$A$199,'C Report Grouper'!$D25,'C Report'!N$100:N$199))</f>
        <v>0</v>
      </c>
      <c r="Q25" s="102">
        <f>IF($D$4="MAP+ADM Waivers",SUMIF('C Report'!$A$100:$A$199,'C Report Grouper'!$D25,'C Report'!O$100:O$199)+SUMIF('C Report'!$A$300:$A$399,'C Report Grouper'!$D25,'C Report'!O$300:O$399),SUMIF('C Report'!$A$100:$A$199,'C Report Grouper'!$D25,'C Report'!O$100:O$199))</f>
        <v>0</v>
      </c>
      <c r="R25" s="102">
        <f>IF($D$4="MAP+ADM Waivers",SUMIF('C Report'!$A$100:$A$199,'C Report Grouper'!$D25,'C Report'!P$100:P$199)+SUMIF('C Report'!$A$300:$A$399,'C Report Grouper'!$D25,'C Report'!P$300:P$399),SUMIF('C Report'!$A$100:$A$199,'C Report Grouper'!$D25,'C Report'!P$100:P$199))</f>
        <v>0</v>
      </c>
      <c r="S25" s="102">
        <f>IF($D$4="MAP+ADM Waivers",SUMIF('C Report'!$A$100:$A$199,'C Report Grouper'!$D25,'C Report'!Q$100:Q$199)+SUMIF('C Report'!$A$300:$A$399,'C Report Grouper'!$D25,'C Report'!Q$300:Q$399),SUMIF('C Report'!$A$100:$A$199,'C Report Grouper'!$D25,'C Report'!Q$100:Q$199))</f>
        <v>0</v>
      </c>
      <c r="T25" s="102">
        <f>IF($D$4="MAP+ADM Waivers",SUMIF('C Report'!$A$100:$A$199,'C Report Grouper'!$D25,'C Report'!R$100:R$199)+SUMIF('C Report'!$A$300:$A$399,'C Report Grouper'!$D25,'C Report'!R$300:R$399),SUMIF('C Report'!$A$100:$A$199,'C Report Grouper'!$D25,'C Report'!R$100:R$199))</f>
        <v>0</v>
      </c>
      <c r="U25" s="102">
        <f>IF($D$4="MAP+ADM Waivers",SUMIF('C Report'!$A$100:$A$199,'C Report Grouper'!$D25,'C Report'!S$100:S$199)+SUMIF('C Report'!$A$300:$A$399,'C Report Grouper'!$D25,'C Report'!S$300:S$399),SUMIF('C Report'!$A$100:$A$199,'C Report Grouper'!$D25,'C Report'!S$100:S$199))</f>
        <v>0</v>
      </c>
      <c r="V25" s="102">
        <f>IF($D$4="MAP+ADM Waivers",SUMIF('C Report'!$A$100:$A$199,'C Report Grouper'!$D25,'C Report'!T$100:T$199)+SUMIF('C Report'!$A$300:$A$399,'C Report Grouper'!$D25,'C Report'!T$300:T$399),SUMIF('C Report'!$A$100:$A$199,'C Report Grouper'!$D25,'C Report'!T$100:T$199))</f>
        <v>0</v>
      </c>
      <c r="W25" s="102">
        <f>IF($D$4="MAP+ADM Waivers",SUMIF('C Report'!$A$100:$A$199,'C Report Grouper'!$D25,'C Report'!U$100:U$199)+SUMIF('C Report'!$A$300:$A$399,'C Report Grouper'!$D25,'C Report'!U$300:U$399),SUMIF('C Report'!$A$100:$A$199,'C Report Grouper'!$D25,'C Report'!U$100:U$199))</f>
        <v>0</v>
      </c>
      <c r="X25" s="102">
        <f>IF($D$4="MAP+ADM Waivers",SUMIF('C Report'!$A$100:$A$199,'C Report Grouper'!$D25,'C Report'!V$100:V$199)+SUMIF('C Report'!$A$300:$A$399,'C Report Grouper'!$D25,'C Report'!V$300:V$399),SUMIF('C Report'!$A$100:$A$199,'C Report Grouper'!$D25,'C Report'!V$100:V$199))</f>
        <v>0</v>
      </c>
      <c r="Y25" s="102">
        <f>IF($D$4="MAP+ADM Waivers",SUMIF('C Report'!$A$100:$A$199,'C Report Grouper'!$D25,'C Report'!W$100:W$199)+SUMIF('C Report'!$A$300:$A$399,'C Report Grouper'!$D25,'C Report'!W$300:W$399),SUMIF('C Report'!$A$100:$A$199,'C Report Grouper'!$D25,'C Report'!W$100:W$199))</f>
        <v>0</v>
      </c>
      <c r="Z25" s="102">
        <f>IF($D$4="MAP+ADM Waivers",SUMIF('C Report'!$A$100:$A$199,'C Report Grouper'!$D25,'C Report'!X$100:X$199)+SUMIF('C Report'!$A$300:$A$399,'C Report Grouper'!$D25,'C Report'!X$300:X$399),SUMIF('C Report'!$A$100:$A$199,'C Report Grouper'!$D25,'C Report'!X$100:X$199))</f>
        <v>0</v>
      </c>
      <c r="AA25" s="102">
        <f>IF($D$4="MAP+ADM Waivers",SUMIF('C Report'!$A$100:$A$199,'C Report Grouper'!$D25,'C Report'!Y$100:Y$199)+SUMIF('C Report'!$A$300:$A$399,'C Report Grouper'!$D25,'C Report'!Y$300:Y$399),SUMIF('C Report'!$A$100:$A$199,'C Report Grouper'!$D25,'C Report'!Y$100:Y$199))</f>
        <v>0</v>
      </c>
      <c r="AB25" s="102">
        <f>IF($D$4="MAP+ADM Waivers",SUMIF('C Report'!$A$100:$A$199,'C Report Grouper'!$D25,'C Report'!Z$100:Z$199)+SUMIF('C Report'!$A$300:$A$399,'C Report Grouper'!$D25,'C Report'!Z$300:Z$399),SUMIF('C Report'!$A$100:$A$199,'C Report Grouper'!$D25,'C Report'!Z$100:Z$199))</f>
        <v>0</v>
      </c>
      <c r="AC25" s="102">
        <f>IF($D$4="MAP+ADM Waivers",SUMIF('C Report'!$A$100:$A$199,'C Report Grouper'!$D25,'C Report'!AA$100:AA$199)+SUMIF('C Report'!$A$300:$A$399,'C Report Grouper'!$D25,'C Report'!AA$300:AA$399),SUMIF('C Report'!$A$100:$A$199,'C Report Grouper'!$D25,'C Report'!AA$100:AA$199))</f>
        <v>0</v>
      </c>
      <c r="AD25" s="102">
        <f>IF($D$4="MAP+ADM Waivers",SUMIF('C Report'!$A$100:$A$199,'C Report Grouper'!$D25,'C Report'!AB$100:AB$199)+SUMIF('C Report'!$A$300:$A$399,'C Report Grouper'!$D25,'C Report'!AB$300:AB$399),SUMIF('C Report'!$A$100:$A$199,'C Report Grouper'!$D25,'C Report'!AB$100:AB$199))</f>
        <v>0</v>
      </c>
      <c r="AE25" s="102">
        <f>IF($D$4="MAP+ADM Waivers",SUMIF('C Report'!$A$100:$A$199,'C Report Grouper'!$D25,'C Report'!AC$100:AC$199)+SUMIF('C Report'!$A$300:$A$399,'C Report Grouper'!$D25,'C Report'!AC$300:AC$399),SUMIF('C Report'!$A$100:$A$199,'C Report Grouper'!$D25,'C Report'!AC$100:AC$199))</f>
        <v>0</v>
      </c>
      <c r="AF25" s="102">
        <f>IF($D$4="MAP+ADM Waivers",SUMIF('C Report'!$A$100:$A$199,'C Report Grouper'!$D25,'C Report'!AD$100:AD$199)+SUMIF('C Report'!$A$300:$A$399,'C Report Grouper'!$D25,'C Report'!AD$300:AD$399),SUMIF('C Report'!$A$100:$A$199,'C Report Grouper'!$D25,'C Report'!AD$100:AD$199))</f>
        <v>0</v>
      </c>
      <c r="AG25" s="102">
        <f>IF($D$4="MAP+ADM Waivers",SUMIF('C Report'!$A$100:$A$199,'C Report Grouper'!$D25,'C Report'!AE$100:AE$199)+SUMIF('C Report'!$A$300:$A$399,'C Report Grouper'!$D25,'C Report'!AE$300:AE$399),SUMIF('C Report'!$A$100:$A$199,'C Report Grouper'!$D25,'C Report'!AE$100:AE$199))</f>
        <v>0</v>
      </c>
      <c r="AH25" s="103">
        <f>IF($D$4="MAP+ADM Waivers",SUMIF('C Report'!$A$100:$A$199,'C Report Grouper'!$D25,'C Report'!AF$100:AF$199)+SUMIF('C Report'!$A$300:$A$399,'C Report Grouper'!$D25,'C Report'!AF$300:AF$399),SUMIF('C Report'!$A$100:$A$199,'C Report Grouper'!$D25,'C Report'!AF$100:AF$199))</f>
        <v>0</v>
      </c>
    </row>
    <row r="26" spans="2:34" ht="13.15" hidden="1" customHeight="1" x14ac:dyDescent="0.2">
      <c r="B26" s="22" t="str">
        <f>IFERROR(VLOOKUP(C26,'MEG Def'!$A$7:$B$40,2),"")</f>
        <v/>
      </c>
      <c r="C26" s="56"/>
      <c r="D26" s="296"/>
      <c r="E26" s="101">
        <f>IF($D$4="MAP+ADM Waivers",SUMIF('C Report'!$A$100:$A$199,'C Report Grouper'!$D26,'C Report'!C$100:C$199)+SUMIF('C Report'!$A$300:$A$399,'C Report Grouper'!$D26,'C Report'!C$300:C$399),SUMIF('C Report'!$A$100:$A$199,'C Report Grouper'!$D26,'C Report'!C$100:C$199))</f>
        <v>0</v>
      </c>
      <c r="F26" s="420">
        <f>IF($D$4="MAP+ADM Waivers",SUMIF('C Report'!$A$100:$A$199,'C Report Grouper'!$D26,'C Report'!D$100:D$199)+SUMIF('C Report'!$A$300:$A$399,'C Report Grouper'!$D26,'C Report'!D$300:D$399),SUMIF('C Report'!$A$100:$A$199,'C Report Grouper'!$D26,'C Report'!D$100:D$199))</f>
        <v>0</v>
      </c>
      <c r="G26" s="420">
        <f>IF($D$4="MAP+ADM Waivers",SUMIF('C Report'!$A$100:$A$199,'C Report Grouper'!$D26,'C Report'!E$100:E$199)+SUMIF('C Report'!$A$300:$A$399,'C Report Grouper'!$D26,'C Report'!E$300:E$399),SUMIF('C Report'!$A$100:$A$199,'C Report Grouper'!$D26,'C Report'!E$100:E$199))</f>
        <v>0</v>
      </c>
      <c r="H26" s="420">
        <f>IF($D$4="MAP+ADM Waivers",SUMIF('C Report'!$A$100:$A$199,'C Report Grouper'!$D26,'C Report'!F$100:F$199)+SUMIF('C Report'!$A$300:$A$399,'C Report Grouper'!$D26,'C Report'!F$300:F$399),SUMIF('C Report'!$A$100:$A$199,'C Report Grouper'!$D26,'C Report'!F$100:F$199))</f>
        <v>0</v>
      </c>
      <c r="I26" s="103">
        <f>IF($D$4="MAP+ADM Waivers",SUMIF('C Report'!$A$100:$A$199,'C Report Grouper'!$D26,'C Report'!G$100:G$199)+SUMIF('C Report'!$A$300:$A$399,'C Report Grouper'!$D26,'C Report'!G$300:G$399),SUMIF('C Report'!$A$100:$A$199,'C Report Grouper'!$D26,'C Report'!G$100:G$199))</f>
        <v>0</v>
      </c>
      <c r="J26" s="102">
        <f>IF($D$4="MAP+ADM Waivers",SUMIF('C Report'!$A$100:$A$199,'C Report Grouper'!$D26,'C Report'!H$100:H$199)+SUMIF('C Report'!$A$300:$A$399,'C Report Grouper'!$D26,'C Report'!H$300:H$399),SUMIF('C Report'!$A$100:$A$199,'C Report Grouper'!$D26,'C Report'!H$100:H$199))</f>
        <v>0</v>
      </c>
      <c r="K26" s="102">
        <f>IF($D$4="MAP+ADM Waivers",SUMIF('C Report'!$A$100:$A$199,'C Report Grouper'!$D26,'C Report'!I$100:I$199)+SUMIF('C Report'!$A$300:$A$399,'C Report Grouper'!$D26,'C Report'!I$300:I$399),SUMIF('C Report'!$A$100:$A$199,'C Report Grouper'!$D26,'C Report'!I$100:I$199))</f>
        <v>0</v>
      </c>
      <c r="L26" s="102">
        <f>IF($D$4="MAP+ADM Waivers",SUMIF('C Report'!$A$100:$A$199,'C Report Grouper'!$D26,'C Report'!J$100:J$199)+SUMIF('C Report'!$A$300:$A$399,'C Report Grouper'!$D26,'C Report'!J$300:J$399),SUMIF('C Report'!$A$100:$A$199,'C Report Grouper'!$D26,'C Report'!J$100:J$199))</f>
        <v>0</v>
      </c>
      <c r="M26" s="102">
        <f>IF($D$4="MAP+ADM Waivers",SUMIF('C Report'!$A$100:$A$199,'C Report Grouper'!$D26,'C Report'!K$100:K$199)+SUMIF('C Report'!$A$300:$A$399,'C Report Grouper'!$D26,'C Report'!K$300:K$399),SUMIF('C Report'!$A$100:$A$199,'C Report Grouper'!$D26,'C Report'!K$100:K$199))</f>
        <v>0</v>
      </c>
      <c r="N26" s="102">
        <f>IF($D$4="MAP+ADM Waivers",SUMIF('C Report'!$A$100:$A$199,'C Report Grouper'!$D26,'C Report'!L$100:L$199)+SUMIF('C Report'!$A$300:$A$399,'C Report Grouper'!$D26,'C Report'!L$300:L$399),SUMIF('C Report'!$A$100:$A$199,'C Report Grouper'!$D26,'C Report'!L$100:L$199))</f>
        <v>0</v>
      </c>
      <c r="O26" s="102">
        <f>IF($D$4="MAP+ADM Waivers",SUMIF('C Report'!$A$100:$A$199,'C Report Grouper'!$D26,'C Report'!M$100:M$199)+SUMIF('C Report'!$A$300:$A$399,'C Report Grouper'!$D26,'C Report'!M$300:M$399),SUMIF('C Report'!$A$100:$A$199,'C Report Grouper'!$D26,'C Report'!M$100:M$199))</f>
        <v>0</v>
      </c>
      <c r="P26" s="102">
        <f>IF($D$4="MAP+ADM Waivers",SUMIF('C Report'!$A$100:$A$199,'C Report Grouper'!$D26,'C Report'!N$100:N$199)+SUMIF('C Report'!$A$300:$A$399,'C Report Grouper'!$D26,'C Report'!N$300:N$399),SUMIF('C Report'!$A$100:$A$199,'C Report Grouper'!$D26,'C Report'!N$100:N$199))</f>
        <v>0</v>
      </c>
      <c r="Q26" s="102">
        <f>IF($D$4="MAP+ADM Waivers",SUMIF('C Report'!$A$100:$A$199,'C Report Grouper'!$D26,'C Report'!O$100:O$199)+SUMIF('C Report'!$A$300:$A$399,'C Report Grouper'!$D26,'C Report'!O$300:O$399),SUMIF('C Report'!$A$100:$A$199,'C Report Grouper'!$D26,'C Report'!O$100:O$199))</f>
        <v>0</v>
      </c>
      <c r="R26" s="102">
        <f>IF($D$4="MAP+ADM Waivers",SUMIF('C Report'!$A$100:$A$199,'C Report Grouper'!$D26,'C Report'!P$100:P$199)+SUMIF('C Report'!$A$300:$A$399,'C Report Grouper'!$D26,'C Report'!P$300:P$399),SUMIF('C Report'!$A$100:$A$199,'C Report Grouper'!$D26,'C Report'!P$100:P$199))</f>
        <v>0</v>
      </c>
      <c r="S26" s="102">
        <f>IF($D$4="MAP+ADM Waivers",SUMIF('C Report'!$A$100:$A$199,'C Report Grouper'!$D26,'C Report'!Q$100:Q$199)+SUMIF('C Report'!$A$300:$A$399,'C Report Grouper'!$D26,'C Report'!Q$300:Q$399),SUMIF('C Report'!$A$100:$A$199,'C Report Grouper'!$D26,'C Report'!Q$100:Q$199))</f>
        <v>0</v>
      </c>
      <c r="T26" s="102">
        <f>IF($D$4="MAP+ADM Waivers",SUMIF('C Report'!$A$100:$A$199,'C Report Grouper'!$D26,'C Report'!R$100:R$199)+SUMIF('C Report'!$A$300:$A$399,'C Report Grouper'!$D26,'C Report'!R$300:R$399),SUMIF('C Report'!$A$100:$A$199,'C Report Grouper'!$D26,'C Report'!R$100:R$199))</f>
        <v>0</v>
      </c>
      <c r="U26" s="102">
        <f>IF($D$4="MAP+ADM Waivers",SUMIF('C Report'!$A$100:$A$199,'C Report Grouper'!$D26,'C Report'!S$100:S$199)+SUMIF('C Report'!$A$300:$A$399,'C Report Grouper'!$D26,'C Report'!S$300:S$399),SUMIF('C Report'!$A$100:$A$199,'C Report Grouper'!$D26,'C Report'!S$100:S$199))</f>
        <v>0</v>
      </c>
      <c r="V26" s="102">
        <f>IF($D$4="MAP+ADM Waivers",SUMIF('C Report'!$A$100:$A$199,'C Report Grouper'!$D26,'C Report'!T$100:T$199)+SUMIF('C Report'!$A$300:$A$399,'C Report Grouper'!$D26,'C Report'!T$300:T$399),SUMIF('C Report'!$A$100:$A$199,'C Report Grouper'!$D26,'C Report'!T$100:T$199))</f>
        <v>0</v>
      </c>
      <c r="W26" s="102">
        <f>IF($D$4="MAP+ADM Waivers",SUMIF('C Report'!$A$100:$A$199,'C Report Grouper'!$D26,'C Report'!U$100:U$199)+SUMIF('C Report'!$A$300:$A$399,'C Report Grouper'!$D26,'C Report'!U$300:U$399),SUMIF('C Report'!$A$100:$A$199,'C Report Grouper'!$D26,'C Report'!U$100:U$199))</f>
        <v>0</v>
      </c>
      <c r="X26" s="102">
        <f>IF($D$4="MAP+ADM Waivers",SUMIF('C Report'!$A$100:$A$199,'C Report Grouper'!$D26,'C Report'!V$100:V$199)+SUMIF('C Report'!$A$300:$A$399,'C Report Grouper'!$D26,'C Report'!V$300:V$399),SUMIF('C Report'!$A$100:$A$199,'C Report Grouper'!$D26,'C Report'!V$100:V$199))</f>
        <v>0</v>
      </c>
      <c r="Y26" s="102">
        <f>IF($D$4="MAP+ADM Waivers",SUMIF('C Report'!$A$100:$A$199,'C Report Grouper'!$D26,'C Report'!W$100:W$199)+SUMIF('C Report'!$A$300:$A$399,'C Report Grouper'!$D26,'C Report'!W$300:W$399),SUMIF('C Report'!$A$100:$A$199,'C Report Grouper'!$D26,'C Report'!W$100:W$199))</f>
        <v>0</v>
      </c>
      <c r="Z26" s="102">
        <f>IF($D$4="MAP+ADM Waivers",SUMIF('C Report'!$A$100:$A$199,'C Report Grouper'!$D26,'C Report'!X$100:X$199)+SUMIF('C Report'!$A$300:$A$399,'C Report Grouper'!$D26,'C Report'!X$300:X$399),SUMIF('C Report'!$A$100:$A$199,'C Report Grouper'!$D26,'C Report'!X$100:X$199))</f>
        <v>0</v>
      </c>
      <c r="AA26" s="102">
        <f>IF($D$4="MAP+ADM Waivers",SUMIF('C Report'!$A$100:$A$199,'C Report Grouper'!$D26,'C Report'!Y$100:Y$199)+SUMIF('C Report'!$A$300:$A$399,'C Report Grouper'!$D26,'C Report'!Y$300:Y$399),SUMIF('C Report'!$A$100:$A$199,'C Report Grouper'!$D26,'C Report'!Y$100:Y$199))</f>
        <v>0</v>
      </c>
      <c r="AB26" s="102">
        <f>IF($D$4="MAP+ADM Waivers",SUMIF('C Report'!$A$100:$A$199,'C Report Grouper'!$D26,'C Report'!Z$100:Z$199)+SUMIF('C Report'!$A$300:$A$399,'C Report Grouper'!$D26,'C Report'!Z$300:Z$399),SUMIF('C Report'!$A$100:$A$199,'C Report Grouper'!$D26,'C Report'!Z$100:Z$199))</f>
        <v>0</v>
      </c>
      <c r="AC26" s="102">
        <f>IF($D$4="MAP+ADM Waivers",SUMIF('C Report'!$A$100:$A$199,'C Report Grouper'!$D26,'C Report'!AA$100:AA$199)+SUMIF('C Report'!$A$300:$A$399,'C Report Grouper'!$D26,'C Report'!AA$300:AA$399),SUMIF('C Report'!$A$100:$A$199,'C Report Grouper'!$D26,'C Report'!AA$100:AA$199))</f>
        <v>0</v>
      </c>
      <c r="AD26" s="102">
        <f>IF($D$4="MAP+ADM Waivers",SUMIF('C Report'!$A$100:$A$199,'C Report Grouper'!$D26,'C Report'!AB$100:AB$199)+SUMIF('C Report'!$A$300:$A$399,'C Report Grouper'!$D26,'C Report'!AB$300:AB$399),SUMIF('C Report'!$A$100:$A$199,'C Report Grouper'!$D26,'C Report'!AB$100:AB$199))</f>
        <v>0</v>
      </c>
      <c r="AE26" s="102">
        <f>IF($D$4="MAP+ADM Waivers",SUMIF('C Report'!$A$100:$A$199,'C Report Grouper'!$D26,'C Report'!AC$100:AC$199)+SUMIF('C Report'!$A$300:$A$399,'C Report Grouper'!$D26,'C Report'!AC$300:AC$399),SUMIF('C Report'!$A$100:$A$199,'C Report Grouper'!$D26,'C Report'!AC$100:AC$199))</f>
        <v>0</v>
      </c>
      <c r="AF26" s="102">
        <f>IF($D$4="MAP+ADM Waivers",SUMIF('C Report'!$A$100:$A$199,'C Report Grouper'!$D26,'C Report'!AD$100:AD$199)+SUMIF('C Report'!$A$300:$A$399,'C Report Grouper'!$D26,'C Report'!AD$300:AD$399),SUMIF('C Report'!$A$100:$A$199,'C Report Grouper'!$D26,'C Report'!AD$100:AD$199))</f>
        <v>0</v>
      </c>
      <c r="AG26" s="102">
        <f>IF($D$4="MAP+ADM Waivers",SUMIF('C Report'!$A$100:$A$199,'C Report Grouper'!$D26,'C Report'!AE$100:AE$199)+SUMIF('C Report'!$A$300:$A$399,'C Report Grouper'!$D26,'C Report'!AE$300:AE$399),SUMIF('C Report'!$A$100:$A$199,'C Report Grouper'!$D26,'C Report'!AE$100:AE$199))</f>
        <v>0</v>
      </c>
      <c r="AH26" s="103">
        <f>IF($D$4="MAP+ADM Waivers",SUMIF('C Report'!$A$100:$A$199,'C Report Grouper'!$D26,'C Report'!AF$100:AF$199)+SUMIF('C Report'!$A$300:$A$399,'C Report Grouper'!$D26,'C Report'!AF$300:AF$399),SUMIF('C Report'!$A$100:$A$199,'C Report Grouper'!$D26,'C Report'!AF$100:AF$199))</f>
        <v>0</v>
      </c>
    </row>
    <row r="27" spans="2:34" ht="13.15" hidden="1" customHeight="1" x14ac:dyDescent="0.2">
      <c r="B27" s="22" t="str">
        <f>IFERROR(VLOOKUP(C27,'MEG Def'!$A$7:$B$40,2),"")</f>
        <v/>
      </c>
      <c r="C27" s="56"/>
      <c r="D27" s="296"/>
      <c r="E27" s="101">
        <f>IF($D$4="MAP+ADM Waivers",SUMIF('C Report'!$A$100:$A$199,'C Report Grouper'!$D27,'C Report'!C$100:C$199)+SUMIF('C Report'!$A$300:$A$399,'C Report Grouper'!$D27,'C Report'!C$300:C$399),SUMIF('C Report'!$A$100:$A$199,'C Report Grouper'!$D27,'C Report'!C$100:C$199))</f>
        <v>0</v>
      </c>
      <c r="F27" s="420">
        <f>IF($D$4="MAP+ADM Waivers",SUMIF('C Report'!$A$100:$A$199,'C Report Grouper'!$D27,'C Report'!D$100:D$199)+SUMIF('C Report'!$A$300:$A$399,'C Report Grouper'!$D27,'C Report'!D$300:D$399),SUMIF('C Report'!$A$100:$A$199,'C Report Grouper'!$D27,'C Report'!D$100:D$199))</f>
        <v>0</v>
      </c>
      <c r="G27" s="420">
        <f>IF($D$4="MAP+ADM Waivers",SUMIF('C Report'!$A$100:$A$199,'C Report Grouper'!$D27,'C Report'!E$100:E$199)+SUMIF('C Report'!$A$300:$A$399,'C Report Grouper'!$D27,'C Report'!E$300:E$399),SUMIF('C Report'!$A$100:$A$199,'C Report Grouper'!$D27,'C Report'!E$100:E$199))</f>
        <v>0</v>
      </c>
      <c r="H27" s="420">
        <f>IF($D$4="MAP+ADM Waivers",SUMIF('C Report'!$A$100:$A$199,'C Report Grouper'!$D27,'C Report'!F$100:F$199)+SUMIF('C Report'!$A$300:$A$399,'C Report Grouper'!$D27,'C Report'!F$300:F$399),SUMIF('C Report'!$A$100:$A$199,'C Report Grouper'!$D27,'C Report'!F$100:F$199))</f>
        <v>0</v>
      </c>
      <c r="I27" s="103">
        <f>IF($D$4="MAP+ADM Waivers",SUMIF('C Report'!$A$100:$A$199,'C Report Grouper'!$D27,'C Report'!G$100:G$199)+SUMIF('C Report'!$A$300:$A$399,'C Report Grouper'!$D27,'C Report'!G$300:G$399),SUMIF('C Report'!$A$100:$A$199,'C Report Grouper'!$D27,'C Report'!G$100:G$199))</f>
        <v>0</v>
      </c>
      <c r="J27" s="102">
        <f>IF($D$4="MAP+ADM Waivers",SUMIF('C Report'!$A$100:$A$199,'C Report Grouper'!$D27,'C Report'!H$100:H$199)+SUMIF('C Report'!$A$300:$A$399,'C Report Grouper'!$D27,'C Report'!H$300:H$399),SUMIF('C Report'!$A$100:$A$199,'C Report Grouper'!$D27,'C Report'!H$100:H$199))</f>
        <v>0</v>
      </c>
      <c r="K27" s="102">
        <f>IF($D$4="MAP+ADM Waivers",SUMIF('C Report'!$A$100:$A$199,'C Report Grouper'!$D27,'C Report'!I$100:I$199)+SUMIF('C Report'!$A$300:$A$399,'C Report Grouper'!$D27,'C Report'!I$300:I$399),SUMIF('C Report'!$A$100:$A$199,'C Report Grouper'!$D27,'C Report'!I$100:I$199))</f>
        <v>0</v>
      </c>
      <c r="L27" s="102">
        <f>IF($D$4="MAP+ADM Waivers",SUMIF('C Report'!$A$100:$A$199,'C Report Grouper'!$D27,'C Report'!J$100:J$199)+SUMIF('C Report'!$A$300:$A$399,'C Report Grouper'!$D27,'C Report'!J$300:J$399),SUMIF('C Report'!$A$100:$A$199,'C Report Grouper'!$D27,'C Report'!J$100:J$199))</f>
        <v>0</v>
      </c>
      <c r="M27" s="102">
        <f>IF($D$4="MAP+ADM Waivers",SUMIF('C Report'!$A$100:$A$199,'C Report Grouper'!$D27,'C Report'!K$100:K$199)+SUMIF('C Report'!$A$300:$A$399,'C Report Grouper'!$D27,'C Report'!K$300:K$399),SUMIF('C Report'!$A$100:$A$199,'C Report Grouper'!$D27,'C Report'!K$100:K$199))</f>
        <v>0</v>
      </c>
      <c r="N27" s="102">
        <f>IF($D$4="MAP+ADM Waivers",SUMIF('C Report'!$A$100:$A$199,'C Report Grouper'!$D27,'C Report'!L$100:L$199)+SUMIF('C Report'!$A$300:$A$399,'C Report Grouper'!$D27,'C Report'!L$300:L$399),SUMIF('C Report'!$A$100:$A$199,'C Report Grouper'!$D27,'C Report'!L$100:L$199))</f>
        <v>0</v>
      </c>
      <c r="O27" s="102">
        <f>IF($D$4="MAP+ADM Waivers",SUMIF('C Report'!$A$100:$A$199,'C Report Grouper'!$D27,'C Report'!M$100:M$199)+SUMIF('C Report'!$A$300:$A$399,'C Report Grouper'!$D27,'C Report'!M$300:M$399),SUMIF('C Report'!$A$100:$A$199,'C Report Grouper'!$D27,'C Report'!M$100:M$199))</f>
        <v>0</v>
      </c>
      <c r="P27" s="102">
        <f>IF($D$4="MAP+ADM Waivers",SUMIF('C Report'!$A$100:$A$199,'C Report Grouper'!$D27,'C Report'!N$100:N$199)+SUMIF('C Report'!$A$300:$A$399,'C Report Grouper'!$D27,'C Report'!N$300:N$399),SUMIF('C Report'!$A$100:$A$199,'C Report Grouper'!$D27,'C Report'!N$100:N$199))</f>
        <v>0</v>
      </c>
      <c r="Q27" s="102">
        <f>IF($D$4="MAP+ADM Waivers",SUMIF('C Report'!$A$100:$A$199,'C Report Grouper'!$D27,'C Report'!O$100:O$199)+SUMIF('C Report'!$A$300:$A$399,'C Report Grouper'!$D27,'C Report'!O$300:O$399),SUMIF('C Report'!$A$100:$A$199,'C Report Grouper'!$D27,'C Report'!O$100:O$199))</f>
        <v>0</v>
      </c>
      <c r="R27" s="102">
        <f>IF($D$4="MAP+ADM Waivers",SUMIF('C Report'!$A$100:$A$199,'C Report Grouper'!$D27,'C Report'!P$100:P$199)+SUMIF('C Report'!$A$300:$A$399,'C Report Grouper'!$D27,'C Report'!P$300:P$399),SUMIF('C Report'!$A$100:$A$199,'C Report Grouper'!$D27,'C Report'!P$100:P$199))</f>
        <v>0</v>
      </c>
      <c r="S27" s="102">
        <f>IF($D$4="MAP+ADM Waivers",SUMIF('C Report'!$A$100:$A$199,'C Report Grouper'!$D27,'C Report'!Q$100:Q$199)+SUMIF('C Report'!$A$300:$A$399,'C Report Grouper'!$D27,'C Report'!Q$300:Q$399),SUMIF('C Report'!$A$100:$A$199,'C Report Grouper'!$D27,'C Report'!Q$100:Q$199))</f>
        <v>0</v>
      </c>
      <c r="T27" s="102">
        <f>IF($D$4="MAP+ADM Waivers",SUMIF('C Report'!$A$100:$A$199,'C Report Grouper'!$D27,'C Report'!R$100:R$199)+SUMIF('C Report'!$A$300:$A$399,'C Report Grouper'!$D27,'C Report'!R$300:R$399),SUMIF('C Report'!$A$100:$A$199,'C Report Grouper'!$D27,'C Report'!R$100:R$199))</f>
        <v>0</v>
      </c>
      <c r="U27" s="102">
        <f>IF($D$4="MAP+ADM Waivers",SUMIF('C Report'!$A$100:$A$199,'C Report Grouper'!$D27,'C Report'!S$100:S$199)+SUMIF('C Report'!$A$300:$A$399,'C Report Grouper'!$D27,'C Report'!S$300:S$399),SUMIF('C Report'!$A$100:$A$199,'C Report Grouper'!$D27,'C Report'!S$100:S$199))</f>
        <v>0</v>
      </c>
      <c r="V27" s="102">
        <f>IF($D$4="MAP+ADM Waivers",SUMIF('C Report'!$A$100:$A$199,'C Report Grouper'!$D27,'C Report'!T$100:T$199)+SUMIF('C Report'!$A$300:$A$399,'C Report Grouper'!$D27,'C Report'!T$300:T$399),SUMIF('C Report'!$A$100:$A$199,'C Report Grouper'!$D27,'C Report'!T$100:T$199))</f>
        <v>0</v>
      </c>
      <c r="W27" s="102">
        <f>IF($D$4="MAP+ADM Waivers",SUMIF('C Report'!$A$100:$A$199,'C Report Grouper'!$D27,'C Report'!U$100:U$199)+SUMIF('C Report'!$A$300:$A$399,'C Report Grouper'!$D27,'C Report'!U$300:U$399),SUMIF('C Report'!$A$100:$A$199,'C Report Grouper'!$D27,'C Report'!U$100:U$199))</f>
        <v>0</v>
      </c>
      <c r="X27" s="102">
        <f>IF($D$4="MAP+ADM Waivers",SUMIF('C Report'!$A$100:$A$199,'C Report Grouper'!$D27,'C Report'!V$100:V$199)+SUMIF('C Report'!$A$300:$A$399,'C Report Grouper'!$D27,'C Report'!V$300:V$399),SUMIF('C Report'!$A$100:$A$199,'C Report Grouper'!$D27,'C Report'!V$100:V$199))</f>
        <v>0</v>
      </c>
      <c r="Y27" s="102">
        <f>IF($D$4="MAP+ADM Waivers",SUMIF('C Report'!$A$100:$A$199,'C Report Grouper'!$D27,'C Report'!W$100:W$199)+SUMIF('C Report'!$A$300:$A$399,'C Report Grouper'!$D27,'C Report'!W$300:W$399),SUMIF('C Report'!$A$100:$A$199,'C Report Grouper'!$D27,'C Report'!W$100:W$199))</f>
        <v>0</v>
      </c>
      <c r="Z27" s="102">
        <f>IF($D$4="MAP+ADM Waivers",SUMIF('C Report'!$A$100:$A$199,'C Report Grouper'!$D27,'C Report'!X$100:X$199)+SUMIF('C Report'!$A$300:$A$399,'C Report Grouper'!$D27,'C Report'!X$300:X$399),SUMIF('C Report'!$A$100:$A$199,'C Report Grouper'!$D27,'C Report'!X$100:X$199))</f>
        <v>0</v>
      </c>
      <c r="AA27" s="102">
        <f>IF($D$4="MAP+ADM Waivers",SUMIF('C Report'!$A$100:$A$199,'C Report Grouper'!$D27,'C Report'!Y$100:Y$199)+SUMIF('C Report'!$A$300:$A$399,'C Report Grouper'!$D27,'C Report'!Y$300:Y$399),SUMIF('C Report'!$A$100:$A$199,'C Report Grouper'!$D27,'C Report'!Y$100:Y$199))</f>
        <v>0</v>
      </c>
      <c r="AB27" s="102">
        <f>IF($D$4="MAP+ADM Waivers",SUMIF('C Report'!$A$100:$A$199,'C Report Grouper'!$D27,'C Report'!Z$100:Z$199)+SUMIF('C Report'!$A$300:$A$399,'C Report Grouper'!$D27,'C Report'!Z$300:Z$399),SUMIF('C Report'!$A$100:$A$199,'C Report Grouper'!$D27,'C Report'!Z$100:Z$199))</f>
        <v>0</v>
      </c>
      <c r="AC27" s="102">
        <f>IF($D$4="MAP+ADM Waivers",SUMIF('C Report'!$A$100:$A$199,'C Report Grouper'!$D27,'C Report'!AA$100:AA$199)+SUMIF('C Report'!$A$300:$A$399,'C Report Grouper'!$D27,'C Report'!AA$300:AA$399),SUMIF('C Report'!$A$100:$A$199,'C Report Grouper'!$D27,'C Report'!AA$100:AA$199))</f>
        <v>0</v>
      </c>
      <c r="AD27" s="102">
        <f>IF($D$4="MAP+ADM Waivers",SUMIF('C Report'!$A$100:$A$199,'C Report Grouper'!$D27,'C Report'!AB$100:AB$199)+SUMIF('C Report'!$A$300:$A$399,'C Report Grouper'!$D27,'C Report'!AB$300:AB$399),SUMIF('C Report'!$A$100:$A$199,'C Report Grouper'!$D27,'C Report'!AB$100:AB$199))</f>
        <v>0</v>
      </c>
      <c r="AE27" s="102">
        <f>IF($D$4="MAP+ADM Waivers",SUMIF('C Report'!$A$100:$A$199,'C Report Grouper'!$D27,'C Report'!AC$100:AC$199)+SUMIF('C Report'!$A$300:$A$399,'C Report Grouper'!$D27,'C Report'!AC$300:AC$399),SUMIF('C Report'!$A$100:$A$199,'C Report Grouper'!$D27,'C Report'!AC$100:AC$199))</f>
        <v>0</v>
      </c>
      <c r="AF27" s="102">
        <f>IF($D$4="MAP+ADM Waivers",SUMIF('C Report'!$A$100:$A$199,'C Report Grouper'!$D27,'C Report'!AD$100:AD$199)+SUMIF('C Report'!$A$300:$A$399,'C Report Grouper'!$D27,'C Report'!AD$300:AD$399),SUMIF('C Report'!$A$100:$A$199,'C Report Grouper'!$D27,'C Report'!AD$100:AD$199))</f>
        <v>0</v>
      </c>
      <c r="AG27" s="102">
        <f>IF($D$4="MAP+ADM Waivers",SUMIF('C Report'!$A$100:$A$199,'C Report Grouper'!$D27,'C Report'!AE$100:AE$199)+SUMIF('C Report'!$A$300:$A$399,'C Report Grouper'!$D27,'C Report'!AE$300:AE$399),SUMIF('C Report'!$A$100:$A$199,'C Report Grouper'!$D27,'C Report'!AE$100:AE$199))</f>
        <v>0</v>
      </c>
      <c r="AH27" s="103">
        <f>IF($D$4="MAP+ADM Waivers",SUMIF('C Report'!$A$100:$A$199,'C Report Grouper'!$D27,'C Report'!AF$100:AF$199)+SUMIF('C Report'!$A$300:$A$399,'C Report Grouper'!$D27,'C Report'!AF$300:AF$399),SUMIF('C Report'!$A$100:$A$199,'C Report Grouper'!$D27,'C Report'!AF$100:AF$199))</f>
        <v>0</v>
      </c>
    </row>
    <row r="28" spans="2:34" ht="13.15" hidden="1" customHeight="1" x14ac:dyDescent="0.2">
      <c r="B28" s="22" t="str">
        <f>IFERROR(VLOOKUP(C28,'MEG Def'!$A$7:$B$40,2),"")</f>
        <v/>
      </c>
      <c r="C28" s="56"/>
      <c r="D28" s="296"/>
      <c r="E28" s="101">
        <f>IF($D$4="MAP+ADM Waivers",SUMIF('C Report'!$A$100:$A$199,'C Report Grouper'!$D28,'C Report'!C$100:C$199)+SUMIF('C Report'!$A$300:$A$399,'C Report Grouper'!$D28,'C Report'!C$300:C$399),SUMIF('C Report'!$A$100:$A$199,'C Report Grouper'!$D28,'C Report'!C$100:C$199))</f>
        <v>0</v>
      </c>
      <c r="F28" s="420">
        <f>IF($D$4="MAP+ADM Waivers",SUMIF('C Report'!$A$100:$A$199,'C Report Grouper'!$D28,'C Report'!D$100:D$199)+SUMIF('C Report'!$A$300:$A$399,'C Report Grouper'!$D28,'C Report'!D$300:D$399),SUMIF('C Report'!$A$100:$A$199,'C Report Grouper'!$D28,'C Report'!D$100:D$199))</f>
        <v>0</v>
      </c>
      <c r="G28" s="420">
        <f>IF($D$4="MAP+ADM Waivers",SUMIF('C Report'!$A$100:$A$199,'C Report Grouper'!$D28,'C Report'!E$100:E$199)+SUMIF('C Report'!$A$300:$A$399,'C Report Grouper'!$D28,'C Report'!E$300:E$399),SUMIF('C Report'!$A$100:$A$199,'C Report Grouper'!$D28,'C Report'!E$100:E$199))</f>
        <v>0</v>
      </c>
      <c r="H28" s="420">
        <f>IF($D$4="MAP+ADM Waivers",SUMIF('C Report'!$A$100:$A$199,'C Report Grouper'!$D28,'C Report'!F$100:F$199)+SUMIF('C Report'!$A$300:$A$399,'C Report Grouper'!$D28,'C Report'!F$300:F$399),SUMIF('C Report'!$A$100:$A$199,'C Report Grouper'!$D28,'C Report'!F$100:F$199))</f>
        <v>0</v>
      </c>
      <c r="I28" s="103">
        <f>IF($D$4="MAP+ADM Waivers",SUMIF('C Report'!$A$100:$A$199,'C Report Grouper'!$D28,'C Report'!G$100:G$199)+SUMIF('C Report'!$A$300:$A$399,'C Report Grouper'!$D28,'C Report'!G$300:G$399),SUMIF('C Report'!$A$100:$A$199,'C Report Grouper'!$D28,'C Report'!G$100:G$199))</f>
        <v>0</v>
      </c>
      <c r="J28" s="102">
        <f>IF($D$4="MAP+ADM Waivers",SUMIF('C Report'!$A$100:$A$199,'C Report Grouper'!$D28,'C Report'!H$100:H$199)+SUMIF('C Report'!$A$300:$A$399,'C Report Grouper'!$D28,'C Report'!H$300:H$399),SUMIF('C Report'!$A$100:$A$199,'C Report Grouper'!$D28,'C Report'!H$100:H$199))</f>
        <v>0</v>
      </c>
      <c r="K28" s="102">
        <f>IF($D$4="MAP+ADM Waivers",SUMIF('C Report'!$A$100:$A$199,'C Report Grouper'!$D28,'C Report'!I$100:I$199)+SUMIF('C Report'!$A$300:$A$399,'C Report Grouper'!$D28,'C Report'!I$300:I$399),SUMIF('C Report'!$A$100:$A$199,'C Report Grouper'!$D28,'C Report'!I$100:I$199))</f>
        <v>0</v>
      </c>
      <c r="L28" s="102">
        <f>IF($D$4="MAP+ADM Waivers",SUMIF('C Report'!$A$100:$A$199,'C Report Grouper'!$D28,'C Report'!J$100:J$199)+SUMIF('C Report'!$A$300:$A$399,'C Report Grouper'!$D28,'C Report'!J$300:J$399),SUMIF('C Report'!$A$100:$A$199,'C Report Grouper'!$D28,'C Report'!J$100:J$199))</f>
        <v>0</v>
      </c>
      <c r="M28" s="102">
        <f>IF($D$4="MAP+ADM Waivers",SUMIF('C Report'!$A$100:$A$199,'C Report Grouper'!$D28,'C Report'!K$100:K$199)+SUMIF('C Report'!$A$300:$A$399,'C Report Grouper'!$D28,'C Report'!K$300:K$399),SUMIF('C Report'!$A$100:$A$199,'C Report Grouper'!$D28,'C Report'!K$100:K$199))</f>
        <v>0</v>
      </c>
      <c r="N28" s="102">
        <f>IF($D$4="MAP+ADM Waivers",SUMIF('C Report'!$A$100:$A$199,'C Report Grouper'!$D28,'C Report'!L$100:L$199)+SUMIF('C Report'!$A$300:$A$399,'C Report Grouper'!$D28,'C Report'!L$300:L$399),SUMIF('C Report'!$A$100:$A$199,'C Report Grouper'!$D28,'C Report'!L$100:L$199))</f>
        <v>0</v>
      </c>
      <c r="O28" s="102">
        <f>IF($D$4="MAP+ADM Waivers",SUMIF('C Report'!$A$100:$A$199,'C Report Grouper'!$D28,'C Report'!M$100:M$199)+SUMIF('C Report'!$A$300:$A$399,'C Report Grouper'!$D28,'C Report'!M$300:M$399),SUMIF('C Report'!$A$100:$A$199,'C Report Grouper'!$D28,'C Report'!M$100:M$199))</f>
        <v>0</v>
      </c>
      <c r="P28" s="102">
        <f>IF($D$4="MAP+ADM Waivers",SUMIF('C Report'!$A$100:$A$199,'C Report Grouper'!$D28,'C Report'!N$100:N$199)+SUMIF('C Report'!$A$300:$A$399,'C Report Grouper'!$D28,'C Report'!N$300:N$399),SUMIF('C Report'!$A$100:$A$199,'C Report Grouper'!$D28,'C Report'!N$100:N$199))</f>
        <v>0</v>
      </c>
      <c r="Q28" s="102">
        <f>IF($D$4="MAP+ADM Waivers",SUMIF('C Report'!$A$100:$A$199,'C Report Grouper'!$D28,'C Report'!O$100:O$199)+SUMIF('C Report'!$A$300:$A$399,'C Report Grouper'!$D28,'C Report'!O$300:O$399),SUMIF('C Report'!$A$100:$A$199,'C Report Grouper'!$D28,'C Report'!O$100:O$199))</f>
        <v>0</v>
      </c>
      <c r="R28" s="102">
        <f>IF($D$4="MAP+ADM Waivers",SUMIF('C Report'!$A$100:$A$199,'C Report Grouper'!$D28,'C Report'!P$100:P$199)+SUMIF('C Report'!$A$300:$A$399,'C Report Grouper'!$D28,'C Report'!P$300:P$399),SUMIF('C Report'!$A$100:$A$199,'C Report Grouper'!$D28,'C Report'!P$100:P$199))</f>
        <v>0</v>
      </c>
      <c r="S28" s="102">
        <f>IF($D$4="MAP+ADM Waivers",SUMIF('C Report'!$A$100:$A$199,'C Report Grouper'!$D28,'C Report'!Q$100:Q$199)+SUMIF('C Report'!$A$300:$A$399,'C Report Grouper'!$D28,'C Report'!Q$300:Q$399),SUMIF('C Report'!$A$100:$A$199,'C Report Grouper'!$D28,'C Report'!Q$100:Q$199))</f>
        <v>0</v>
      </c>
      <c r="T28" s="102">
        <f>IF($D$4="MAP+ADM Waivers",SUMIF('C Report'!$A$100:$A$199,'C Report Grouper'!$D28,'C Report'!R$100:R$199)+SUMIF('C Report'!$A$300:$A$399,'C Report Grouper'!$D28,'C Report'!R$300:R$399),SUMIF('C Report'!$A$100:$A$199,'C Report Grouper'!$D28,'C Report'!R$100:R$199))</f>
        <v>0</v>
      </c>
      <c r="U28" s="102">
        <f>IF($D$4="MAP+ADM Waivers",SUMIF('C Report'!$A$100:$A$199,'C Report Grouper'!$D28,'C Report'!S$100:S$199)+SUMIF('C Report'!$A$300:$A$399,'C Report Grouper'!$D28,'C Report'!S$300:S$399),SUMIF('C Report'!$A$100:$A$199,'C Report Grouper'!$D28,'C Report'!S$100:S$199))</f>
        <v>0</v>
      </c>
      <c r="V28" s="102">
        <f>IF($D$4="MAP+ADM Waivers",SUMIF('C Report'!$A$100:$A$199,'C Report Grouper'!$D28,'C Report'!T$100:T$199)+SUMIF('C Report'!$A$300:$A$399,'C Report Grouper'!$D28,'C Report'!T$300:T$399),SUMIF('C Report'!$A$100:$A$199,'C Report Grouper'!$D28,'C Report'!T$100:T$199))</f>
        <v>0</v>
      </c>
      <c r="W28" s="102">
        <f>IF($D$4="MAP+ADM Waivers",SUMIF('C Report'!$A$100:$A$199,'C Report Grouper'!$D28,'C Report'!U$100:U$199)+SUMIF('C Report'!$A$300:$A$399,'C Report Grouper'!$D28,'C Report'!U$300:U$399),SUMIF('C Report'!$A$100:$A$199,'C Report Grouper'!$D28,'C Report'!U$100:U$199))</f>
        <v>0</v>
      </c>
      <c r="X28" s="102">
        <f>IF($D$4="MAP+ADM Waivers",SUMIF('C Report'!$A$100:$A$199,'C Report Grouper'!$D28,'C Report'!V$100:V$199)+SUMIF('C Report'!$A$300:$A$399,'C Report Grouper'!$D28,'C Report'!V$300:V$399),SUMIF('C Report'!$A$100:$A$199,'C Report Grouper'!$D28,'C Report'!V$100:V$199))</f>
        <v>0</v>
      </c>
      <c r="Y28" s="102">
        <f>IF($D$4="MAP+ADM Waivers",SUMIF('C Report'!$A$100:$A$199,'C Report Grouper'!$D28,'C Report'!W$100:W$199)+SUMIF('C Report'!$A$300:$A$399,'C Report Grouper'!$D28,'C Report'!W$300:W$399),SUMIF('C Report'!$A$100:$A$199,'C Report Grouper'!$D28,'C Report'!W$100:W$199))</f>
        <v>0</v>
      </c>
      <c r="Z28" s="102">
        <f>IF($D$4="MAP+ADM Waivers",SUMIF('C Report'!$A$100:$A$199,'C Report Grouper'!$D28,'C Report'!X$100:X$199)+SUMIF('C Report'!$A$300:$A$399,'C Report Grouper'!$D28,'C Report'!X$300:X$399),SUMIF('C Report'!$A$100:$A$199,'C Report Grouper'!$D28,'C Report'!X$100:X$199))</f>
        <v>0</v>
      </c>
      <c r="AA28" s="102">
        <f>IF($D$4="MAP+ADM Waivers",SUMIF('C Report'!$A$100:$A$199,'C Report Grouper'!$D28,'C Report'!Y$100:Y$199)+SUMIF('C Report'!$A$300:$A$399,'C Report Grouper'!$D28,'C Report'!Y$300:Y$399),SUMIF('C Report'!$A$100:$A$199,'C Report Grouper'!$D28,'C Report'!Y$100:Y$199))</f>
        <v>0</v>
      </c>
      <c r="AB28" s="102">
        <f>IF($D$4="MAP+ADM Waivers",SUMIF('C Report'!$A$100:$A$199,'C Report Grouper'!$D28,'C Report'!Z$100:Z$199)+SUMIF('C Report'!$A$300:$A$399,'C Report Grouper'!$D28,'C Report'!Z$300:Z$399),SUMIF('C Report'!$A$100:$A$199,'C Report Grouper'!$D28,'C Report'!Z$100:Z$199))</f>
        <v>0</v>
      </c>
      <c r="AC28" s="102">
        <f>IF($D$4="MAP+ADM Waivers",SUMIF('C Report'!$A$100:$A$199,'C Report Grouper'!$D28,'C Report'!AA$100:AA$199)+SUMIF('C Report'!$A$300:$A$399,'C Report Grouper'!$D28,'C Report'!AA$300:AA$399),SUMIF('C Report'!$A$100:$A$199,'C Report Grouper'!$D28,'C Report'!AA$100:AA$199))</f>
        <v>0</v>
      </c>
      <c r="AD28" s="102">
        <f>IF($D$4="MAP+ADM Waivers",SUMIF('C Report'!$A$100:$A$199,'C Report Grouper'!$D28,'C Report'!AB$100:AB$199)+SUMIF('C Report'!$A$300:$A$399,'C Report Grouper'!$D28,'C Report'!AB$300:AB$399),SUMIF('C Report'!$A$100:$A$199,'C Report Grouper'!$D28,'C Report'!AB$100:AB$199))</f>
        <v>0</v>
      </c>
      <c r="AE28" s="102">
        <f>IF($D$4="MAP+ADM Waivers",SUMIF('C Report'!$A$100:$A$199,'C Report Grouper'!$D28,'C Report'!AC$100:AC$199)+SUMIF('C Report'!$A$300:$A$399,'C Report Grouper'!$D28,'C Report'!AC$300:AC$399),SUMIF('C Report'!$A$100:$A$199,'C Report Grouper'!$D28,'C Report'!AC$100:AC$199))</f>
        <v>0</v>
      </c>
      <c r="AF28" s="102">
        <f>IF($D$4="MAP+ADM Waivers",SUMIF('C Report'!$A$100:$A$199,'C Report Grouper'!$D28,'C Report'!AD$100:AD$199)+SUMIF('C Report'!$A$300:$A$399,'C Report Grouper'!$D28,'C Report'!AD$300:AD$399),SUMIF('C Report'!$A$100:$A$199,'C Report Grouper'!$D28,'C Report'!AD$100:AD$199))</f>
        <v>0</v>
      </c>
      <c r="AG28" s="102">
        <f>IF($D$4="MAP+ADM Waivers",SUMIF('C Report'!$A$100:$A$199,'C Report Grouper'!$D28,'C Report'!AE$100:AE$199)+SUMIF('C Report'!$A$300:$A$399,'C Report Grouper'!$D28,'C Report'!AE$300:AE$399),SUMIF('C Report'!$A$100:$A$199,'C Report Grouper'!$D28,'C Report'!AE$100:AE$199))</f>
        <v>0</v>
      </c>
      <c r="AH28" s="103">
        <f>IF($D$4="MAP+ADM Waivers",SUMIF('C Report'!$A$100:$A$199,'C Report Grouper'!$D28,'C Report'!AF$100:AF$199)+SUMIF('C Report'!$A$300:$A$399,'C Report Grouper'!$D28,'C Report'!AF$300:AF$399),SUMIF('C Report'!$A$100:$A$199,'C Report Grouper'!$D28,'C Report'!AF$100:AF$199))</f>
        <v>0</v>
      </c>
    </row>
    <row r="29" spans="2:34" ht="13.15" customHeight="1" x14ac:dyDescent="0.2">
      <c r="B29" s="22"/>
      <c r="C29" s="57"/>
      <c r="D29" s="296"/>
      <c r="E29" s="101">
        <f>IF($D$4="MAP+ADM Waivers",SUMIF('C Report'!$A$100:$A$199,'C Report Grouper'!$D29,'C Report'!C$100:C$199)+SUMIF('C Report'!$A$300:$A$399,'C Report Grouper'!$D29,'C Report'!C$300:C$399),SUMIF('C Report'!$A$100:$A$199,'C Report Grouper'!$D29,'C Report'!C$100:C$199))</f>
        <v>0</v>
      </c>
      <c r="F29" s="420">
        <f>IF($D$4="MAP+ADM Waivers",SUMIF('C Report'!$A$100:$A$199,'C Report Grouper'!$D29,'C Report'!D$100:D$199)+SUMIF('C Report'!$A$300:$A$399,'C Report Grouper'!$D29,'C Report'!D$300:D$399),SUMIF('C Report'!$A$100:$A$199,'C Report Grouper'!$D29,'C Report'!D$100:D$199))</f>
        <v>0</v>
      </c>
      <c r="G29" s="420">
        <f>IF($D$4="MAP+ADM Waivers",SUMIF('C Report'!$A$100:$A$199,'C Report Grouper'!$D29,'C Report'!E$100:E$199)+SUMIF('C Report'!$A$300:$A$399,'C Report Grouper'!$D29,'C Report'!E$300:E$399),SUMIF('C Report'!$A$100:$A$199,'C Report Grouper'!$D29,'C Report'!E$100:E$199))</f>
        <v>0</v>
      </c>
      <c r="H29" s="420">
        <f>IF($D$4="MAP+ADM Waivers",SUMIF('C Report'!$A$100:$A$199,'C Report Grouper'!$D29,'C Report'!F$100:F$199)+SUMIF('C Report'!$A$300:$A$399,'C Report Grouper'!$D29,'C Report'!F$300:F$399),SUMIF('C Report'!$A$100:$A$199,'C Report Grouper'!$D29,'C Report'!F$100:F$199))</f>
        <v>0</v>
      </c>
      <c r="I29" s="103">
        <f>IF($D$4="MAP+ADM Waivers",SUMIF('C Report'!$A$100:$A$199,'C Report Grouper'!$D29,'C Report'!G$100:G$199)+SUMIF('C Report'!$A$300:$A$399,'C Report Grouper'!$D29,'C Report'!G$300:G$399),SUMIF('C Report'!$A$100:$A$199,'C Report Grouper'!$D29,'C Report'!G$100:G$199))</f>
        <v>0</v>
      </c>
      <c r="J29" s="102">
        <f>IF($D$4="MAP+ADM Waivers",SUMIF('C Report'!$A$100:$A$199,'C Report Grouper'!$D29,'C Report'!H$100:H$199)+SUMIF('C Report'!$A$300:$A$399,'C Report Grouper'!$D29,'C Report'!H$300:H$399),SUMIF('C Report'!$A$100:$A$199,'C Report Grouper'!$D29,'C Report'!H$100:H$199))</f>
        <v>0</v>
      </c>
      <c r="K29" s="102">
        <f>IF($D$4="MAP+ADM Waivers",SUMIF('C Report'!$A$100:$A$199,'C Report Grouper'!$D29,'C Report'!I$100:I$199)+SUMIF('C Report'!$A$300:$A$399,'C Report Grouper'!$D29,'C Report'!I$300:I$399),SUMIF('C Report'!$A$100:$A$199,'C Report Grouper'!$D29,'C Report'!I$100:I$199))</f>
        <v>0</v>
      </c>
      <c r="L29" s="102">
        <f>IF($D$4="MAP+ADM Waivers",SUMIF('C Report'!$A$100:$A$199,'C Report Grouper'!$D29,'C Report'!J$100:J$199)+SUMIF('C Report'!$A$300:$A$399,'C Report Grouper'!$D29,'C Report'!J$300:J$399),SUMIF('C Report'!$A$100:$A$199,'C Report Grouper'!$D29,'C Report'!J$100:J$199))</f>
        <v>0</v>
      </c>
      <c r="M29" s="102">
        <f>IF($D$4="MAP+ADM Waivers",SUMIF('C Report'!$A$100:$A$199,'C Report Grouper'!$D29,'C Report'!K$100:K$199)+SUMIF('C Report'!$A$300:$A$399,'C Report Grouper'!$D29,'C Report'!K$300:K$399),SUMIF('C Report'!$A$100:$A$199,'C Report Grouper'!$D29,'C Report'!K$100:K$199))</f>
        <v>0</v>
      </c>
      <c r="N29" s="102">
        <f>IF($D$4="MAP+ADM Waivers",SUMIF('C Report'!$A$100:$A$199,'C Report Grouper'!$D29,'C Report'!L$100:L$199)+SUMIF('C Report'!$A$300:$A$399,'C Report Grouper'!$D29,'C Report'!L$300:L$399),SUMIF('C Report'!$A$100:$A$199,'C Report Grouper'!$D29,'C Report'!L$100:L$199))</f>
        <v>0</v>
      </c>
      <c r="O29" s="102">
        <f>IF($D$4="MAP+ADM Waivers",SUMIF('C Report'!$A$100:$A$199,'C Report Grouper'!$D29,'C Report'!M$100:M$199)+SUMIF('C Report'!$A$300:$A$399,'C Report Grouper'!$D29,'C Report'!M$300:M$399),SUMIF('C Report'!$A$100:$A$199,'C Report Grouper'!$D29,'C Report'!M$100:M$199))</f>
        <v>0</v>
      </c>
      <c r="P29" s="102">
        <f>IF($D$4="MAP+ADM Waivers",SUMIF('C Report'!$A$100:$A$199,'C Report Grouper'!$D29,'C Report'!N$100:N$199)+SUMIF('C Report'!$A$300:$A$399,'C Report Grouper'!$D29,'C Report'!N$300:N$399),SUMIF('C Report'!$A$100:$A$199,'C Report Grouper'!$D29,'C Report'!N$100:N$199))</f>
        <v>0</v>
      </c>
      <c r="Q29" s="102">
        <f>IF($D$4="MAP+ADM Waivers",SUMIF('C Report'!$A$100:$A$199,'C Report Grouper'!$D29,'C Report'!O$100:O$199)+SUMIF('C Report'!$A$300:$A$399,'C Report Grouper'!$D29,'C Report'!O$300:O$399),SUMIF('C Report'!$A$100:$A$199,'C Report Grouper'!$D29,'C Report'!O$100:O$199))</f>
        <v>0</v>
      </c>
      <c r="R29" s="102">
        <f>IF($D$4="MAP+ADM Waivers",SUMIF('C Report'!$A$100:$A$199,'C Report Grouper'!$D29,'C Report'!P$100:P$199)+SUMIF('C Report'!$A$300:$A$399,'C Report Grouper'!$D29,'C Report'!P$300:P$399),SUMIF('C Report'!$A$100:$A$199,'C Report Grouper'!$D29,'C Report'!P$100:P$199))</f>
        <v>0</v>
      </c>
      <c r="S29" s="102">
        <f>IF($D$4="MAP+ADM Waivers",SUMIF('C Report'!$A$100:$A$199,'C Report Grouper'!$D29,'C Report'!Q$100:Q$199)+SUMIF('C Report'!$A$300:$A$399,'C Report Grouper'!$D29,'C Report'!Q$300:Q$399),SUMIF('C Report'!$A$100:$A$199,'C Report Grouper'!$D29,'C Report'!Q$100:Q$199))</f>
        <v>0</v>
      </c>
      <c r="T29" s="102">
        <f>IF($D$4="MAP+ADM Waivers",SUMIF('C Report'!$A$100:$A$199,'C Report Grouper'!$D29,'C Report'!R$100:R$199)+SUMIF('C Report'!$A$300:$A$399,'C Report Grouper'!$D29,'C Report'!R$300:R$399),SUMIF('C Report'!$A$100:$A$199,'C Report Grouper'!$D29,'C Report'!R$100:R$199))</f>
        <v>0</v>
      </c>
      <c r="U29" s="102">
        <f>IF($D$4="MAP+ADM Waivers",SUMIF('C Report'!$A$100:$A$199,'C Report Grouper'!$D29,'C Report'!S$100:S$199)+SUMIF('C Report'!$A$300:$A$399,'C Report Grouper'!$D29,'C Report'!S$300:S$399),SUMIF('C Report'!$A$100:$A$199,'C Report Grouper'!$D29,'C Report'!S$100:S$199))</f>
        <v>0</v>
      </c>
      <c r="V29" s="102">
        <f>IF($D$4="MAP+ADM Waivers",SUMIF('C Report'!$A$100:$A$199,'C Report Grouper'!$D29,'C Report'!T$100:T$199)+SUMIF('C Report'!$A$300:$A$399,'C Report Grouper'!$D29,'C Report'!T$300:T$399),SUMIF('C Report'!$A$100:$A$199,'C Report Grouper'!$D29,'C Report'!T$100:T$199))</f>
        <v>0</v>
      </c>
      <c r="W29" s="102">
        <f>IF($D$4="MAP+ADM Waivers",SUMIF('C Report'!$A$100:$A$199,'C Report Grouper'!$D29,'C Report'!U$100:U$199)+SUMIF('C Report'!$A$300:$A$399,'C Report Grouper'!$D29,'C Report'!U$300:U$399),SUMIF('C Report'!$A$100:$A$199,'C Report Grouper'!$D29,'C Report'!U$100:U$199))</f>
        <v>0</v>
      </c>
      <c r="X29" s="102">
        <f>IF($D$4="MAP+ADM Waivers",SUMIF('C Report'!$A$100:$A$199,'C Report Grouper'!$D29,'C Report'!V$100:V$199)+SUMIF('C Report'!$A$300:$A$399,'C Report Grouper'!$D29,'C Report'!V$300:V$399),SUMIF('C Report'!$A$100:$A$199,'C Report Grouper'!$D29,'C Report'!V$100:V$199))</f>
        <v>0</v>
      </c>
      <c r="Y29" s="102">
        <f>IF($D$4="MAP+ADM Waivers",SUMIF('C Report'!$A$100:$A$199,'C Report Grouper'!$D29,'C Report'!W$100:W$199)+SUMIF('C Report'!$A$300:$A$399,'C Report Grouper'!$D29,'C Report'!W$300:W$399),SUMIF('C Report'!$A$100:$A$199,'C Report Grouper'!$D29,'C Report'!W$100:W$199))</f>
        <v>0</v>
      </c>
      <c r="Z29" s="102">
        <f>IF($D$4="MAP+ADM Waivers",SUMIF('C Report'!$A$100:$A$199,'C Report Grouper'!$D29,'C Report'!X$100:X$199)+SUMIF('C Report'!$A$300:$A$399,'C Report Grouper'!$D29,'C Report'!X$300:X$399),SUMIF('C Report'!$A$100:$A$199,'C Report Grouper'!$D29,'C Report'!X$100:X$199))</f>
        <v>0</v>
      </c>
      <c r="AA29" s="102">
        <f>IF($D$4="MAP+ADM Waivers",SUMIF('C Report'!$A$100:$A$199,'C Report Grouper'!$D29,'C Report'!Y$100:Y$199)+SUMIF('C Report'!$A$300:$A$399,'C Report Grouper'!$D29,'C Report'!Y$300:Y$399),SUMIF('C Report'!$A$100:$A$199,'C Report Grouper'!$D29,'C Report'!Y$100:Y$199))</f>
        <v>0</v>
      </c>
      <c r="AB29" s="102">
        <f>IF($D$4="MAP+ADM Waivers",SUMIF('C Report'!$A$100:$A$199,'C Report Grouper'!$D29,'C Report'!Z$100:Z$199)+SUMIF('C Report'!$A$300:$A$399,'C Report Grouper'!$D29,'C Report'!Z$300:Z$399),SUMIF('C Report'!$A$100:$A$199,'C Report Grouper'!$D29,'C Report'!Z$100:Z$199))</f>
        <v>0</v>
      </c>
      <c r="AC29" s="102">
        <f>IF($D$4="MAP+ADM Waivers",SUMIF('C Report'!$A$100:$A$199,'C Report Grouper'!$D29,'C Report'!AA$100:AA$199)+SUMIF('C Report'!$A$300:$A$399,'C Report Grouper'!$D29,'C Report'!AA$300:AA$399),SUMIF('C Report'!$A$100:$A$199,'C Report Grouper'!$D29,'C Report'!AA$100:AA$199))</f>
        <v>0</v>
      </c>
      <c r="AD29" s="102">
        <f>IF($D$4="MAP+ADM Waivers",SUMIF('C Report'!$A$100:$A$199,'C Report Grouper'!$D29,'C Report'!AB$100:AB$199)+SUMIF('C Report'!$A$300:$A$399,'C Report Grouper'!$D29,'C Report'!AB$300:AB$399),SUMIF('C Report'!$A$100:$A$199,'C Report Grouper'!$D29,'C Report'!AB$100:AB$199))</f>
        <v>0</v>
      </c>
      <c r="AE29" s="102">
        <f>IF($D$4="MAP+ADM Waivers",SUMIF('C Report'!$A$100:$A$199,'C Report Grouper'!$D29,'C Report'!AC$100:AC$199)+SUMIF('C Report'!$A$300:$A$399,'C Report Grouper'!$D29,'C Report'!AC$300:AC$399),SUMIF('C Report'!$A$100:$A$199,'C Report Grouper'!$D29,'C Report'!AC$100:AC$199))</f>
        <v>0</v>
      </c>
      <c r="AF29" s="102">
        <f>IF($D$4="MAP+ADM Waivers",SUMIF('C Report'!$A$100:$A$199,'C Report Grouper'!$D29,'C Report'!AD$100:AD$199)+SUMIF('C Report'!$A$300:$A$399,'C Report Grouper'!$D29,'C Report'!AD$300:AD$399),SUMIF('C Report'!$A$100:$A$199,'C Report Grouper'!$D29,'C Report'!AD$100:AD$199))</f>
        <v>0</v>
      </c>
      <c r="AG29" s="102">
        <f>IF($D$4="MAP+ADM Waivers",SUMIF('C Report'!$A$100:$A$199,'C Report Grouper'!$D29,'C Report'!AE$100:AE$199)+SUMIF('C Report'!$A$300:$A$399,'C Report Grouper'!$D29,'C Report'!AE$300:AE$399),SUMIF('C Report'!$A$100:$A$199,'C Report Grouper'!$D29,'C Report'!AE$100:AE$199))</f>
        <v>0</v>
      </c>
      <c r="AH29" s="103">
        <f>IF($D$4="MAP+ADM Waivers",SUMIF('C Report'!$A$100:$A$199,'C Report Grouper'!$D29,'C Report'!AF$100:AF$199)+SUMIF('C Report'!$A$300:$A$399,'C Report Grouper'!$D29,'C Report'!AF$300:AF$399),SUMIF('C Report'!$A$100:$A$199,'C Report Grouper'!$D29,'C Report'!AF$100:AF$199))</f>
        <v>0</v>
      </c>
    </row>
    <row r="30" spans="2:34" x14ac:dyDescent="0.2">
      <c r="B30" s="6" t="s">
        <v>43</v>
      </c>
      <c r="C30" s="57"/>
      <c r="D30" s="296"/>
      <c r="E30" s="101">
        <f>IF($D$4="MAP+ADM Waivers",SUMIF('C Report'!$A$100:$A$199,'C Report Grouper'!$D30,'C Report'!C$100:C$199)+SUMIF('C Report'!$A$300:$A$399,'C Report Grouper'!$D30,'C Report'!C$300:C$399),SUMIF('C Report'!$A$100:$A$199,'C Report Grouper'!$D30,'C Report'!C$100:C$199))</f>
        <v>0</v>
      </c>
      <c r="F30" s="420">
        <f>IF($D$4="MAP+ADM Waivers",SUMIF('C Report'!$A$100:$A$199,'C Report Grouper'!$D30,'C Report'!D$100:D$199)+SUMIF('C Report'!$A$300:$A$399,'C Report Grouper'!$D30,'C Report'!D$300:D$399),SUMIF('C Report'!$A$100:$A$199,'C Report Grouper'!$D30,'C Report'!D$100:D$199))</f>
        <v>0</v>
      </c>
      <c r="G30" s="420">
        <f>IF($D$4="MAP+ADM Waivers",SUMIF('C Report'!$A$100:$A$199,'C Report Grouper'!$D30,'C Report'!E$100:E$199)+SUMIF('C Report'!$A$300:$A$399,'C Report Grouper'!$D30,'C Report'!E$300:E$399),SUMIF('C Report'!$A$100:$A$199,'C Report Grouper'!$D30,'C Report'!E$100:E$199))</f>
        <v>0</v>
      </c>
      <c r="H30" s="420">
        <f>IF($D$4="MAP+ADM Waivers",SUMIF('C Report'!$A$100:$A$199,'C Report Grouper'!$D30,'C Report'!F$100:F$199)+SUMIF('C Report'!$A$300:$A$399,'C Report Grouper'!$D30,'C Report'!F$300:F$399),SUMIF('C Report'!$A$100:$A$199,'C Report Grouper'!$D30,'C Report'!F$100:F$199))</f>
        <v>0</v>
      </c>
      <c r="I30" s="103">
        <f>IF($D$4="MAP+ADM Waivers",SUMIF('C Report'!$A$100:$A$199,'C Report Grouper'!$D30,'C Report'!G$100:G$199)+SUMIF('C Report'!$A$300:$A$399,'C Report Grouper'!$D30,'C Report'!G$300:G$399),SUMIF('C Report'!$A$100:$A$199,'C Report Grouper'!$D30,'C Report'!G$100:G$199))</f>
        <v>0</v>
      </c>
      <c r="J30" s="102">
        <f>IF($D$4="MAP+ADM Waivers",SUMIF('C Report'!$A$100:$A$199,'C Report Grouper'!$D30,'C Report'!H$100:H$199)+SUMIF('C Report'!$A$300:$A$399,'C Report Grouper'!$D30,'C Report'!H$300:H$399),SUMIF('C Report'!$A$100:$A$199,'C Report Grouper'!$D30,'C Report'!H$100:H$199))</f>
        <v>0</v>
      </c>
      <c r="K30" s="102">
        <f>IF($D$4="MAP+ADM Waivers",SUMIF('C Report'!$A$100:$A$199,'C Report Grouper'!$D30,'C Report'!I$100:I$199)+SUMIF('C Report'!$A$300:$A$399,'C Report Grouper'!$D30,'C Report'!I$300:I$399),SUMIF('C Report'!$A$100:$A$199,'C Report Grouper'!$D30,'C Report'!I$100:I$199))</f>
        <v>0</v>
      </c>
      <c r="L30" s="102">
        <f>IF($D$4="MAP+ADM Waivers",SUMIF('C Report'!$A$100:$A$199,'C Report Grouper'!$D30,'C Report'!J$100:J$199)+SUMIF('C Report'!$A$300:$A$399,'C Report Grouper'!$D30,'C Report'!J$300:J$399),SUMIF('C Report'!$A$100:$A$199,'C Report Grouper'!$D30,'C Report'!J$100:J$199))</f>
        <v>0</v>
      </c>
      <c r="M30" s="102">
        <f>IF($D$4="MAP+ADM Waivers",SUMIF('C Report'!$A$100:$A$199,'C Report Grouper'!$D30,'C Report'!K$100:K$199)+SUMIF('C Report'!$A$300:$A$399,'C Report Grouper'!$D30,'C Report'!K$300:K$399),SUMIF('C Report'!$A$100:$A$199,'C Report Grouper'!$D30,'C Report'!K$100:K$199))</f>
        <v>0</v>
      </c>
      <c r="N30" s="102">
        <f>IF($D$4="MAP+ADM Waivers",SUMIF('C Report'!$A$100:$A$199,'C Report Grouper'!$D30,'C Report'!L$100:L$199)+SUMIF('C Report'!$A$300:$A$399,'C Report Grouper'!$D30,'C Report'!L$300:L$399),SUMIF('C Report'!$A$100:$A$199,'C Report Grouper'!$D30,'C Report'!L$100:L$199))</f>
        <v>0</v>
      </c>
      <c r="O30" s="102">
        <f>IF($D$4="MAP+ADM Waivers",SUMIF('C Report'!$A$100:$A$199,'C Report Grouper'!$D30,'C Report'!M$100:M$199)+SUMIF('C Report'!$A$300:$A$399,'C Report Grouper'!$D30,'C Report'!M$300:M$399),SUMIF('C Report'!$A$100:$A$199,'C Report Grouper'!$D30,'C Report'!M$100:M$199))</f>
        <v>0</v>
      </c>
      <c r="P30" s="102">
        <f>IF($D$4="MAP+ADM Waivers",SUMIF('C Report'!$A$100:$A$199,'C Report Grouper'!$D30,'C Report'!N$100:N$199)+SUMIF('C Report'!$A$300:$A$399,'C Report Grouper'!$D30,'C Report'!N$300:N$399),SUMIF('C Report'!$A$100:$A$199,'C Report Grouper'!$D30,'C Report'!N$100:N$199))</f>
        <v>0</v>
      </c>
      <c r="Q30" s="102">
        <f>IF($D$4="MAP+ADM Waivers",SUMIF('C Report'!$A$100:$A$199,'C Report Grouper'!$D30,'C Report'!O$100:O$199)+SUMIF('C Report'!$A$300:$A$399,'C Report Grouper'!$D30,'C Report'!O$300:O$399),SUMIF('C Report'!$A$100:$A$199,'C Report Grouper'!$D30,'C Report'!O$100:O$199))</f>
        <v>0</v>
      </c>
      <c r="R30" s="102">
        <f>IF($D$4="MAP+ADM Waivers",SUMIF('C Report'!$A$100:$A$199,'C Report Grouper'!$D30,'C Report'!P$100:P$199)+SUMIF('C Report'!$A$300:$A$399,'C Report Grouper'!$D30,'C Report'!P$300:P$399),SUMIF('C Report'!$A$100:$A$199,'C Report Grouper'!$D30,'C Report'!P$100:P$199))</f>
        <v>0</v>
      </c>
      <c r="S30" s="102">
        <f>IF($D$4="MAP+ADM Waivers",SUMIF('C Report'!$A$100:$A$199,'C Report Grouper'!$D30,'C Report'!Q$100:Q$199)+SUMIF('C Report'!$A$300:$A$399,'C Report Grouper'!$D30,'C Report'!Q$300:Q$399),SUMIF('C Report'!$A$100:$A$199,'C Report Grouper'!$D30,'C Report'!Q$100:Q$199))</f>
        <v>0</v>
      </c>
      <c r="T30" s="102">
        <f>IF($D$4="MAP+ADM Waivers",SUMIF('C Report'!$A$100:$A$199,'C Report Grouper'!$D30,'C Report'!R$100:R$199)+SUMIF('C Report'!$A$300:$A$399,'C Report Grouper'!$D30,'C Report'!R$300:R$399),SUMIF('C Report'!$A$100:$A$199,'C Report Grouper'!$D30,'C Report'!R$100:R$199))</f>
        <v>0</v>
      </c>
      <c r="U30" s="102">
        <f>IF($D$4="MAP+ADM Waivers",SUMIF('C Report'!$A$100:$A$199,'C Report Grouper'!$D30,'C Report'!S$100:S$199)+SUMIF('C Report'!$A$300:$A$399,'C Report Grouper'!$D30,'C Report'!S$300:S$399),SUMIF('C Report'!$A$100:$A$199,'C Report Grouper'!$D30,'C Report'!S$100:S$199))</f>
        <v>0</v>
      </c>
      <c r="V30" s="102">
        <f>IF($D$4="MAP+ADM Waivers",SUMIF('C Report'!$A$100:$A$199,'C Report Grouper'!$D30,'C Report'!T$100:T$199)+SUMIF('C Report'!$A$300:$A$399,'C Report Grouper'!$D30,'C Report'!T$300:T$399),SUMIF('C Report'!$A$100:$A$199,'C Report Grouper'!$D30,'C Report'!T$100:T$199))</f>
        <v>0</v>
      </c>
      <c r="W30" s="102">
        <f>IF($D$4="MAP+ADM Waivers",SUMIF('C Report'!$A$100:$A$199,'C Report Grouper'!$D30,'C Report'!U$100:U$199)+SUMIF('C Report'!$A$300:$A$399,'C Report Grouper'!$D30,'C Report'!U$300:U$399),SUMIF('C Report'!$A$100:$A$199,'C Report Grouper'!$D30,'C Report'!U$100:U$199))</f>
        <v>0</v>
      </c>
      <c r="X30" s="102">
        <f>IF($D$4="MAP+ADM Waivers",SUMIF('C Report'!$A$100:$A$199,'C Report Grouper'!$D30,'C Report'!V$100:V$199)+SUMIF('C Report'!$A$300:$A$399,'C Report Grouper'!$D30,'C Report'!V$300:V$399),SUMIF('C Report'!$A$100:$A$199,'C Report Grouper'!$D30,'C Report'!V$100:V$199))</f>
        <v>0</v>
      </c>
      <c r="Y30" s="102">
        <f>IF($D$4="MAP+ADM Waivers",SUMIF('C Report'!$A$100:$A$199,'C Report Grouper'!$D30,'C Report'!W$100:W$199)+SUMIF('C Report'!$A$300:$A$399,'C Report Grouper'!$D30,'C Report'!W$300:W$399),SUMIF('C Report'!$A$100:$A$199,'C Report Grouper'!$D30,'C Report'!W$100:W$199))</f>
        <v>0</v>
      </c>
      <c r="Z30" s="102">
        <f>IF($D$4="MAP+ADM Waivers",SUMIF('C Report'!$A$100:$A$199,'C Report Grouper'!$D30,'C Report'!X$100:X$199)+SUMIF('C Report'!$A$300:$A$399,'C Report Grouper'!$D30,'C Report'!X$300:X$399),SUMIF('C Report'!$A$100:$A$199,'C Report Grouper'!$D30,'C Report'!X$100:X$199))</f>
        <v>0</v>
      </c>
      <c r="AA30" s="102">
        <f>IF($D$4="MAP+ADM Waivers",SUMIF('C Report'!$A$100:$A$199,'C Report Grouper'!$D30,'C Report'!Y$100:Y$199)+SUMIF('C Report'!$A$300:$A$399,'C Report Grouper'!$D30,'C Report'!Y$300:Y$399),SUMIF('C Report'!$A$100:$A$199,'C Report Grouper'!$D30,'C Report'!Y$100:Y$199))</f>
        <v>0</v>
      </c>
      <c r="AB30" s="102">
        <f>IF($D$4="MAP+ADM Waivers",SUMIF('C Report'!$A$100:$A$199,'C Report Grouper'!$D30,'C Report'!Z$100:Z$199)+SUMIF('C Report'!$A$300:$A$399,'C Report Grouper'!$D30,'C Report'!Z$300:Z$399),SUMIF('C Report'!$A$100:$A$199,'C Report Grouper'!$D30,'C Report'!Z$100:Z$199))</f>
        <v>0</v>
      </c>
      <c r="AC30" s="102">
        <f>IF($D$4="MAP+ADM Waivers",SUMIF('C Report'!$A$100:$A$199,'C Report Grouper'!$D30,'C Report'!AA$100:AA$199)+SUMIF('C Report'!$A$300:$A$399,'C Report Grouper'!$D30,'C Report'!AA$300:AA$399),SUMIF('C Report'!$A$100:$A$199,'C Report Grouper'!$D30,'C Report'!AA$100:AA$199))</f>
        <v>0</v>
      </c>
      <c r="AD30" s="102">
        <f>IF($D$4="MAP+ADM Waivers",SUMIF('C Report'!$A$100:$A$199,'C Report Grouper'!$D30,'C Report'!AB$100:AB$199)+SUMIF('C Report'!$A$300:$A$399,'C Report Grouper'!$D30,'C Report'!AB$300:AB$399),SUMIF('C Report'!$A$100:$A$199,'C Report Grouper'!$D30,'C Report'!AB$100:AB$199))</f>
        <v>0</v>
      </c>
      <c r="AE30" s="102">
        <f>IF($D$4="MAP+ADM Waivers",SUMIF('C Report'!$A$100:$A$199,'C Report Grouper'!$D30,'C Report'!AC$100:AC$199)+SUMIF('C Report'!$A$300:$A$399,'C Report Grouper'!$D30,'C Report'!AC$300:AC$399),SUMIF('C Report'!$A$100:$A$199,'C Report Grouper'!$D30,'C Report'!AC$100:AC$199))</f>
        <v>0</v>
      </c>
      <c r="AF30" s="102">
        <f>IF($D$4="MAP+ADM Waivers",SUMIF('C Report'!$A$100:$A$199,'C Report Grouper'!$D30,'C Report'!AD$100:AD$199)+SUMIF('C Report'!$A$300:$A$399,'C Report Grouper'!$D30,'C Report'!AD$300:AD$399),SUMIF('C Report'!$A$100:$A$199,'C Report Grouper'!$D30,'C Report'!AD$100:AD$199))</f>
        <v>0</v>
      </c>
      <c r="AG30" s="102">
        <f>IF($D$4="MAP+ADM Waivers",SUMIF('C Report'!$A$100:$A$199,'C Report Grouper'!$D30,'C Report'!AE$100:AE$199)+SUMIF('C Report'!$A$300:$A$399,'C Report Grouper'!$D30,'C Report'!AE$300:AE$399),SUMIF('C Report'!$A$100:$A$199,'C Report Grouper'!$D30,'C Report'!AE$100:AE$199))</f>
        <v>0</v>
      </c>
      <c r="AH30" s="103">
        <f>IF($D$4="MAP+ADM Waivers",SUMIF('C Report'!$A$100:$A$199,'C Report Grouper'!$D30,'C Report'!AF$100:AF$199)+SUMIF('C Report'!$A$300:$A$399,'C Report Grouper'!$D30,'C Report'!AF$300:AF$399),SUMIF('C Report'!$A$100:$A$199,'C Report Grouper'!$D30,'C Report'!AF$100:AF$199))</f>
        <v>0</v>
      </c>
    </row>
    <row r="31" spans="2:34" x14ac:dyDescent="0.2">
      <c r="B31" s="22" t="str">
        <f>IFERROR(VLOOKUP(C31,'MEG Def'!$A$42:$B$45,2),"")</f>
        <v xml:space="preserve">SUD IMD TANF </v>
      </c>
      <c r="C31" s="57">
        <v>1</v>
      </c>
      <c r="D31" s="296" t="s">
        <v>200</v>
      </c>
      <c r="E31" s="101">
        <f>IF($D$4="MAP+ADM Waivers",SUMIF('C Report'!$A$100:$A$199,'C Report Grouper'!$D31,'C Report'!C$100:C$199)+SUMIF('C Report'!$A$300:$A$399,'C Report Grouper'!$D31,'C Report'!C$300:C$399),SUMIF('C Report'!$A$100:$A$199,'C Report Grouper'!$D31,'C Report'!C$100:C$199))</f>
        <v>135915</v>
      </c>
      <c r="F31" s="420">
        <f>IF($D$4="MAP+ADM Waivers",SUMIF('C Report'!$A$100:$A$199,'C Report Grouper'!$D31,'C Report'!D$100:D$199)+SUMIF('C Report'!$A$300:$A$399,'C Report Grouper'!$D31,'C Report'!D$300:D$399),SUMIF('C Report'!$A$100:$A$199,'C Report Grouper'!$D31,'C Report'!D$100:D$199))</f>
        <v>3197088</v>
      </c>
      <c r="G31" s="420">
        <f>IF($D$4="MAP+ADM Waivers",SUMIF('C Report'!$A$100:$A$199,'C Report Grouper'!$D31,'C Report'!E$100:E$199)+SUMIF('C Report'!$A$300:$A$399,'C Report Grouper'!$D31,'C Report'!E$300:E$399),SUMIF('C Report'!$A$100:$A$199,'C Report Grouper'!$D31,'C Report'!E$100:E$199))</f>
        <v>0</v>
      </c>
      <c r="H31" s="420">
        <f>IF($D$4="MAP+ADM Waivers",SUMIF('C Report'!$A$100:$A$199,'C Report Grouper'!$D31,'C Report'!F$100:F$199)+SUMIF('C Report'!$A$300:$A$399,'C Report Grouper'!$D31,'C Report'!F$300:F$399),SUMIF('C Report'!$A$100:$A$199,'C Report Grouper'!$D31,'C Report'!F$100:F$199))</f>
        <v>0</v>
      </c>
      <c r="I31" s="103">
        <f>IF($D$4="MAP+ADM Waivers",SUMIF('C Report'!$A$100:$A$199,'C Report Grouper'!$D31,'C Report'!G$100:G$199)+SUMIF('C Report'!$A$300:$A$399,'C Report Grouper'!$D31,'C Report'!G$300:G$399),SUMIF('C Report'!$A$100:$A$199,'C Report Grouper'!$D31,'C Report'!G$100:G$199))</f>
        <v>0</v>
      </c>
      <c r="J31" s="102">
        <f>IF($D$4="MAP+ADM Waivers",SUMIF('C Report'!$A$100:$A$199,'C Report Grouper'!$D31,'C Report'!H$100:H$199)+SUMIF('C Report'!$A$300:$A$399,'C Report Grouper'!$D31,'C Report'!H$300:H$399),SUMIF('C Report'!$A$100:$A$199,'C Report Grouper'!$D31,'C Report'!H$100:H$199))</f>
        <v>0</v>
      </c>
      <c r="K31" s="102">
        <f>IF($D$4="MAP+ADM Waivers",SUMIF('C Report'!$A$100:$A$199,'C Report Grouper'!$D31,'C Report'!I$100:I$199)+SUMIF('C Report'!$A$300:$A$399,'C Report Grouper'!$D31,'C Report'!I$300:I$399),SUMIF('C Report'!$A$100:$A$199,'C Report Grouper'!$D31,'C Report'!I$100:I$199))</f>
        <v>0</v>
      </c>
      <c r="L31" s="102">
        <f>IF($D$4="MAP+ADM Waivers",SUMIF('C Report'!$A$100:$A$199,'C Report Grouper'!$D31,'C Report'!J$100:J$199)+SUMIF('C Report'!$A$300:$A$399,'C Report Grouper'!$D31,'C Report'!J$300:J$399),SUMIF('C Report'!$A$100:$A$199,'C Report Grouper'!$D31,'C Report'!J$100:J$199))</f>
        <v>0</v>
      </c>
      <c r="M31" s="102">
        <f>IF($D$4="MAP+ADM Waivers",SUMIF('C Report'!$A$100:$A$199,'C Report Grouper'!$D31,'C Report'!K$100:K$199)+SUMIF('C Report'!$A$300:$A$399,'C Report Grouper'!$D31,'C Report'!K$300:K$399),SUMIF('C Report'!$A$100:$A$199,'C Report Grouper'!$D31,'C Report'!K$100:K$199))</f>
        <v>0</v>
      </c>
      <c r="N31" s="102">
        <f>IF($D$4="MAP+ADM Waivers",SUMIF('C Report'!$A$100:$A$199,'C Report Grouper'!$D31,'C Report'!L$100:L$199)+SUMIF('C Report'!$A$300:$A$399,'C Report Grouper'!$D31,'C Report'!L$300:L$399),SUMIF('C Report'!$A$100:$A$199,'C Report Grouper'!$D31,'C Report'!L$100:L$199))</f>
        <v>0</v>
      </c>
      <c r="O31" s="102">
        <f>IF($D$4="MAP+ADM Waivers",SUMIF('C Report'!$A$100:$A$199,'C Report Grouper'!$D31,'C Report'!M$100:M$199)+SUMIF('C Report'!$A$300:$A$399,'C Report Grouper'!$D31,'C Report'!M$300:M$399),SUMIF('C Report'!$A$100:$A$199,'C Report Grouper'!$D31,'C Report'!M$100:M$199))</f>
        <v>0</v>
      </c>
      <c r="P31" s="102">
        <f>IF($D$4="MAP+ADM Waivers",SUMIF('C Report'!$A$100:$A$199,'C Report Grouper'!$D31,'C Report'!N$100:N$199)+SUMIF('C Report'!$A$300:$A$399,'C Report Grouper'!$D31,'C Report'!N$300:N$399),SUMIF('C Report'!$A$100:$A$199,'C Report Grouper'!$D31,'C Report'!N$100:N$199))</f>
        <v>0</v>
      </c>
      <c r="Q31" s="102">
        <f>IF($D$4="MAP+ADM Waivers",SUMIF('C Report'!$A$100:$A$199,'C Report Grouper'!$D31,'C Report'!O$100:O$199)+SUMIF('C Report'!$A$300:$A$399,'C Report Grouper'!$D31,'C Report'!O$300:O$399),SUMIF('C Report'!$A$100:$A$199,'C Report Grouper'!$D31,'C Report'!O$100:O$199))</f>
        <v>0</v>
      </c>
      <c r="R31" s="102">
        <f>IF($D$4="MAP+ADM Waivers",SUMIF('C Report'!$A$100:$A$199,'C Report Grouper'!$D31,'C Report'!P$100:P$199)+SUMIF('C Report'!$A$300:$A$399,'C Report Grouper'!$D31,'C Report'!P$300:P$399),SUMIF('C Report'!$A$100:$A$199,'C Report Grouper'!$D31,'C Report'!P$100:P$199))</f>
        <v>0</v>
      </c>
      <c r="S31" s="102">
        <f>IF($D$4="MAP+ADM Waivers",SUMIF('C Report'!$A$100:$A$199,'C Report Grouper'!$D31,'C Report'!Q$100:Q$199)+SUMIF('C Report'!$A$300:$A$399,'C Report Grouper'!$D31,'C Report'!Q$300:Q$399),SUMIF('C Report'!$A$100:$A$199,'C Report Grouper'!$D31,'C Report'!Q$100:Q$199))</f>
        <v>0</v>
      </c>
      <c r="T31" s="102">
        <f>IF($D$4="MAP+ADM Waivers",SUMIF('C Report'!$A$100:$A$199,'C Report Grouper'!$D31,'C Report'!R$100:R$199)+SUMIF('C Report'!$A$300:$A$399,'C Report Grouper'!$D31,'C Report'!R$300:R$399),SUMIF('C Report'!$A$100:$A$199,'C Report Grouper'!$D31,'C Report'!R$100:R$199))</f>
        <v>0</v>
      </c>
      <c r="U31" s="102">
        <f>IF($D$4="MAP+ADM Waivers",SUMIF('C Report'!$A$100:$A$199,'C Report Grouper'!$D31,'C Report'!S$100:S$199)+SUMIF('C Report'!$A$300:$A$399,'C Report Grouper'!$D31,'C Report'!S$300:S$399),SUMIF('C Report'!$A$100:$A$199,'C Report Grouper'!$D31,'C Report'!S$100:S$199))</f>
        <v>0</v>
      </c>
      <c r="V31" s="102">
        <f>IF($D$4="MAP+ADM Waivers",SUMIF('C Report'!$A$100:$A$199,'C Report Grouper'!$D31,'C Report'!T$100:T$199)+SUMIF('C Report'!$A$300:$A$399,'C Report Grouper'!$D31,'C Report'!T$300:T$399),SUMIF('C Report'!$A$100:$A$199,'C Report Grouper'!$D31,'C Report'!T$100:T$199))</f>
        <v>0</v>
      </c>
      <c r="W31" s="102">
        <f>IF($D$4="MAP+ADM Waivers",SUMIF('C Report'!$A$100:$A$199,'C Report Grouper'!$D31,'C Report'!U$100:U$199)+SUMIF('C Report'!$A$300:$A$399,'C Report Grouper'!$D31,'C Report'!U$300:U$399),SUMIF('C Report'!$A$100:$A$199,'C Report Grouper'!$D31,'C Report'!U$100:U$199))</f>
        <v>0</v>
      </c>
      <c r="X31" s="102">
        <f>IF($D$4="MAP+ADM Waivers",SUMIF('C Report'!$A$100:$A$199,'C Report Grouper'!$D31,'C Report'!V$100:V$199)+SUMIF('C Report'!$A$300:$A$399,'C Report Grouper'!$D31,'C Report'!V$300:V$399),SUMIF('C Report'!$A$100:$A$199,'C Report Grouper'!$D31,'C Report'!V$100:V$199))</f>
        <v>0</v>
      </c>
      <c r="Y31" s="102">
        <f>IF($D$4="MAP+ADM Waivers",SUMIF('C Report'!$A$100:$A$199,'C Report Grouper'!$D31,'C Report'!W$100:W$199)+SUMIF('C Report'!$A$300:$A$399,'C Report Grouper'!$D31,'C Report'!W$300:W$399),SUMIF('C Report'!$A$100:$A$199,'C Report Grouper'!$D31,'C Report'!W$100:W$199))</f>
        <v>0</v>
      </c>
      <c r="Z31" s="102">
        <f>IF($D$4="MAP+ADM Waivers",SUMIF('C Report'!$A$100:$A$199,'C Report Grouper'!$D31,'C Report'!X$100:X$199)+SUMIF('C Report'!$A$300:$A$399,'C Report Grouper'!$D31,'C Report'!X$300:X$399),SUMIF('C Report'!$A$100:$A$199,'C Report Grouper'!$D31,'C Report'!X$100:X$199))</f>
        <v>0</v>
      </c>
      <c r="AA31" s="102">
        <f>IF($D$4="MAP+ADM Waivers",SUMIF('C Report'!$A$100:$A$199,'C Report Grouper'!$D31,'C Report'!Y$100:Y$199)+SUMIF('C Report'!$A$300:$A$399,'C Report Grouper'!$D31,'C Report'!Y$300:Y$399),SUMIF('C Report'!$A$100:$A$199,'C Report Grouper'!$D31,'C Report'!Y$100:Y$199))</f>
        <v>0</v>
      </c>
      <c r="AB31" s="102">
        <f>IF($D$4="MAP+ADM Waivers",SUMIF('C Report'!$A$100:$A$199,'C Report Grouper'!$D31,'C Report'!Z$100:Z$199)+SUMIF('C Report'!$A$300:$A$399,'C Report Grouper'!$D31,'C Report'!Z$300:Z$399),SUMIF('C Report'!$A$100:$A$199,'C Report Grouper'!$D31,'C Report'!Z$100:Z$199))</f>
        <v>0</v>
      </c>
      <c r="AC31" s="102">
        <f>IF($D$4="MAP+ADM Waivers",SUMIF('C Report'!$A$100:$A$199,'C Report Grouper'!$D31,'C Report'!AA$100:AA$199)+SUMIF('C Report'!$A$300:$A$399,'C Report Grouper'!$D31,'C Report'!AA$300:AA$399),SUMIF('C Report'!$A$100:$A$199,'C Report Grouper'!$D31,'C Report'!AA$100:AA$199))</f>
        <v>0</v>
      </c>
      <c r="AD31" s="102">
        <f>IF($D$4="MAP+ADM Waivers",SUMIF('C Report'!$A$100:$A$199,'C Report Grouper'!$D31,'C Report'!AB$100:AB$199)+SUMIF('C Report'!$A$300:$A$399,'C Report Grouper'!$D31,'C Report'!AB$300:AB$399),SUMIF('C Report'!$A$100:$A$199,'C Report Grouper'!$D31,'C Report'!AB$100:AB$199))</f>
        <v>0</v>
      </c>
      <c r="AE31" s="102">
        <f>IF($D$4="MAP+ADM Waivers",SUMIF('C Report'!$A$100:$A$199,'C Report Grouper'!$D31,'C Report'!AC$100:AC$199)+SUMIF('C Report'!$A$300:$A$399,'C Report Grouper'!$D31,'C Report'!AC$300:AC$399),SUMIF('C Report'!$A$100:$A$199,'C Report Grouper'!$D31,'C Report'!AC$100:AC$199))</f>
        <v>0</v>
      </c>
      <c r="AF31" s="102">
        <f>IF($D$4="MAP+ADM Waivers",SUMIF('C Report'!$A$100:$A$199,'C Report Grouper'!$D31,'C Report'!AD$100:AD$199)+SUMIF('C Report'!$A$300:$A$399,'C Report Grouper'!$D31,'C Report'!AD$300:AD$399),SUMIF('C Report'!$A$100:$A$199,'C Report Grouper'!$D31,'C Report'!AD$100:AD$199))</f>
        <v>0</v>
      </c>
      <c r="AG31" s="102">
        <f>IF($D$4="MAP+ADM Waivers",SUMIF('C Report'!$A$100:$A$199,'C Report Grouper'!$D31,'C Report'!AE$100:AE$199)+SUMIF('C Report'!$A$300:$A$399,'C Report Grouper'!$D31,'C Report'!AE$300:AE$399),SUMIF('C Report'!$A$100:$A$199,'C Report Grouper'!$D31,'C Report'!AE$100:AE$199))</f>
        <v>0</v>
      </c>
      <c r="AH31" s="103">
        <f>IF($D$4="MAP+ADM Waivers",SUMIF('C Report'!$A$100:$A$199,'C Report Grouper'!$D31,'C Report'!AF$100:AF$199)+SUMIF('C Report'!$A$300:$A$399,'C Report Grouper'!$D31,'C Report'!AF$300:AF$399),SUMIF('C Report'!$A$100:$A$199,'C Report Grouper'!$D31,'C Report'!AF$100:AF$199))</f>
        <v>0</v>
      </c>
    </row>
    <row r="32" spans="2:34" x14ac:dyDescent="0.2">
      <c r="B32" s="22" t="str">
        <f>IFERROR(VLOOKUP(C32,'MEG Def'!$A$42:$B$45,2),"")</f>
        <v>SUD IMD SSI Duals</v>
      </c>
      <c r="C32" s="57">
        <v>2</v>
      </c>
      <c r="D32" s="296" t="s">
        <v>191</v>
      </c>
      <c r="E32" s="101">
        <f>IF($D$4="MAP+ADM Waivers",SUMIF('C Report'!$A$100:$A$199,'C Report Grouper'!$D32,'C Report'!C$100:C$199)+SUMIF('C Report'!$A$300:$A$399,'C Report Grouper'!$D32,'C Report'!C$300:C$399),SUMIF('C Report'!$A$100:$A$199,'C Report Grouper'!$D32,'C Report'!C$100:C$199))</f>
        <v>74549</v>
      </c>
      <c r="F32" s="420">
        <f>IF($D$4="MAP+ADM Waivers",SUMIF('C Report'!$A$100:$A$199,'C Report Grouper'!$D32,'C Report'!D$100:D$199)+SUMIF('C Report'!$A$300:$A$399,'C Report Grouper'!$D32,'C Report'!D$300:D$399),SUMIF('C Report'!$A$100:$A$199,'C Report Grouper'!$D32,'C Report'!D$100:D$199))</f>
        <v>365422</v>
      </c>
      <c r="G32" s="420">
        <f>IF($D$4="MAP+ADM Waivers",SUMIF('C Report'!$A$100:$A$199,'C Report Grouper'!$D32,'C Report'!E$100:E$199)+SUMIF('C Report'!$A$300:$A$399,'C Report Grouper'!$D32,'C Report'!E$300:E$399),SUMIF('C Report'!$A$100:$A$199,'C Report Grouper'!$D32,'C Report'!E$100:E$199))</f>
        <v>0</v>
      </c>
      <c r="H32" s="420">
        <f>IF($D$4="MAP+ADM Waivers",SUMIF('C Report'!$A$100:$A$199,'C Report Grouper'!$D32,'C Report'!F$100:F$199)+SUMIF('C Report'!$A$300:$A$399,'C Report Grouper'!$D32,'C Report'!F$300:F$399),SUMIF('C Report'!$A$100:$A$199,'C Report Grouper'!$D32,'C Report'!F$100:F$199))</f>
        <v>0</v>
      </c>
      <c r="I32" s="103">
        <f>IF($D$4="MAP+ADM Waivers",SUMIF('C Report'!$A$100:$A$199,'C Report Grouper'!$D32,'C Report'!G$100:G$199)+SUMIF('C Report'!$A$300:$A$399,'C Report Grouper'!$D32,'C Report'!G$300:G$399),SUMIF('C Report'!$A$100:$A$199,'C Report Grouper'!$D32,'C Report'!G$100:G$199))</f>
        <v>0</v>
      </c>
      <c r="J32" s="102">
        <f>IF($D$4="MAP+ADM Waivers",SUMIF('C Report'!$A$100:$A$199,'C Report Grouper'!$D32,'C Report'!H$100:H$199)+SUMIF('C Report'!$A$300:$A$399,'C Report Grouper'!$D32,'C Report'!H$300:H$399),SUMIF('C Report'!$A$100:$A$199,'C Report Grouper'!$D32,'C Report'!H$100:H$199))</f>
        <v>0</v>
      </c>
      <c r="K32" s="102">
        <f>IF($D$4="MAP+ADM Waivers",SUMIF('C Report'!$A$100:$A$199,'C Report Grouper'!$D32,'C Report'!I$100:I$199)+SUMIF('C Report'!$A$300:$A$399,'C Report Grouper'!$D32,'C Report'!I$300:I$399),SUMIF('C Report'!$A$100:$A$199,'C Report Grouper'!$D32,'C Report'!I$100:I$199))</f>
        <v>0</v>
      </c>
      <c r="L32" s="102">
        <f>IF($D$4="MAP+ADM Waivers",SUMIF('C Report'!$A$100:$A$199,'C Report Grouper'!$D32,'C Report'!J$100:J$199)+SUMIF('C Report'!$A$300:$A$399,'C Report Grouper'!$D32,'C Report'!J$300:J$399),SUMIF('C Report'!$A$100:$A$199,'C Report Grouper'!$D32,'C Report'!J$100:J$199))</f>
        <v>0</v>
      </c>
      <c r="M32" s="102">
        <f>IF($D$4="MAP+ADM Waivers",SUMIF('C Report'!$A$100:$A$199,'C Report Grouper'!$D32,'C Report'!K$100:K$199)+SUMIF('C Report'!$A$300:$A$399,'C Report Grouper'!$D32,'C Report'!K$300:K$399),SUMIF('C Report'!$A$100:$A$199,'C Report Grouper'!$D32,'C Report'!K$100:K$199))</f>
        <v>0</v>
      </c>
      <c r="N32" s="102">
        <f>IF($D$4="MAP+ADM Waivers",SUMIF('C Report'!$A$100:$A$199,'C Report Grouper'!$D32,'C Report'!L$100:L$199)+SUMIF('C Report'!$A$300:$A$399,'C Report Grouper'!$D32,'C Report'!L$300:L$399),SUMIF('C Report'!$A$100:$A$199,'C Report Grouper'!$D32,'C Report'!L$100:L$199))</f>
        <v>0</v>
      </c>
      <c r="O32" s="102">
        <f>IF($D$4="MAP+ADM Waivers",SUMIF('C Report'!$A$100:$A$199,'C Report Grouper'!$D32,'C Report'!M$100:M$199)+SUMIF('C Report'!$A$300:$A$399,'C Report Grouper'!$D32,'C Report'!M$300:M$399),SUMIF('C Report'!$A$100:$A$199,'C Report Grouper'!$D32,'C Report'!M$100:M$199))</f>
        <v>0</v>
      </c>
      <c r="P32" s="102">
        <f>IF($D$4="MAP+ADM Waivers",SUMIF('C Report'!$A$100:$A$199,'C Report Grouper'!$D32,'C Report'!N$100:N$199)+SUMIF('C Report'!$A$300:$A$399,'C Report Grouper'!$D32,'C Report'!N$300:N$399),SUMIF('C Report'!$A$100:$A$199,'C Report Grouper'!$D32,'C Report'!N$100:N$199))</f>
        <v>0</v>
      </c>
      <c r="Q32" s="102">
        <f>IF($D$4="MAP+ADM Waivers",SUMIF('C Report'!$A$100:$A$199,'C Report Grouper'!$D32,'C Report'!O$100:O$199)+SUMIF('C Report'!$A$300:$A$399,'C Report Grouper'!$D32,'C Report'!O$300:O$399),SUMIF('C Report'!$A$100:$A$199,'C Report Grouper'!$D32,'C Report'!O$100:O$199))</f>
        <v>0</v>
      </c>
      <c r="R32" s="102">
        <f>IF($D$4="MAP+ADM Waivers",SUMIF('C Report'!$A$100:$A$199,'C Report Grouper'!$D32,'C Report'!P$100:P$199)+SUMIF('C Report'!$A$300:$A$399,'C Report Grouper'!$D32,'C Report'!P$300:P$399),SUMIF('C Report'!$A$100:$A$199,'C Report Grouper'!$D32,'C Report'!P$100:P$199))</f>
        <v>0</v>
      </c>
      <c r="S32" s="102">
        <f>IF($D$4="MAP+ADM Waivers",SUMIF('C Report'!$A$100:$A$199,'C Report Grouper'!$D32,'C Report'!Q$100:Q$199)+SUMIF('C Report'!$A$300:$A$399,'C Report Grouper'!$D32,'C Report'!Q$300:Q$399),SUMIF('C Report'!$A$100:$A$199,'C Report Grouper'!$D32,'C Report'!Q$100:Q$199))</f>
        <v>0</v>
      </c>
      <c r="T32" s="102">
        <f>IF($D$4="MAP+ADM Waivers",SUMIF('C Report'!$A$100:$A$199,'C Report Grouper'!$D32,'C Report'!R$100:R$199)+SUMIF('C Report'!$A$300:$A$399,'C Report Grouper'!$D32,'C Report'!R$300:R$399),SUMIF('C Report'!$A$100:$A$199,'C Report Grouper'!$D32,'C Report'!R$100:R$199))</f>
        <v>0</v>
      </c>
      <c r="U32" s="102">
        <f>IF($D$4="MAP+ADM Waivers",SUMIF('C Report'!$A$100:$A$199,'C Report Grouper'!$D32,'C Report'!S$100:S$199)+SUMIF('C Report'!$A$300:$A$399,'C Report Grouper'!$D32,'C Report'!S$300:S$399),SUMIF('C Report'!$A$100:$A$199,'C Report Grouper'!$D32,'C Report'!S$100:S$199))</f>
        <v>0</v>
      </c>
      <c r="V32" s="102">
        <f>IF($D$4="MAP+ADM Waivers",SUMIF('C Report'!$A$100:$A$199,'C Report Grouper'!$D32,'C Report'!T$100:T$199)+SUMIF('C Report'!$A$300:$A$399,'C Report Grouper'!$D32,'C Report'!T$300:T$399),SUMIF('C Report'!$A$100:$A$199,'C Report Grouper'!$D32,'C Report'!T$100:T$199))</f>
        <v>0</v>
      </c>
      <c r="W32" s="102">
        <f>IF($D$4="MAP+ADM Waivers",SUMIF('C Report'!$A$100:$A$199,'C Report Grouper'!$D32,'C Report'!U$100:U$199)+SUMIF('C Report'!$A$300:$A$399,'C Report Grouper'!$D32,'C Report'!U$300:U$399),SUMIF('C Report'!$A$100:$A$199,'C Report Grouper'!$D32,'C Report'!U$100:U$199))</f>
        <v>0</v>
      </c>
      <c r="X32" s="102">
        <f>IF($D$4="MAP+ADM Waivers",SUMIF('C Report'!$A$100:$A$199,'C Report Grouper'!$D32,'C Report'!V$100:V$199)+SUMIF('C Report'!$A$300:$A$399,'C Report Grouper'!$D32,'C Report'!V$300:V$399),SUMIF('C Report'!$A$100:$A$199,'C Report Grouper'!$D32,'C Report'!V$100:V$199))</f>
        <v>0</v>
      </c>
      <c r="Y32" s="102">
        <f>IF($D$4="MAP+ADM Waivers",SUMIF('C Report'!$A$100:$A$199,'C Report Grouper'!$D32,'C Report'!W$100:W$199)+SUMIF('C Report'!$A$300:$A$399,'C Report Grouper'!$D32,'C Report'!W$300:W$399),SUMIF('C Report'!$A$100:$A$199,'C Report Grouper'!$D32,'C Report'!W$100:W$199))</f>
        <v>0</v>
      </c>
      <c r="Z32" s="102">
        <f>IF($D$4="MAP+ADM Waivers",SUMIF('C Report'!$A$100:$A$199,'C Report Grouper'!$D32,'C Report'!X$100:X$199)+SUMIF('C Report'!$A$300:$A$399,'C Report Grouper'!$D32,'C Report'!X$300:X$399),SUMIF('C Report'!$A$100:$A$199,'C Report Grouper'!$D32,'C Report'!X$100:X$199))</f>
        <v>0</v>
      </c>
      <c r="AA32" s="102">
        <f>IF($D$4="MAP+ADM Waivers",SUMIF('C Report'!$A$100:$A$199,'C Report Grouper'!$D32,'C Report'!Y$100:Y$199)+SUMIF('C Report'!$A$300:$A$399,'C Report Grouper'!$D32,'C Report'!Y$300:Y$399),SUMIF('C Report'!$A$100:$A$199,'C Report Grouper'!$D32,'C Report'!Y$100:Y$199))</f>
        <v>0</v>
      </c>
      <c r="AB32" s="102">
        <f>IF($D$4="MAP+ADM Waivers",SUMIF('C Report'!$A$100:$A$199,'C Report Grouper'!$D32,'C Report'!Z$100:Z$199)+SUMIF('C Report'!$A$300:$A$399,'C Report Grouper'!$D32,'C Report'!Z$300:Z$399),SUMIF('C Report'!$A$100:$A$199,'C Report Grouper'!$D32,'C Report'!Z$100:Z$199))</f>
        <v>0</v>
      </c>
      <c r="AC32" s="102">
        <f>IF($D$4="MAP+ADM Waivers",SUMIF('C Report'!$A$100:$A$199,'C Report Grouper'!$D32,'C Report'!AA$100:AA$199)+SUMIF('C Report'!$A$300:$A$399,'C Report Grouper'!$D32,'C Report'!AA$300:AA$399),SUMIF('C Report'!$A$100:$A$199,'C Report Grouper'!$D32,'C Report'!AA$100:AA$199))</f>
        <v>0</v>
      </c>
      <c r="AD32" s="102">
        <f>IF($D$4="MAP+ADM Waivers",SUMIF('C Report'!$A$100:$A$199,'C Report Grouper'!$D32,'C Report'!AB$100:AB$199)+SUMIF('C Report'!$A$300:$A$399,'C Report Grouper'!$D32,'C Report'!AB$300:AB$399),SUMIF('C Report'!$A$100:$A$199,'C Report Grouper'!$D32,'C Report'!AB$100:AB$199))</f>
        <v>0</v>
      </c>
      <c r="AE32" s="102">
        <f>IF($D$4="MAP+ADM Waivers",SUMIF('C Report'!$A$100:$A$199,'C Report Grouper'!$D32,'C Report'!AC$100:AC$199)+SUMIF('C Report'!$A$300:$A$399,'C Report Grouper'!$D32,'C Report'!AC$300:AC$399),SUMIF('C Report'!$A$100:$A$199,'C Report Grouper'!$D32,'C Report'!AC$100:AC$199))</f>
        <v>0</v>
      </c>
      <c r="AF32" s="102">
        <f>IF($D$4="MAP+ADM Waivers",SUMIF('C Report'!$A$100:$A$199,'C Report Grouper'!$D32,'C Report'!AD$100:AD$199)+SUMIF('C Report'!$A$300:$A$399,'C Report Grouper'!$D32,'C Report'!AD$300:AD$399),SUMIF('C Report'!$A$100:$A$199,'C Report Grouper'!$D32,'C Report'!AD$100:AD$199))</f>
        <v>0</v>
      </c>
      <c r="AG32" s="102">
        <f>IF($D$4="MAP+ADM Waivers",SUMIF('C Report'!$A$100:$A$199,'C Report Grouper'!$D32,'C Report'!AE$100:AE$199)+SUMIF('C Report'!$A$300:$A$399,'C Report Grouper'!$D32,'C Report'!AE$300:AE$399),SUMIF('C Report'!$A$100:$A$199,'C Report Grouper'!$D32,'C Report'!AE$100:AE$199))</f>
        <v>0</v>
      </c>
      <c r="AH32" s="103">
        <f>IF($D$4="MAP+ADM Waivers",SUMIF('C Report'!$A$100:$A$199,'C Report Grouper'!$D32,'C Report'!AF$100:AF$199)+SUMIF('C Report'!$A$300:$A$399,'C Report Grouper'!$D32,'C Report'!AF$300:AF$399),SUMIF('C Report'!$A$100:$A$199,'C Report Grouper'!$D32,'C Report'!AF$100:AF$199))</f>
        <v>0</v>
      </c>
    </row>
    <row r="33" spans="2:34" x14ac:dyDescent="0.2">
      <c r="B33" s="22" t="str">
        <f>IFERROR(VLOOKUP(C33,'MEG Def'!$A$42:$B$45,2),"")</f>
        <v xml:space="preserve">SUD IMD SSI NON-Duals </v>
      </c>
      <c r="C33" s="57">
        <v>3</v>
      </c>
      <c r="D33" s="296" t="s">
        <v>199</v>
      </c>
      <c r="E33" s="101">
        <f>IF($D$4="MAP+ADM Waivers",SUMIF('C Report'!$A$100:$A$199,'C Report Grouper'!$D33,'C Report'!C$100:C$199)+SUMIF('C Report'!$A$300:$A$399,'C Report Grouper'!$D33,'C Report'!C$300:C$399),SUMIF('C Report'!$A$100:$A$199,'C Report Grouper'!$D33,'C Report'!C$100:C$199))</f>
        <v>487919</v>
      </c>
      <c r="F33" s="420">
        <f>IF($D$4="MAP+ADM Waivers",SUMIF('C Report'!$A$100:$A$199,'C Report Grouper'!$D33,'C Report'!D$100:D$199)+SUMIF('C Report'!$A$300:$A$399,'C Report Grouper'!$D33,'C Report'!D$300:D$399),SUMIF('C Report'!$A$100:$A$199,'C Report Grouper'!$D33,'C Report'!D$100:D$199))</f>
        <v>12498622</v>
      </c>
      <c r="G33" s="420">
        <f>IF($D$4="MAP+ADM Waivers",SUMIF('C Report'!$A$100:$A$199,'C Report Grouper'!$D33,'C Report'!E$100:E$199)+SUMIF('C Report'!$A$300:$A$399,'C Report Grouper'!$D33,'C Report'!E$300:E$399),SUMIF('C Report'!$A$100:$A$199,'C Report Grouper'!$D33,'C Report'!E$100:E$199))</f>
        <v>0</v>
      </c>
      <c r="H33" s="420">
        <f>IF($D$4="MAP+ADM Waivers",SUMIF('C Report'!$A$100:$A$199,'C Report Grouper'!$D33,'C Report'!F$100:F$199)+SUMIF('C Report'!$A$300:$A$399,'C Report Grouper'!$D33,'C Report'!F$300:F$399),SUMIF('C Report'!$A$100:$A$199,'C Report Grouper'!$D33,'C Report'!F$100:F$199))</f>
        <v>0</v>
      </c>
      <c r="I33" s="103">
        <f>IF($D$4="MAP+ADM Waivers",SUMIF('C Report'!$A$100:$A$199,'C Report Grouper'!$D33,'C Report'!G$100:G$199)+SUMIF('C Report'!$A$300:$A$399,'C Report Grouper'!$D33,'C Report'!G$300:G$399),SUMIF('C Report'!$A$100:$A$199,'C Report Grouper'!$D33,'C Report'!G$100:G$199))</f>
        <v>0</v>
      </c>
      <c r="J33" s="102">
        <f>IF($D$4="MAP+ADM Waivers",SUMIF('C Report'!$A$100:$A$199,'C Report Grouper'!$D33,'C Report'!H$100:H$199)+SUMIF('C Report'!$A$300:$A$399,'C Report Grouper'!$D33,'C Report'!H$300:H$399),SUMIF('C Report'!$A$100:$A$199,'C Report Grouper'!$D33,'C Report'!H$100:H$199))</f>
        <v>0</v>
      </c>
      <c r="K33" s="102">
        <f>IF($D$4="MAP+ADM Waivers",SUMIF('C Report'!$A$100:$A$199,'C Report Grouper'!$D33,'C Report'!I$100:I$199)+SUMIF('C Report'!$A$300:$A$399,'C Report Grouper'!$D33,'C Report'!I$300:I$399),SUMIF('C Report'!$A$100:$A$199,'C Report Grouper'!$D33,'C Report'!I$100:I$199))</f>
        <v>0</v>
      </c>
      <c r="L33" s="102">
        <f>IF($D$4="MAP+ADM Waivers",SUMIF('C Report'!$A$100:$A$199,'C Report Grouper'!$D33,'C Report'!J$100:J$199)+SUMIF('C Report'!$A$300:$A$399,'C Report Grouper'!$D33,'C Report'!J$300:J$399),SUMIF('C Report'!$A$100:$A$199,'C Report Grouper'!$D33,'C Report'!J$100:J$199))</f>
        <v>0</v>
      </c>
      <c r="M33" s="102">
        <f>IF($D$4="MAP+ADM Waivers",SUMIF('C Report'!$A$100:$A$199,'C Report Grouper'!$D33,'C Report'!K$100:K$199)+SUMIF('C Report'!$A$300:$A$399,'C Report Grouper'!$D33,'C Report'!K$300:K$399),SUMIF('C Report'!$A$100:$A$199,'C Report Grouper'!$D33,'C Report'!K$100:K$199))</f>
        <v>0</v>
      </c>
      <c r="N33" s="102">
        <f>IF($D$4="MAP+ADM Waivers",SUMIF('C Report'!$A$100:$A$199,'C Report Grouper'!$D33,'C Report'!L$100:L$199)+SUMIF('C Report'!$A$300:$A$399,'C Report Grouper'!$D33,'C Report'!L$300:L$399),SUMIF('C Report'!$A$100:$A$199,'C Report Grouper'!$D33,'C Report'!L$100:L$199))</f>
        <v>0</v>
      </c>
      <c r="O33" s="102">
        <f>IF($D$4="MAP+ADM Waivers",SUMIF('C Report'!$A$100:$A$199,'C Report Grouper'!$D33,'C Report'!M$100:M$199)+SUMIF('C Report'!$A$300:$A$399,'C Report Grouper'!$D33,'C Report'!M$300:M$399),SUMIF('C Report'!$A$100:$A$199,'C Report Grouper'!$D33,'C Report'!M$100:M$199))</f>
        <v>0</v>
      </c>
      <c r="P33" s="102">
        <f>IF($D$4="MAP+ADM Waivers",SUMIF('C Report'!$A$100:$A$199,'C Report Grouper'!$D33,'C Report'!N$100:N$199)+SUMIF('C Report'!$A$300:$A$399,'C Report Grouper'!$D33,'C Report'!N$300:N$399),SUMIF('C Report'!$A$100:$A$199,'C Report Grouper'!$D33,'C Report'!N$100:N$199))</f>
        <v>0</v>
      </c>
      <c r="Q33" s="102">
        <f>IF($D$4="MAP+ADM Waivers",SUMIF('C Report'!$A$100:$A$199,'C Report Grouper'!$D33,'C Report'!O$100:O$199)+SUMIF('C Report'!$A$300:$A$399,'C Report Grouper'!$D33,'C Report'!O$300:O$399),SUMIF('C Report'!$A$100:$A$199,'C Report Grouper'!$D33,'C Report'!O$100:O$199))</f>
        <v>0</v>
      </c>
      <c r="R33" s="102">
        <f>IF($D$4="MAP+ADM Waivers",SUMIF('C Report'!$A$100:$A$199,'C Report Grouper'!$D33,'C Report'!P$100:P$199)+SUMIF('C Report'!$A$300:$A$399,'C Report Grouper'!$D33,'C Report'!P$300:P$399),SUMIF('C Report'!$A$100:$A$199,'C Report Grouper'!$D33,'C Report'!P$100:P$199))</f>
        <v>0</v>
      </c>
      <c r="S33" s="102">
        <f>IF($D$4="MAP+ADM Waivers",SUMIF('C Report'!$A$100:$A$199,'C Report Grouper'!$D33,'C Report'!Q$100:Q$199)+SUMIF('C Report'!$A$300:$A$399,'C Report Grouper'!$D33,'C Report'!Q$300:Q$399),SUMIF('C Report'!$A$100:$A$199,'C Report Grouper'!$D33,'C Report'!Q$100:Q$199))</f>
        <v>0</v>
      </c>
      <c r="T33" s="102">
        <f>IF($D$4="MAP+ADM Waivers",SUMIF('C Report'!$A$100:$A$199,'C Report Grouper'!$D33,'C Report'!R$100:R$199)+SUMIF('C Report'!$A$300:$A$399,'C Report Grouper'!$D33,'C Report'!R$300:R$399),SUMIF('C Report'!$A$100:$A$199,'C Report Grouper'!$D33,'C Report'!R$100:R$199))</f>
        <v>0</v>
      </c>
      <c r="U33" s="102">
        <f>IF($D$4="MAP+ADM Waivers",SUMIF('C Report'!$A$100:$A$199,'C Report Grouper'!$D33,'C Report'!S$100:S$199)+SUMIF('C Report'!$A$300:$A$399,'C Report Grouper'!$D33,'C Report'!S$300:S$399),SUMIF('C Report'!$A$100:$A$199,'C Report Grouper'!$D33,'C Report'!S$100:S$199))</f>
        <v>0</v>
      </c>
      <c r="V33" s="102">
        <f>IF($D$4="MAP+ADM Waivers",SUMIF('C Report'!$A$100:$A$199,'C Report Grouper'!$D33,'C Report'!T$100:T$199)+SUMIF('C Report'!$A$300:$A$399,'C Report Grouper'!$D33,'C Report'!T$300:T$399),SUMIF('C Report'!$A$100:$A$199,'C Report Grouper'!$D33,'C Report'!T$100:T$199))</f>
        <v>0</v>
      </c>
      <c r="W33" s="102">
        <f>IF($D$4="MAP+ADM Waivers",SUMIF('C Report'!$A$100:$A$199,'C Report Grouper'!$D33,'C Report'!U$100:U$199)+SUMIF('C Report'!$A$300:$A$399,'C Report Grouper'!$D33,'C Report'!U$300:U$399),SUMIF('C Report'!$A$100:$A$199,'C Report Grouper'!$D33,'C Report'!U$100:U$199))</f>
        <v>0</v>
      </c>
      <c r="X33" s="102">
        <f>IF($D$4="MAP+ADM Waivers",SUMIF('C Report'!$A$100:$A$199,'C Report Grouper'!$D33,'C Report'!V$100:V$199)+SUMIF('C Report'!$A$300:$A$399,'C Report Grouper'!$D33,'C Report'!V$300:V$399),SUMIF('C Report'!$A$100:$A$199,'C Report Grouper'!$D33,'C Report'!V$100:V$199))</f>
        <v>0</v>
      </c>
      <c r="Y33" s="102">
        <f>IF($D$4="MAP+ADM Waivers",SUMIF('C Report'!$A$100:$A$199,'C Report Grouper'!$D33,'C Report'!W$100:W$199)+SUMIF('C Report'!$A$300:$A$399,'C Report Grouper'!$D33,'C Report'!W$300:W$399),SUMIF('C Report'!$A$100:$A$199,'C Report Grouper'!$D33,'C Report'!W$100:W$199))</f>
        <v>0</v>
      </c>
      <c r="Z33" s="102">
        <f>IF($D$4="MAP+ADM Waivers",SUMIF('C Report'!$A$100:$A$199,'C Report Grouper'!$D33,'C Report'!X$100:X$199)+SUMIF('C Report'!$A$300:$A$399,'C Report Grouper'!$D33,'C Report'!X$300:X$399),SUMIF('C Report'!$A$100:$A$199,'C Report Grouper'!$D33,'C Report'!X$100:X$199))</f>
        <v>0</v>
      </c>
      <c r="AA33" s="102">
        <f>IF($D$4="MAP+ADM Waivers",SUMIF('C Report'!$A$100:$A$199,'C Report Grouper'!$D33,'C Report'!Y$100:Y$199)+SUMIF('C Report'!$A$300:$A$399,'C Report Grouper'!$D33,'C Report'!Y$300:Y$399),SUMIF('C Report'!$A$100:$A$199,'C Report Grouper'!$D33,'C Report'!Y$100:Y$199))</f>
        <v>0</v>
      </c>
      <c r="AB33" s="102">
        <f>IF($D$4="MAP+ADM Waivers",SUMIF('C Report'!$A$100:$A$199,'C Report Grouper'!$D33,'C Report'!Z$100:Z$199)+SUMIF('C Report'!$A$300:$A$399,'C Report Grouper'!$D33,'C Report'!Z$300:Z$399),SUMIF('C Report'!$A$100:$A$199,'C Report Grouper'!$D33,'C Report'!Z$100:Z$199))</f>
        <v>0</v>
      </c>
      <c r="AC33" s="102">
        <f>IF($D$4="MAP+ADM Waivers",SUMIF('C Report'!$A$100:$A$199,'C Report Grouper'!$D33,'C Report'!AA$100:AA$199)+SUMIF('C Report'!$A$300:$A$399,'C Report Grouper'!$D33,'C Report'!AA$300:AA$399),SUMIF('C Report'!$A$100:$A$199,'C Report Grouper'!$D33,'C Report'!AA$100:AA$199))</f>
        <v>0</v>
      </c>
      <c r="AD33" s="102">
        <f>IF($D$4="MAP+ADM Waivers",SUMIF('C Report'!$A$100:$A$199,'C Report Grouper'!$D33,'C Report'!AB$100:AB$199)+SUMIF('C Report'!$A$300:$A$399,'C Report Grouper'!$D33,'C Report'!AB$300:AB$399),SUMIF('C Report'!$A$100:$A$199,'C Report Grouper'!$D33,'C Report'!AB$100:AB$199))</f>
        <v>0</v>
      </c>
      <c r="AE33" s="102">
        <f>IF($D$4="MAP+ADM Waivers",SUMIF('C Report'!$A$100:$A$199,'C Report Grouper'!$D33,'C Report'!AC$100:AC$199)+SUMIF('C Report'!$A$300:$A$399,'C Report Grouper'!$D33,'C Report'!AC$300:AC$399),SUMIF('C Report'!$A$100:$A$199,'C Report Grouper'!$D33,'C Report'!AC$100:AC$199))</f>
        <v>0</v>
      </c>
      <c r="AF33" s="102">
        <f>IF($D$4="MAP+ADM Waivers",SUMIF('C Report'!$A$100:$A$199,'C Report Grouper'!$D33,'C Report'!AD$100:AD$199)+SUMIF('C Report'!$A$300:$A$399,'C Report Grouper'!$D33,'C Report'!AD$300:AD$399),SUMIF('C Report'!$A$100:$A$199,'C Report Grouper'!$D33,'C Report'!AD$100:AD$199))</f>
        <v>0</v>
      </c>
      <c r="AG33" s="102">
        <f>IF($D$4="MAP+ADM Waivers",SUMIF('C Report'!$A$100:$A$199,'C Report Grouper'!$D33,'C Report'!AE$100:AE$199)+SUMIF('C Report'!$A$300:$A$399,'C Report Grouper'!$D33,'C Report'!AE$300:AE$399),SUMIF('C Report'!$A$100:$A$199,'C Report Grouper'!$D33,'C Report'!AE$100:AE$199))</f>
        <v>0</v>
      </c>
      <c r="AH33" s="103">
        <f>IF($D$4="MAP+ADM Waivers",SUMIF('C Report'!$A$100:$A$199,'C Report Grouper'!$D33,'C Report'!AF$100:AF$199)+SUMIF('C Report'!$A$300:$A$399,'C Report Grouper'!$D33,'C Report'!AF$300:AF$399),SUMIF('C Report'!$A$100:$A$199,'C Report Grouper'!$D33,'C Report'!AF$100:AF$199))</f>
        <v>0</v>
      </c>
    </row>
    <row r="34" spans="2:34" x14ac:dyDescent="0.2">
      <c r="B34" s="22" t="str">
        <f>IFERROR(VLOOKUP(C34,'MEG Def'!$A$42:$B$45,2),"")</f>
        <v xml:space="preserve">SUD IMD HCE 
</v>
      </c>
      <c r="C34" s="57">
        <v>4</v>
      </c>
      <c r="D34" s="296" t="s">
        <v>198</v>
      </c>
      <c r="E34" s="101">
        <f>IF($D$4="MAP+ADM Waivers",SUMIF('C Report'!$A$100:$A$199,'C Report Grouper'!$D34,'C Report'!C$100:C$199)+SUMIF('C Report'!$A$300:$A$399,'C Report Grouper'!$D34,'C Report'!C$300:C$399),SUMIF('C Report'!$A$100:$A$199,'C Report Grouper'!$D34,'C Report'!C$100:C$199))</f>
        <v>1320186</v>
      </c>
      <c r="F34" s="420">
        <f>IF($D$4="MAP+ADM Waivers",SUMIF('C Report'!$A$100:$A$199,'C Report Grouper'!$D34,'C Report'!D$100:D$199)+SUMIF('C Report'!$A$300:$A$399,'C Report Grouper'!$D34,'C Report'!D$300:D$399),SUMIF('C Report'!$A$100:$A$199,'C Report Grouper'!$D34,'C Report'!D$100:D$199))</f>
        <v>27813115</v>
      </c>
      <c r="G34" s="420">
        <f>IF($D$4="MAP+ADM Waivers",SUMIF('C Report'!$A$100:$A$199,'C Report Grouper'!$D34,'C Report'!E$100:E$199)+SUMIF('C Report'!$A$300:$A$399,'C Report Grouper'!$D34,'C Report'!E$300:E$399),SUMIF('C Report'!$A$100:$A$199,'C Report Grouper'!$D34,'C Report'!E$100:E$199))</f>
        <v>0</v>
      </c>
      <c r="H34" s="420">
        <f>IF($D$4="MAP+ADM Waivers",SUMIF('C Report'!$A$100:$A$199,'C Report Grouper'!$D34,'C Report'!F$100:F$199)+SUMIF('C Report'!$A$300:$A$399,'C Report Grouper'!$D34,'C Report'!F$300:F$399),SUMIF('C Report'!$A$100:$A$199,'C Report Grouper'!$D34,'C Report'!F$100:F$199))</f>
        <v>0</v>
      </c>
      <c r="I34" s="103">
        <f>IF($D$4="MAP+ADM Waivers",SUMIF('C Report'!$A$100:$A$199,'C Report Grouper'!$D34,'C Report'!G$100:G$199)+SUMIF('C Report'!$A$300:$A$399,'C Report Grouper'!$D34,'C Report'!G$300:G$399),SUMIF('C Report'!$A$100:$A$199,'C Report Grouper'!$D34,'C Report'!G$100:G$199))</f>
        <v>0</v>
      </c>
      <c r="J34" s="102">
        <f>IF($D$4="MAP+ADM Waivers",SUMIF('C Report'!$A$100:$A$199,'C Report Grouper'!$D34,'C Report'!H$100:H$199)+SUMIF('C Report'!$A$300:$A$399,'C Report Grouper'!$D34,'C Report'!H$300:H$399),SUMIF('C Report'!$A$100:$A$199,'C Report Grouper'!$D34,'C Report'!H$100:H$199))</f>
        <v>0</v>
      </c>
      <c r="K34" s="102">
        <f>IF($D$4="MAP+ADM Waivers",SUMIF('C Report'!$A$100:$A$199,'C Report Grouper'!$D34,'C Report'!I$100:I$199)+SUMIF('C Report'!$A$300:$A$399,'C Report Grouper'!$D34,'C Report'!I$300:I$399),SUMIF('C Report'!$A$100:$A$199,'C Report Grouper'!$D34,'C Report'!I$100:I$199))</f>
        <v>0</v>
      </c>
      <c r="L34" s="102">
        <f>IF($D$4="MAP+ADM Waivers",SUMIF('C Report'!$A$100:$A$199,'C Report Grouper'!$D34,'C Report'!J$100:J$199)+SUMIF('C Report'!$A$300:$A$399,'C Report Grouper'!$D34,'C Report'!J$300:J$399),SUMIF('C Report'!$A$100:$A$199,'C Report Grouper'!$D34,'C Report'!J$100:J$199))</f>
        <v>0</v>
      </c>
      <c r="M34" s="102">
        <f>IF($D$4="MAP+ADM Waivers",SUMIF('C Report'!$A$100:$A$199,'C Report Grouper'!$D34,'C Report'!K$100:K$199)+SUMIF('C Report'!$A$300:$A$399,'C Report Grouper'!$D34,'C Report'!K$300:K$399),SUMIF('C Report'!$A$100:$A$199,'C Report Grouper'!$D34,'C Report'!K$100:K$199))</f>
        <v>0</v>
      </c>
      <c r="N34" s="102">
        <f>IF($D$4="MAP+ADM Waivers",SUMIF('C Report'!$A$100:$A$199,'C Report Grouper'!$D34,'C Report'!L$100:L$199)+SUMIF('C Report'!$A$300:$A$399,'C Report Grouper'!$D34,'C Report'!L$300:L$399),SUMIF('C Report'!$A$100:$A$199,'C Report Grouper'!$D34,'C Report'!L$100:L$199))</f>
        <v>0</v>
      </c>
      <c r="O34" s="102">
        <f>IF($D$4="MAP+ADM Waivers",SUMIF('C Report'!$A$100:$A$199,'C Report Grouper'!$D34,'C Report'!M$100:M$199)+SUMIF('C Report'!$A$300:$A$399,'C Report Grouper'!$D34,'C Report'!M$300:M$399),SUMIF('C Report'!$A$100:$A$199,'C Report Grouper'!$D34,'C Report'!M$100:M$199))</f>
        <v>0</v>
      </c>
      <c r="P34" s="102">
        <f>IF($D$4="MAP+ADM Waivers",SUMIF('C Report'!$A$100:$A$199,'C Report Grouper'!$D34,'C Report'!N$100:N$199)+SUMIF('C Report'!$A$300:$A$399,'C Report Grouper'!$D34,'C Report'!N$300:N$399),SUMIF('C Report'!$A$100:$A$199,'C Report Grouper'!$D34,'C Report'!N$100:N$199))</f>
        <v>0</v>
      </c>
      <c r="Q34" s="102">
        <f>IF($D$4="MAP+ADM Waivers",SUMIF('C Report'!$A$100:$A$199,'C Report Grouper'!$D34,'C Report'!O$100:O$199)+SUMIF('C Report'!$A$300:$A$399,'C Report Grouper'!$D34,'C Report'!O$300:O$399),SUMIF('C Report'!$A$100:$A$199,'C Report Grouper'!$D34,'C Report'!O$100:O$199))</f>
        <v>0</v>
      </c>
      <c r="R34" s="102">
        <f>IF($D$4="MAP+ADM Waivers",SUMIF('C Report'!$A$100:$A$199,'C Report Grouper'!$D34,'C Report'!P$100:P$199)+SUMIF('C Report'!$A$300:$A$399,'C Report Grouper'!$D34,'C Report'!P$300:P$399),SUMIF('C Report'!$A$100:$A$199,'C Report Grouper'!$D34,'C Report'!P$100:P$199))</f>
        <v>0</v>
      </c>
      <c r="S34" s="102">
        <f>IF($D$4="MAP+ADM Waivers",SUMIF('C Report'!$A$100:$A$199,'C Report Grouper'!$D34,'C Report'!Q$100:Q$199)+SUMIF('C Report'!$A$300:$A$399,'C Report Grouper'!$D34,'C Report'!Q$300:Q$399),SUMIF('C Report'!$A$100:$A$199,'C Report Grouper'!$D34,'C Report'!Q$100:Q$199))</f>
        <v>0</v>
      </c>
      <c r="T34" s="102">
        <f>IF($D$4="MAP+ADM Waivers",SUMIF('C Report'!$A$100:$A$199,'C Report Grouper'!$D34,'C Report'!R$100:R$199)+SUMIF('C Report'!$A$300:$A$399,'C Report Grouper'!$D34,'C Report'!R$300:R$399),SUMIF('C Report'!$A$100:$A$199,'C Report Grouper'!$D34,'C Report'!R$100:R$199))</f>
        <v>0</v>
      </c>
      <c r="U34" s="102">
        <f>IF($D$4="MAP+ADM Waivers",SUMIF('C Report'!$A$100:$A$199,'C Report Grouper'!$D34,'C Report'!S$100:S$199)+SUMIF('C Report'!$A$300:$A$399,'C Report Grouper'!$D34,'C Report'!S$300:S$399),SUMIF('C Report'!$A$100:$A$199,'C Report Grouper'!$D34,'C Report'!S$100:S$199))</f>
        <v>0</v>
      </c>
      <c r="V34" s="102">
        <f>IF($D$4="MAP+ADM Waivers",SUMIF('C Report'!$A$100:$A$199,'C Report Grouper'!$D34,'C Report'!T$100:T$199)+SUMIF('C Report'!$A$300:$A$399,'C Report Grouper'!$D34,'C Report'!T$300:T$399),SUMIF('C Report'!$A$100:$A$199,'C Report Grouper'!$D34,'C Report'!T$100:T$199))</f>
        <v>0</v>
      </c>
      <c r="W34" s="102">
        <f>IF($D$4="MAP+ADM Waivers",SUMIF('C Report'!$A$100:$A$199,'C Report Grouper'!$D34,'C Report'!U$100:U$199)+SUMIF('C Report'!$A$300:$A$399,'C Report Grouper'!$D34,'C Report'!U$300:U$399),SUMIF('C Report'!$A$100:$A$199,'C Report Grouper'!$D34,'C Report'!U$100:U$199))</f>
        <v>0</v>
      </c>
      <c r="X34" s="102">
        <f>IF($D$4="MAP+ADM Waivers",SUMIF('C Report'!$A$100:$A$199,'C Report Grouper'!$D34,'C Report'!V$100:V$199)+SUMIF('C Report'!$A$300:$A$399,'C Report Grouper'!$D34,'C Report'!V$300:V$399),SUMIF('C Report'!$A$100:$A$199,'C Report Grouper'!$D34,'C Report'!V$100:V$199))</f>
        <v>0</v>
      </c>
      <c r="Y34" s="102">
        <f>IF($D$4="MAP+ADM Waivers",SUMIF('C Report'!$A$100:$A$199,'C Report Grouper'!$D34,'C Report'!W$100:W$199)+SUMIF('C Report'!$A$300:$A$399,'C Report Grouper'!$D34,'C Report'!W$300:W$399),SUMIF('C Report'!$A$100:$A$199,'C Report Grouper'!$D34,'C Report'!W$100:W$199))</f>
        <v>0</v>
      </c>
      <c r="Z34" s="102">
        <f>IF($D$4="MAP+ADM Waivers",SUMIF('C Report'!$A$100:$A$199,'C Report Grouper'!$D34,'C Report'!X$100:X$199)+SUMIF('C Report'!$A$300:$A$399,'C Report Grouper'!$D34,'C Report'!X$300:X$399),SUMIF('C Report'!$A$100:$A$199,'C Report Grouper'!$D34,'C Report'!X$100:X$199))</f>
        <v>0</v>
      </c>
      <c r="AA34" s="102">
        <f>IF($D$4="MAP+ADM Waivers",SUMIF('C Report'!$A$100:$A$199,'C Report Grouper'!$D34,'C Report'!Y$100:Y$199)+SUMIF('C Report'!$A$300:$A$399,'C Report Grouper'!$D34,'C Report'!Y$300:Y$399),SUMIF('C Report'!$A$100:$A$199,'C Report Grouper'!$D34,'C Report'!Y$100:Y$199))</f>
        <v>0</v>
      </c>
      <c r="AB34" s="102">
        <f>IF($D$4="MAP+ADM Waivers",SUMIF('C Report'!$A$100:$A$199,'C Report Grouper'!$D34,'C Report'!Z$100:Z$199)+SUMIF('C Report'!$A$300:$A$399,'C Report Grouper'!$D34,'C Report'!Z$300:Z$399),SUMIF('C Report'!$A$100:$A$199,'C Report Grouper'!$D34,'C Report'!Z$100:Z$199))</f>
        <v>0</v>
      </c>
      <c r="AC34" s="102">
        <f>IF($D$4="MAP+ADM Waivers",SUMIF('C Report'!$A$100:$A$199,'C Report Grouper'!$D34,'C Report'!AA$100:AA$199)+SUMIF('C Report'!$A$300:$A$399,'C Report Grouper'!$D34,'C Report'!AA$300:AA$399),SUMIF('C Report'!$A$100:$A$199,'C Report Grouper'!$D34,'C Report'!AA$100:AA$199))</f>
        <v>0</v>
      </c>
      <c r="AD34" s="102">
        <f>IF($D$4="MAP+ADM Waivers",SUMIF('C Report'!$A$100:$A$199,'C Report Grouper'!$D34,'C Report'!AB$100:AB$199)+SUMIF('C Report'!$A$300:$A$399,'C Report Grouper'!$D34,'C Report'!AB$300:AB$399),SUMIF('C Report'!$A$100:$A$199,'C Report Grouper'!$D34,'C Report'!AB$100:AB$199))</f>
        <v>0</v>
      </c>
      <c r="AE34" s="102">
        <f>IF($D$4="MAP+ADM Waivers",SUMIF('C Report'!$A$100:$A$199,'C Report Grouper'!$D34,'C Report'!AC$100:AC$199)+SUMIF('C Report'!$A$300:$A$399,'C Report Grouper'!$D34,'C Report'!AC$300:AC$399),SUMIF('C Report'!$A$100:$A$199,'C Report Grouper'!$D34,'C Report'!AC$100:AC$199))</f>
        <v>0</v>
      </c>
      <c r="AF34" s="102">
        <f>IF($D$4="MAP+ADM Waivers",SUMIF('C Report'!$A$100:$A$199,'C Report Grouper'!$D34,'C Report'!AD$100:AD$199)+SUMIF('C Report'!$A$300:$A$399,'C Report Grouper'!$D34,'C Report'!AD$300:AD$399),SUMIF('C Report'!$A$100:$A$199,'C Report Grouper'!$D34,'C Report'!AD$100:AD$199))</f>
        <v>0</v>
      </c>
      <c r="AG34" s="102">
        <f>IF($D$4="MAP+ADM Waivers",SUMIF('C Report'!$A$100:$A$199,'C Report Grouper'!$D34,'C Report'!AE$100:AE$199)+SUMIF('C Report'!$A$300:$A$399,'C Report Grouper'!$D34,'C Report'!AE$300:AE$399),SUMIF('C Report'!$A$100:$A$199,'C Report Grouper'!$D34,'C Report'!AE$100:AE$199))</f>
        <v>0</v>
      </c>
      <c r="AH34" s="103">
        <f>IF($D$4="MAP+ADM Waivers",SUMIF('C Report'!$A$100:$A$199,'C Report Grouper'!$D34,'C Report'!AF$100:AF$199)+SUMIF('C Report'!$A$300:$A$399,'C Report Grouper'!$D34,'C Report'!AF$300:AF$399),SUMIF('C Report'!$A$100:$A$199,'C Report Grouper'!$D34,'C Report'!AF$100:AF$199))</f>
        <v>0</v>
      </c>
    </row>
    <row r="35" spans="2:34" hidden="1" x14ac:dyDescent="0.2">
      <c r="B35" s="22"/>
      <c r="C35" s="57"/>
      <c r="D35" s="296"/>
      <c r="E35" s="101"/>
      <c r="F35" s="420"/>
      <c r="G35" s="420"/>
      <c r="H35" s="420"/>
      <c r="I35" s="103"/>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2:34" hidden="1" x14ac:dyDescent="0.2">
      <c r="B36" s="6" t="s">
        <v>42</v>
      </c>
      <c r="C36" s="57"/>
      <c r="D36" s="296"/>
      <c r="E36" s="101">
        <f>IF($D$4="MAP+ADM Waivers",SUMIF('C Report'!$A$100:$A$199,'C Report Grouper'!$D36,'C Report'!C$100:C$199)+SUMIF('C Report'!$A$300:$A$399,'C Report Grouper'!$D36,'C Report'!C$300:C$399),SUMIF('C Report'!$A$100:$A$199,'C Report Grouper'!$D36,'C Report'!C$100:C$199))</f>
        <v>0</v>
      </c>
      <c r="F36" s="420">
        <f>IF($D$4="MAP+ADM Waivers",SUMIF('C Report'!$A$100:$A$199,'C Report Grouper'!$D36,'C Report'!D$100:D$199)+SUMIF('C Report'!$A$300:$A$399,'C Report Grouper'!$D36,'C Report'!D$300:D$399),SUMIF('C Report'!$A$100:$A$199,'C Report Grouper'!$D36,'C Report'!D$100:D$199))</f>
        <v>0</v>
      </c>
      <c r="G36" s="420">
        <f>IF($D$4="MAP+ADM Waivers",SUMIF('C Report'!$A$100:$A$199,'C Report Grouper'!$D36,'C Report'!E$100:E$199)+SUMIF('C Report'!$A$300:$A$399,'C Report Grouper'!$D36,'C Report'!E$300:E$399),SUMIF('C Report'!$A$100:$A$199,'C Report Grouper'!$D36,'C Report'!E$100:E$199))</f>
        <v>0</v>
      </c>
      <c r="H36" s="420">
        <f>IF($D$4="MAP+ADM Waivers",SUMIF('C Report'!$A$100:$A$199,'C Report Grouper'!$D36,'C Report'!F$100:F$199)+SUMIF('C Report'!$A$300:$A$399,'C Report Grouper'!$D36,'C Report'!F$300:F$399),SUMIF('C Report'!$A$100:$A$199,'C Report Grouper'!$D36,'C Report'!F$100:F$199))</f>
        <v>0</v>
      </c>
      <c r="I36" s="103">
        <f>IF($D$4="MAP+ADM Waivers",SUMIF('C Report'!$A$100:$A$199,'C Report Grouper'!$D36,'C Report'!G$100:G$199)+SUMIF('C Report'!$A$300:$A$399,'C Report Grouper'!$D36,'C Report'!G$300:G$399),SUMIF('C Report'!$A$100:$A$199,'C Report Grouper'!$D36,'C Report'!G$100:G$199))</f>
        <v>0</v>
      </c>
      <c r="J36" s="102">
        <f>IF($D$4="MAP+ADM Waivers",SUMIF('C Report'!$A$100:$A$199,'C Report Grouper'!$D36,'C Report'!H$100:H$199)+SUMIF('C Report'!$A$300:$A$399,'C Report Grouper'!$D36,'C Report'!H$300:H$399),SUMIF('C Report'!$A$100:$A$199,'C Report Grouper'!$D36,'C Report'!H$100:H$199))</f>
        <v>0</v>
      </c>
      <c r="K36" s="102">
        <f>IF($D$4="MAP+ADM Waivers",SUMIF('C Report'!$A$100:$A$199,'C Report Grouper'!$D36,'C Report'!I$100:I$199)+SUMIF('C Report'!$A$300:$A$399,'C Report Grouper'!$D36,'C Report'!I$300:I$399),SUMIF('C Report'!$A$100:$A$199,'C Report Grouper'!$D36,'C Report'!I$100:I$199))</f>
        <v>0</v>
      </c>
      <c r="L36" s="102">
        <f>IF($D$4="MAP+ADM Waivers",SUMIF('C Report'!$A$100:$A$199,'C Report Grouper'!$D36,'C Report'!J$100:J$199)+SUMIF('C Report'!$A$300:$A$399,'C Report Grouper'!$D36,'C Report'!J$300:J$399),SUMIF('C Report'!$A$100:$A$199,'C Report Grouper'!$D36,'C Report'!J$100:J$199))</f>
        <v>0</v>
      </c>
      <c r="M36" s="102">
        <f>IF($D$4="MAP+ADM Waivers",SUMIF('C Report'!$A$100:$A$199,'C Report Grouper'!$D36,'C Report'!K$100:K$199)+SUMIF('C Report'!$A$300:$A$399,'C Report Grouper'!$D36,'C Report'!K$300:K$399),SUMIF('C Report'!$A$100:$A$199,'C Report Grouper'!$D36,'C Report'!K$100:K$199))</f>
        <v>0</v>
      </c>
      <c r="N36" s="102">
        <f>IF($D$4="MAP+ADM Waivers",SUMIF('C Report'!$A$100:$A$199,'C Report Grouper'!$D36,'C Report'!L$100:L$199)+SUMIF('C Report'!$A$300:$A$399,'C Report Grouper'!$D36,'C Report'!L$300:L$399),SUMIF('C Report'!$A$100:$A$199,'C Report Grouper'!$D36,'C Report'!L$100:L$199))</f>
        <v>0</v>
      </c>
      <c r="O36" s="102">
        <f>IF($D$4="MAP+ADM Waivers",SUMIF('C Report'!$A$100:$A$199,'C Report Grouper'!$D36,'C Report'!M$100:M$199)+SUMIF('C Report'!$A$300:$A$399,'C Report Grouper'!$D36,'C Report'!M$300:M$399),SUMIF('C Report'!$A$100:$A$199,'C Report Grouper'!$D36,'C Report'!M$100:M$199))</f>
        <v>0</v>
      </c>
      <c r="P36" s="102">
        <f>IF($D$4="MAP+ADM Waivers",SUMIF('C Report'!$A$100:$A$199,'C Report Grouper'!$D36,'C Report'!N$100:N$199)+SUMIF('C Report'!$A$300:$A$399,'C Report Grouper'!$D36,'C Report'!N$300:N$399),SUMIF('C Report'!$A$100:$A$199,'C Report Grouper'!$D36,'C Report'!N$100:N$199))</f>
        <v>0</v>
      </c>
      <c r="Q36" s="102">
        <f>IF($D$4="MAP+ADM Waivers",SUMIF('C Report'!$A$100:$A$199,'C Report Grouper'!$D36,'C Report'!O$100:O$199)+SUMIF('C Report'!$A$300:$A$399,'C Report Grouper'!$D36,'C Report'!O$300:O$399),SUMIF('C Report'!$A$100:$A$199,'C Report Grouper'!$D36,'C Report'!O$100:O$199))</f>
        <v>0</v>
      </c>
      <c r="R36" s="102">
        <f>IF($D$4="MAP+ADM Waivers",SUMIF('C Report'!$A$100:$A$199,'C Report Grouper'!$D36,'C Report'!P$100:P$199)+SUMIF('C Report'!$A$300:$A$399,'C Report Grouper'!$D36,'C Report'!P$300:P$399),SUMIF('C Report'!$A$100:$A$199,'C Report Grouper'!$D36,'C Report'!P$100:P$199))</f>
        <v>0</v>
      </c>
      <c r="S36" s="102">
        <f>IF($D$4="MAP+ADM Waivers",SUMIF('C Report'!$A$100:$A$199,'C Report Grouper'!$D36,'C Report'!Q$100:Q$199)+SUMIF('C Report'!$A$300:$A$399,'C Report Grouper'!$D36,'C Report'!Q$300:Q$399),SUMIF('C Report'!$A$100:$A$199,'C Report Grouper'!$D36,'C Report'!Q$100:Q$199))</f>
        <v>0</v>
      </c>
      <c r="T36" s="102">
        <f>IF($D$4="MAP+ADM Waivers",SUMIF('C Report'!$A$100:$A$199,'C Report Grouper'!$D36,'C Report'!R$100:R$199)+SUMIF('C Report'!$A$300:$A$399,'C Report Grouper'!$D36,'C Report'!R$300:R$399),SUMIF('C Report'!$A$100:$A$199,'C Report Grouper'!$D36,'C Report'!R$100:R$199))</f>
        <v>0</v>
      </c>
      <c r="U36" s="102">
        <f>IF($D$4="MAP+ADM Waivers",SUMIF('C Report'!$A$100:$A$199,'C Report Grouper'!$D36,'C Report'!S$100:S$199)+SUMIF('C Report'!$A$300:$A$399,'C Report Grouper'!$D36,'C Report'!S$300:S$399),SUMIF('C Report'!$A$100:$A$199,'C Report Grouper'!$D36,'C Report'!S$100:S$199))</f>
        <v>0</v>
      </c>
      <c r="V36" s="102">
        <f>IF($D$4="MAP+ADM Waivers",SUMIF('C Report'!$A$100:$A$199,'C Report Grouper'!$D36,'C Report'!T$100:T$199)+SUMIF('C Report'!$A$300:$A$399,'C Report Grouper'!$D36,'C Report'!T$300:T$399),SUMIF('C Report'!$A$100:$A$199,'C Report Grouper'!$D36,'C Report'!T$100:T$199))</f>
        <v>0</v>
      </c>
      <c r="W36" s="102">
        <f>IF($D$4="MAP+ADM Waivers",SUMIF('C Report'!$A$100:$A$199,'C Report Grouper'!$D36,'C Report'!U$100:U$199)+SUMIF('C Report'!$A$300:$A$399,'C Report Grouper'!$D36,'C Report'!U$300:U$399),SUMIF('C Report'!$A$100:$A$199,'C Report Grouper'!$D36,'C Report'!U$100:U$199))</f>
        <v>0</v>
      </c>
      <c r="X36" s="102">
        <f>IF($D$4="MAP+ADM Waivers",SUMIF('C Report'!$A$100:$A$199,'C Report Grouper'!$D36,'C Report'!V$100:V$199)+SUMIF('C Report'!$A$300:$A$399,'C Report Grouper'!$D36,'C Report'!V$300:V$399),SUMIF('C Report'!$A$100:$A$199,'C Report Grouper'!$D36,'C Report'!V$100:V$199))</f>
        <v>0</v>
      </c>
      <c r="Y36" s="102">
        <f>IF($D$4="MAP+ADM Waivers",SUMIF('C Report'!$A$100:$A$199,'C Report Grouper'!$D36,'C Report'!W$100:W$199)+SUMIF('C Report'!$A$300:$A$399,'C Report Grouper'!$D36,'C Report'!W$300:W$399),SUMIF('C Report'!$A$100:$A$199,'C Report Grouper'!$D36,'C Report'!W$100:W$199))</f>
        <v>0</v>
      </c>
      <c r="Z36" s="102">
        <f>IF($D$4="MAP+ADM Waivers",SUMIF('C Report'!$A$100:$A$199,'C Report Grouper'!$D36,'C Report'!X$100:X$199)+SUMIF('C Report'!$A$300:$A$399,'C Report Grouper'!$D36,'C Report'!X$300:X$399),SUMIF('C Report'!$A$100:$A$199,'C Report Grouper'!$D36,'C Report'!X$100:X$199))</f>
        <v>0</v>
      </c>
      <c r="AA36" s="102">
        <f>IF($D$4="MAP+ADM Waivers",SUMIF('C Report'!$A$100:$A$199,'C Report Grouper'!$D36,'C Report'!Y$100:Y$199)+SUMIF('C Report'!$A$300:$A$399,'C Report Grouper'!$D36,'C Report'!Y$300:Y$399),SUMIF('C Report'!$A$100:$A$199,'C Report Grouper'!$D36,'C Report'!Y$100:Y$199))</f>
        <v>0</v>
      </c>
      <c r="AB36" s="102">
        <f>IF($D$4="MAP+ADM Waivers",SUMIF('C Report'!$A$100:$A$199,'C Report Grouper'!$D36,'C Report'!Z$100:Z$199)+SUMIF('C Report'!$A$300:$A$399,'C Report Grouper'!$D36,'C Report'!Z$300:Z$399),SUMIF('C Report'!$A$100:$A$199,'C Report Grouper'!$D36,'C Report'!Z$100:Z$199))</f>
        <v>0</v>
      </c>
      <c r="AC36" s="102">
        <f>IF($D$4="MAP+ADM Waivers",SUMIF('C Report'!$A$100:$A$199,'C Report Grouper'!$D36,'C Report'!AA$100:AA$199)+SUMIF('C Report'!$A$300:$A$399,'C Report Grouper'!$D36,'C Report'!AA$300:AA$399),SUMIF('C Report'!$A$100:$A$199,'C Report Grouper'!$D36,'C Report'!AA$100:AA$199))</f>
        <v>0</v>
      </c>
      <c r="AD36" s="102">
        <f>IF($D$4="MAP+ADM Waivers",SUMIF('C Report'!$A$100:$A$199,'C Report Grouper'!$D36,'C Report'!AB$100:AB$199)+SUMIF('C Report'!$A$300:$A$399,'C Report Grouper'!$D36,'C Report'!AB$300:AB$399),SUMIF('C Report'!$A$100:$A$199,'C Report Grouper'!$D36,'C Report'!AB$100:AB$199))</f>
        <v>0</v>
      </c>
      <c r="AE36" s="102">
        <f>IF($D$4="MAP+ADM Waivers",SUMIF('C Report'!$A$100:$A$199,'C Report Grouper'!$D36,'C Report'!AC$100:AC$199)+SUMIF('C Report'!$A$300:$A$399,'C Report Grouper'!$D36,'C Report'!AC$300:AC$399),SUMIF('C Report'!$A$100:$A$199,'C Report Grouper'!$D36,'C Report'!AC$100:AC$199))</f>
        <v>0</v>
      </c>
      <c r="AF36" s="102">
        <f>IF($D$4="MAP+ADM Waivers",SUMIF('C Report'!$A$100:$A$199,'C Report Grouper'!$D36,'C Report'!AD$100:AD$199)+SUMIF('C Report'!$A$300:$A$399,'C Report Grouper'!$D36,'C Report'!AD$300:AD$399),SUMIF('C Report'!$A$100:$A$199,'C Report Grouper'!$D36,'C Report'!AD$100:AD$199))</f>
        <v>0</v>
      </c>
      <c r="AG36" s="102">
        <f>IF($D$4="MAP+ADM Waivers",SUMIF('C Report'!$A$100:$A$199,'C Report Grouper'!$D36,'C Report'!AE$100:AE$199)+SUMIF('C Report'!$A$300:$A$399,'C Report Grouper'!$D36,'C Report'!AE$300:AE$399),SUMIF('C Report'!$A$100:$A$199,'C Report Grouper'!$D36,'C Report'!AE$100:AE$199))</f>
        <v>0</v>
      </c>
      <c r="AH36" s="103">
        <f>IF($D$4="MAP+ADM Waivers",SUMIF('C Report'!$A$100:$A$199,'C Report Grouper'!$D36,'C Report'!AF$100:AF$199)+SUMIF('C Report'!$A$300:$A$399,'C Report Grouper'!$D36,'C Report'!AF$300:AF$399),SUMIF('C Report'!$A$100:$A$199,'C Report Grouper'!$D36,'C Report'!AF$100:AF$199))</f>
        <v>0</v>
      </c>
    </row>
    <row r="37" spans="2:34" s="14" customFormat="1" hidden="1" x14ac:dyDescent="0.2">
      <c r="B37" s="22" t="str">
        <f>IFERROR(VLOOKUP(C37,'MEG Def'!$A$48:$B$51,2),"")</f>
        <v/>
      </c>
      <c r="C37" s="57"/>
      <c r="D37" s="296"/>
      <c r="E37" s="101">
        <f>IF($D$4="MAP+ADM Waivers",SUMIF('C Report'!$A$100:$A$199,'C Report Grouper'!$D37,'C Report'!C$100:C$199)+SUMIF('C Report'!$A$300:$A$399,'C Report Grouper'!$D37,'C Report'!C$300:C$399),SUMIF('C Report'!$A$100:$A$199,'C Report Grouper'!$D37,'C Report'!C$100:C$199))</f>
        <v>0</v>
      </c>
      <c r="F37" s="420">
        <f>IF($D$4="MAP+ADM Waivers",SUMIF('C Report'!$A$100:$A$199,'C Report Grouper'!$D37,'C Report'!D$100:D$199)+SUMIF('C Report'!$A$300:$A$399,'C Report Grouper'!$D37,'C Report'!D$300:D$399),SUMIF('C Report'!$A$100:$A$199,'C Report Grouper'!$D37,'C Report'!D$100:D$199))</f>
        <v>0</v>
      </c>
      <c r="G37" s="420">
        <f>IF($D$4="MAP+ADM Waivers",SUMIF('C Report'!$A$100:$A$199,'C Report Grouper'!$D37,'C Report'!E$100:E$199)+SUMIF('C Report'!$A$300:$A$399,'C Report Grouper'!$D37,'C Report'!E$300:E$399),SUMIF('C Report'!$A$100:$A$199,'C Report Grouper'!$D37,'C Report'!E$100:E$199))</f>
        <v>0</v>
      </c>
      <c r="H37" s="420">
        <f>IF($D$4="MAP+ADM Waivers",SUMIF('C Report'!$A$100:$A$199,'C Report Grouper'!$D37,'C Report'!F$100:F$199)+SUMIF('C Report'!$A$300:$A$399,'C Report Grouper'!$D37,'C Report'!F$300:F$399),SUMIF('C Report'!$A$100:$A$199,'C Report Grouper'!$D37,'C Report'!F$100:F$199))</f>
        <v>0</v>
      </c>
      <c r="I37" s="103">
        <f>IF($D$4="MAP+ADM Waivers",SUMIF('C Report'!$A$100:$A$199,'C Report Grouper'!$D37,'C Report'!G$100:G$199)+SUMIF('C Report'!$A$300:$A$399,'C Report Grouper'!$D37,'C Report'!G$300:G$399),SUMIF('C Report'!$A$100:$A$199,'C Report Grouper'!$D37,'C Report'!G$100:G$199))</f>
        <v>0</v>
      </c>
      <c r="J37" s="102">
        <f>IF($D$4="MAP+ADM Waivers",SUMIF('C Report'!$A$100:$A$199,'C Report Grouper'!$D37,'C Report'!H$100:H$199)+SUMIF('C Report'!$A$300:$A$399,'C Report Grouper'!$D37,'C Report'!H$300:H$399),SUMIF('C Report'!$A$100:$A$199,'C Report Grouper'!$D37,'C Report'!H$100:H$199))</f>
        <v>0</v>
      </c>
      <c r="K37" s="102">
        <f>IF($D$4="MAP+ADM Waivers",SUMIF('C Report'!$A$100:$A$199,'C Report Grouper'!$D37,'C Report'!I$100:I$199)+SUMIF('C Report'!$A$300:$A$399,'C Report Grouper'!$D37,'C Report'!I$300:I$399),SUMIF('C Report'!$A$100:$A$199,'C Report Grouper'!$D37,'C Report'!I$100:I$199))</f>
        <v>0</v>
      </c>
      <c r="L37" s="102">
        <f>IF($D$4="MAP+ADM Waivers",SUMIF('C Report'!$A$100:$A$199,'C Report Grouper'!$D37,'C Report'!J$100:J$199)+SUMIF('C Report'!$A$300:$A$399,'C Report Grouper'!$D37,'C Report'!J$300:J$399),SUMIF('C Report'!$A$100:$A$199,'C Report Grouper'!$D37,'C Report'!J$100:J$199))</f>
        <v>0</v>
      </c>
      <c r="M37" s="102">
        <f>IF($D$4="MAP+ADM Waivers",SUMIF('C Report'!$A$100:$A$199,'C Report Grouper'!$D37,'C Report'!K$100:K$199)+SUMIF('C Report'!$A$300:$A$399,'C Report Grouper'!$D37,'C Report'!K$300:K$399),SUMIF('C Report'!$A$100:$A$199,'C Report Grouper'!$D37,'C Report'!K$100:K$199))</f>
        <v>0</v>
      </c>
      <c r="N37" s="102">
        <f>IF($D$4="MAP+ADM Waivers",SUMIF('C Report'!$A$100:$A$199,'C Report Grouper'!$D37,'C Report'!L$100:L$199)+SUMIF('C Report'!$A$300:$A$399,'C Report Grouper'!$D37,'C Report'!L$300:L$399),SUMIF('C Report'!$A$100:$A$199,'C Report Grouper'!$D37,'C Report'!L$100:L$199))</f>
        <v>0</v>
      </c>
      <c r="O37" s="102">
        <f>IF($D$4="MAP+ADM Waivers",SUMIF('C Report'!$A$100:$A$199,'C Report Grouper'!$D37,'C Report'!M$100:M$199)+SUMIF('C Report'!$A$300:$A$399,'C Report Grouper'!$D37,'C Report'!M$300:M$399),SUMIF('C Report'!$A$100:$A$199,'C Report Grouper'!$D37,'C Report'!M$100:M$199))</f>
        <v>0</v>
      </c>
      <c r="P37" s="102">
        <f>IF($D$4="MAP+ADM Waivers",SUMIF('C Report'!$A$100:$A$199,'C Report Grouper'!$D37,'C Report'!N$100:N$199)+SUMIF('C Report'!$A$300:$A$399,'C Report Grouper'!$D37,'C Report'!N$300:N$399),SUMIF('C Report'!$A$100:$A$199,'C Report Grouper'!$D37,'C Report'!N$100:N$199))</f>
        <v>0</v>
      </c>
      <c r="Q37" s="102">
        <f>IF($D$4="MAP+ADM Waivers",SUMIF('C Report'!$A$100:$A$199,'C Report Grouper'!$D37,'C Report'!O$100:O$199)+SUMIF('C Report'!$A$300:$A$399,'C Report Grouper'!$D37,'C Report'!O$300:O$399),SUMIF('C Report'!$A$100:$A$199,'C Report Grouper'!$D37,'C Report'!O$100:O$199))</f>
        <v>0</v>
      </c>
      <c r="R37" s="102">
        <f>IF($D$4="MAP+ADM Waivers",SUMIF('C Report'!$A$100:$A$199,'C Report Grouper'!$D37,'C Report'!P$100:P$199)+SUMIF('C Report'!$A$300:$A$399,'C Report Grouper'!$D37,'C Report'!P$300:P$399),SUMIF('C Report'!$A$100:$A$199,'C Report Grouper'!$D37,'C Report'!P$100:P$199))</f>
        <v>0</v>
      </c>
      <c r="S37" s="102">
        <f>IF($D$4="MAP+ADM Waivers",SUMIF('C Report'!$A$100:$A$199,'C Report Grouper'!$D37,'C Report'!Q$100:Q$199)+SUMIF('C Report'!$A$300:$A$399,'C Report Grouper'!$D37,'C Report'!Q$300:Q$399),SUMIF('C Report'!$A$100:$A$199,'C Report Grouper'!$D37,'C Report'!Q$100:Q$199))</f>
        <v>0</v>
      </c>
      <c r="T37" s="102">
        <f>IF($D$4="MAP+ADM Waivers",SUMIF('C Report'!$A$100:$A$199,'C Report Grouper'!$D37,'C Report'!R$100:R$199)+SUMIF('C Report'!$A$300:$A$399,'C Report Grouper'!$D37,'C Report'!R$300:R$399),SUMIF('C Report'!$A$100:$A$199,'C Report Grouper'!$D37,'C Report'!R$100:R$199))</f>
        <v>0</v>
      </c>
      <c r="U37" s="102">
        <f>IF($D$4="MAP+ADM Waivers",SUMIF('C Report'!$A$100:$A$199,'C Report Grouper'!$D37,'C Report'!S$100:S$199)+SUMIF('C Report'!$A$300:$A$399,'C Report Grouper'!$D37,'C Report'!S$300:S$399),SUMIF('C Report'!$A$100:$A$199,'C Report Grouper'!$D37,'C Report'!S$100:S$199))</f>
        <v>0</v>
      </c>
      <c r="V37" s="102">
        <f>IF($D$4="MAP+ADM Waivers",SUMIF('C Report'!$A$100:$A$199,'C Report Grouper'!$D37,'C Report'!T$100:T$199)+SUMIF('C Report'!$A$300:$A$399,'C Report Grouper'!$D37,'C Report'!T$300:T$399),SUMIF('C Report'!$A$100:$A$199,'C Report Grouper'!$D37,'C Report'!T$100:T$199))</f>
        <v>0</v>
      </c>
      <c r="W37" s="102">
        <f>IF($D$4="MAP+ADM Waivers",SUMIF('C Report'!$A$100:$A$199,'C Report Grouper'!$D37,'C Report'!U$100:U$199)+SUMIF('C Report'!$A$300:$A$399,'C Report Grouper'!$D37,'C Report'!U$300:U$399),SUMIF('C Report'!$A$100:$A$199,'C Report Grouper'!$D37,'C Report'!U$100:U$199))</f>
        <v>0</v>
      </c>
      <c r="X37" s="102">
        <f>IF($D$4="MAP+ADM Waivers",SUMIF('C Report'!$A$100:$A$199,'C Report Grouper'!$D37,'C Report'!V$100:V$199)+SUMIF('C Report'!$A$300:$A$399,'C Report Grouper'!$D37,'C Report'!V$300:V$399),SUMIF('C Report'!$A$100:$A$199,'C Report Grouper'!$D37,'C Report'!V$100:V$199))</f>
        <v>0</v>
      </c>
      <c r="Y37" s="102">
        <f>IF($D$4="MAP+ADM Waivers",SUMIF('C Report'!$A$100:$A$199,'C Report Grouper'!$D37,'C Report'!W$100:W$199)+SUMIF('C Report'!$A$300:$A$399,'C Report Grouper'!$D37,'C Report'!W$300:W$399),SUMIF('C Report'!$A$100:$A$199,'C Report Grouper'!$D37,'C Report'!W$100:W$199))</f>
        <v>0</v>
      </c>
      <c r="Z37" s="102">
        <f>IF($D$4="MAP+ADM Waivers",SUMIF('C Report'!$A$100:$A$199,'C Report Grouper'!$D37,'C Report'!X$100:X$199)+SUMIF('C Report'!$A$300:$A$399,'C Report Grouper'!$D37,'C Report'!X$300:X$399),SUMIF('C Report'!$A$100:$A$199,'C Report Grouper'!$D37,'C Report'!X$100:X$199))</f>
        <v>0</v>
      </c>
      <c r="AA37" s="102">
        <f>IF($D$4="MAP+ADM Waivers",SUMIF('C Report'!$A$100:$A$199,'C Report Grouper'!$D37,'C Report'!Y$100:Y$199)+SUMIF('C Report'!$A$300:$A$399,'C Report Grouper'!$D37,'C Report'!Y$300:Y$399),SUMIF('C Report'!$A$100:$A$199,'C Report Grouper'!$D37,'C Report'!Y$100:Y$199))</f>
        <v>0</v>
      </c>
      <c r="AB37" s="102">
        <f>IF($D$4="MAP+ADM Waivers",SUMIF('C Report'!$A$100:$A$199,'C Report Grouper'!$D37,'C Report'!Z$100:Z$199)+SUMIF('C Report'!$A$300:$A$399,'C Report Grouper'!$D37,'C Report'!Z$300:Z$399),SUMIF('C Report'!$A$100:$A$199,'C Report Grouper'!$D37,'C Report'!Z$100:Z$199))</f>
        <v>0</v>
      </c>
      <c r="AC37" s="102">
        <f>IF($D$4="MAP+ADM Waivers",SUMIF('C Report'!$A$100:$A$199,'C Report Grouper'!$D37,'C Report'!AA$100:AA$199)+SUMIF('C Report'!$A$300:$A$399,'C Report Grouper'!$D37,'C Report'!AA$300:AA$399),SUMIF('C Report'!$A$100:$A$199,'C Report Grouper'!$D37,'C Report'!AA$100:AA$199))</f>
        <v>0</v>
      </c>
      <c r="AD37" s="102">
        <f>IF($D$4="MAP+ADM Waivers",SUMIF('C Report'!$A$100:$A$199,'C Report Grouper'!$D37,'C Report'!AB$100:AB$199)+SUMIF('C Report'!$A$300:$A$399,'C Report Grouper'!$D37,'C Report'!AB$300:AB$399),SUMIF('C Report'!$A$100:$A$199,'C Report Grouper'!$D37,'C Report'!AB$100:AB$199))</f>
        <v>0</v>
      </c>
      <c r="AE37" s="102">
        <f>IF($D$4="MAP+ADM Waivers",SUMIF('C Report'!$A$100:$A$199,'C Report Grouper'!$D37,'C Report'!AC$100:AC$199)+SUMIF('C Report'!$A$300:$A$399,'C Report Grouper'!$D37,'C Report'!AC$300:AC$399),SUMIF('C Report'!$A$100:$A$199,'C Report Grouper'!$D37,'C Report'!AC$100:AC$199))</f>
        <v>0</v>
      </c>
      <c r="AF37" s="102">
        <f>IF($D$4="MAP+ADM Waivers",SUMIF('C Report'!$A$100:$A$199,'C Report Grouper'!$D37,'C Report'!AD$100:AD$199)+SUMIF('C Report'!$A$300:$A$399,'C Report Grouper'!$D37,'C Report'!AD$300:AD$399),SUMIF('C Report'!$A$100:$A$199,'C Report Grouper'!$D37,'C Report'!AD$100:AD$199))</f>
        <v>0</v>
      </c>
      <c r="AG37" s="102">
        <f>IF($D$4="MAP+ADM Waivers",SUMIF('C Report'!$A$100:$A$199,'C Report Grouper'!$D37,'C Report'!AE$100:AE$199)+SUMIF('C Report'!$A$300:$A$399,'C Report Grouper'!$D37,'C Report'!AE$300:AE$399),SUMIF('C Report'!$A$100:$A$199,'C Report Grouper'!$D37,'C Report'!AE$100:AE$199))</f>
        <v>0</v>
      </c>
      <c r="AH37" s="103">
        <f>IF($D$4="MAP+ADM Waivers",SUMIF('C Report'!$A$100:$A$199,'C Report Grouper'!$D37,'C Report'!AF$100:AF$199)+SUMIF('C Report'!$A$300:$A$399,'C Report Grouper'!$D37,'C Report'!AF$300:AF$399),SUMIF('C Report'!$A$100:$A$199,'C Report Grouper'!$D37,'C Report'!AF$100:AF$199))</f>
        <v>0</v>
      </c>
    </row>
    <row r="38" spans="2:34" s="14" customFormat="1" hidden="1" x14ac:dyDescent="0.2">
      <c r="B38" s="22" t="str">
        <f>IFERROR(VLOOKUP(C38,'MEG Def'!$A$48:$B$51,2),"")</f>
        <v/>
      </c>
      <c r="C38" s="57"/>
      <c r="D38" s="296"/>
      <c r="E38" s="101">
        <f>IF($D$4="MAP+ADM Waivers",SUMIF('C Report'!$A$100:$A$199,'C Report Grouper'!$D38,'C Report'!C$100:C$199)+SUMIF('C Report'!$A$300:$A$399,'C Report Grouper'!$D38,'C Report'!C$300:C$399),SUMIF('C Report'!$A$100:$A$199,'C Report Grouper'!$D38,'C Report'!C$100:C$199))</f>
        <v>0</v>
      </c>
      <c r="F38" s="420">
        <f>IF($D$4="MAP+ADM Waivers",SUMIF('C Report'!$A$100:$A$199,'C Report Grouper'!$D38,'C Report'!D$100:D$199)+SUMIF('C Report'!$A$300:$A$399,'C Report Grouper'!$D38,'C Report'!D$300:D$399),SUMIF('C Report'!$A$100:$A$199,'C Report Grouper'!$D38,'C Report'!D$100:D$199))</f>
        <v>0</v>
      </c>
      <c r="G38" s="420">
        <f>IF($D$4="MAP+ADM Waivers",SUMIF('C Report'!$A$100:$A$199,'C Report Grouper'!$D38,'C Report'!E$100:E$199)+SUMIF('C Report'!$A$300:$A$399,'C Report Grouper'!$D38,'C Report'!E$300:E$399),SUMIF('C Report'!$A$100:$A$199,'C Report Grouper'!$D38,'C Report'!E$100:E$199))</f>
        <v>0</v>
      </c>
      <c r="H38" s="420">
        <f>IF($D$4="MAP+ADM Waivers",SUMIF('C Report'!$A$100:$A$199,'C Report Grouper'!$D38,'C Report'!F$100:F$199)+SUMIF('C Report'!$A$300:$A$399,'C Report Grouper'!$D38,'C Report'!F$300:F$399),SUMIF('C Report'!$A$100:$A$199,'C Report Grouper'!$D38,'C Report'!F$100:F$199))</f>
        <v>0</v>
      </c>
      <c r="I38" s="103">
        <f>IF($D$4="MAP+ADM Waivers",SUMIF('C Report'!$A$100:$A$199,'C Report Grouper'!$D38,'C Report'!G$100:G$199)+SUMIF('C Report'!$A$300:$A$399,'C Report Grouper'!$D38,'C Report'!G$300:G$399),SUMIF('C Report'!$A$100:$A$199,'C Report Grouper'!$D38,'C Report'!G$100:G$199))</f>
        <v>0</v>
      </c>
      <c r="J38" s="102">
        <f>IF($D$4="MAP+ADM Waivers",SUMIF('C Report'!$A$100:$A$199,'C Report Grouper'!$D38,'C Report'!H$100:H$199)+SUMIF('C Report'!$A$300:$A$399,'C Report Grouper'!$D38,'C Report'!H$300:H$399),SUMIF('C Report'!$A$100:$A$199,'C Report Grouper'!$D38,'C Report'!H$100:H$199))</f>
        <v>0</v>
      </c>
      <c r="K38" s="102">
        <f>IF($D$4="MAP+ADM Waivers",SUMIF('C Report'!$A$100:$A$199,'C Report Grouper'!$D38,'C Report'!I$100:I$199)+SUMIF('C Report'!$A$300:$A$399,'C Report Grouper'!$D38,'C Report'!I$300:I$399),SUMIF('C Report'!$A$100:$A$199,'C Report Grouper'!$D38,'C Report'!I$100:I$199))</f>
        <v>0</v>
      </c>
      <c r="L38" s="102">
        <f>IF($D$4="MAP+ADM Waivers",SUMIF('C Report'!$A$100:$A$199,'C Report Grouper'!$D38,'C Report'!J$100:J$199)+SUMIF('C Report'!$A$300:$A$399,'C Report Grouper'!$D38,'C Report'!J$300:J$399),SUMIF('C Report'!$A$100:$A$199,'C Report Grouper'!$D38,'C Report'!J$100:J$199))</f>
        <v>0</v>
      </c>
      <c r="M38" s="102">
        <f>IF($D$4="MAP+ADM Waivers",SUMIF('C Report'!$A$100:$A$199,'C Report Grouper'!$D38,'C Report'!K$100:K$199)+SUMIF('C Report'!$A$300:$A$399,'C Report Grouper'!$D38,'C Report'!K$300:K$399),SUMIF('C Report'!$A$100:$A$199,'C Report Grouper'!$D38,'C Report'!K$100:K$199))</f>
        <v>0</v>
      </c>
      <c r="N38" s="102">
        <f>IF($D$4="MAP+ADM Waivers",SUMIF('C Report'!$A$100:$A$199,'C Report Grouper'!$D38,'C Report'!L$100:L$199)+SUMIF('C Report'!$A$300:$A$399,'C Report Grouper'!$D38,'C Report'!L$300:L$399),SUMIF('C Report'!$A$100:$A$199,'C Report Grouper'!$D38,'C Report'!L$100:L$199))</f>
        <v>0</v>
      </c>
      <c r="O38" s="102">
        <f>IF($D$4="MAP+ADM Waivers",SUMIF('C Report'!$A$100:$A$199,'C Report Grouper'!$D38,'C Report'!M$100:M$199)+SUMIF('C Report'!$A$300:$A$399,'C Report Grouper'!$D38,'C Report'!M$300:M$399),SUMIF('C Report'!$A$100:$A$199,'C Report Grouper'!$D38,'C Report'!M$100:M$199))</f>
        <v>0</v>
      </c>
      <c r="P38" s="102">
        <f>IF($D$4="MAP+ADM Waivers",SUMIF('C Report'!$A$100:$A$199,'C Report Grouper'!$D38,'C Report'!N$100:N$199)+SUMIF('C Report'!$A$300:$A$399,'C Report Grouper'!$D38,'C Report'!N$300:N$399),SUMIF('C Report'!$A$100:$A$199,'C Report Grouper'!$D38,'C Report'!N$100:N$199))</f>
        <v>0</v>
      </c>
      <c r="Q38" s="102">
        <f>IF($D$4="MAP+ADM Waivers",SUMIF('C Report'!$A$100:$A$199,'C Report Grouper'!$D38,'C Report'!O$100:O$199)+SUMIF('C Report'!$A$300:$A$399,'C Report Grouper'!$D38,'C Report'!O$300:O$399),SUMIF('C Report'!$A$100:$A$199,'C Report Grouper'!$D38,'C Report'!O$100:O$199))</f>
        <v>0</v>
      </c>
      <c r="R38" s="102">
        <f>IF($D$4="MAP+ADM Waivers",SUMIF('C Report'!$A$100:$A$199,'C Report Grouper'!$D38,'C Report'!P$100:P$199)+SUMIF('C Report'!$A$300:$A$399,'C Report Grouper'!$D38,'C Report'!P$300:P$399),SUMIF('C Report'!$A$100:$A$199,'C Report Grouper'!$D38,'C Report'!P$100:P$199))</f>
        <v>0</v>
      </c>
      <c r="S38" s="102">
        <f>IF($D$4="MAP+ADM Waivers",SUMIF('C Report'!$A$100:$A$199,'C Report Grouper'!$D38,'C Report'!Q$100:Q$199)+SUMIF('C Report'!$A$300:$A$399,'C Report Grouper'!$D38,'C Report'!Q$300:Q$399),SUMIF('C Report'!$A$100:$A$199,'C Report Grouper'!$D38,'C Report'!Q$100:Q$199))</f>
        <v>0</v>
      </c>
      <c r="T38" s="102">
        <f>IF($D$4="MAP+ADM Waivers",SUMIF('C Report'!$A$100:$A$199,'C Report Grouper'!$D38,'C Report'!R$100:R$199)+SUMIF('C Report'!$A$300:$A$399,'C Report Grouper'!$D38,'C Report'!R$300:R$399),SUMIF('C Report'!$A$100:$A$199,'C Report Grouper'!$D38,'C Report'!R$100:R$199))</f>
        <v>0</v>
      </c>
      <c r="U38" s="102">
        <f>IF($D$4="MAP+ADM Waivers",SUMIF('C Report'!$A$100:$A$199,'C Report Grouper'!$D38,'C Report'!S$100:S$199)+SUMIF('C Report'!$A$300:$A$399,'C Report Grouper'!$D38,'C Report'!S$300:S$399),SUMIF('C Report'!$A$100:$A$199,'C Report Grouper'!$D38,'C Report'!S$100:S$199))</f>
        <v>0</v>
      </c>
      <c r="V38" s="102">
        <f>IF($D$4="MAP+ADM Waivers",SUMIF('C Report'!$A$100:$A$199,'C Report Grouper'!$D38,'C Report'!T$100:T$199)+SUMIF('C Report'!$A$300:$A$399,'C Report Grouper'!$D38,'C Report'!T$300:T$399),SUMIF('C Report'!$A$100:$A$199,'C Report Grouper'!$D38,'C Report'!T$100:T$199))</f>
        <v>0</v>
      </c>
      <c r="W38" s="102">
        <f>IF($D$4="MAP+ADM Waivers",SUMIF('C Report'!$A$100:$A$199,'C Report Grouper'!$D38,'C Report'!U$100:U$199)+SUMIF('C Report'!$A$300:$A$399,'C Report Grouper'!$D38,'C Report'!U$300:U$399),SUMIF('C Report'!$A$100:$A$199,'C Report Grouper'!$D38,'C Report'!U$100:U$199))</f>
        <v>0</v>
      </c>
      <c r="X38" s="102">
        <f>IF($D$4="MAP+ADM Waivers",SUMIF('C Report'!$A$100:$A$199,'C Report Grouper'!$D38,'C Report'!V$100:V$199)+SUMIF('C Report'!$A$300:$A$399,'C Report Grouper'!$D38,'C Report'!V$300:V$399),SUMIF('C Report'!$A$100:$A$199,'C Report Grouper'!$D38,'C Report'!V$100:V$199))</f>
        <v>0</v>
      </c>
      <c r="Y38" s="102">
        <f>IF($D$4="MAP+ADM Waivers",SUMIF('C Report'!$A$100:$A$199,'C Report Grouper'!$D38,'C Report'!W$100:W$199)+SUMIF('C Report'!$A$300:$A$399,'C Report Grouper'!$D38,'C Report'!W$300:W$399),SUMIF('C Report'!$A$100:$A$199,'C Report Grouper'!$D38,'C Report'!W$100:W$199))</f>
        <v>0</v>
      </c>
      <c r="Z38" s="102">
        <f>IF($D$4="MAP+ADM Waivers",SUMIF('C Report'!$A$100:$A$199,'C Report Grouper'!$D38,'C Report'!X$100:X$199)+SUMIF('C Report'!$A$300:$A$399,'C Report Grouper'!$D38,'C Report'!X$300:X$399),SUMIF('C Report'!$A$100:$A$199,'C Report Grouper'!$D38,'C Report'!X$100:X$199))</f>
        <v>0</v>
      </c>
      <c r="AA38" s="102">
        <f>IF($D$4="MAP+ADM Waivers",SUMIF('C Report'!$A$100:$A$199,'C Report Grouper'!$D38,'C Report'!Y$100:Y$199)+SUMIF('C Report'!$A$300:$A$399,'C Report Grouper'!$D38,'C Report'!Y$300:Y$399),SUMIF('C Report'!$A$100:$A$199,'C Report Grouper'!$D38,'C Report'!Y$100:Y$199))</f>
        <v>0</v>
      </c>
      <c r="AB38" s="102">
        <f>IF($D$4="MAP+ADM Waivers",SUMIF('C Report'!$A$100:$A$199,'C Report Grouper'!$D38,'C Report'!Z$100:Z$199)+SUMIF('C Report'!$A$300:$A$399,'C Report Grouper'!$D38,'C Report'!Z$300:Z$399),SUMIF('C Report'!$A$100:$A$199,'C Report Grouper'!$D38,'C Report'!Z$100:Z$199))</f>
        <v>0</v>
      </c>
      <c r="AC38" s="102">
        <f>IF($D$4="MAP+ADM Waivers",SUMIF('C Report'!$A$100:$A$199,'C Report Grouper'!$D38,'C Report'!AA$100:AA$199)+SUMIF('C Report'!$A$300:$A$399,'C Report Grouper'!$D38,'C Report'!AA$300:AA$399),SUMIF('C Report'!$A$100:$A$199,'C Report Grouper'!$D38,'C Report'!AA$100:AA$199))</f>
        <v>0</v>
      </c>
      <c r="AD38" s="102">
        <f>IF($D$4="MAP+ADM Waivers",SUMIF('C Report'!$A$100:$A$199,'C Report Grouper'!$D38,'C Report'!AB$100:AB$199)+SUMIF('C Report'!$A$300:$A$399,'C Report Grouper'!$D38,'C Report'!AB$300:AB$399),SUMIF('C Report'!$A$100:$A$199,'C Report Grouper'!$D38,'C Report'!AB$100:AB$199))</f>
        <v>0</v>
      </c>
      <c r="AE38" s="102">
        <f>IF($D$4="MAP+ADM Waivers",SUMIF('C Report'!$A$100:$A$199,'C Report Grouper'!$D38,'C Report'!AC$100:AC$199)+SUMIF('C Report'!$A$300:$A$399,'C Report Grouper'!$D38,'C Report'!AC$300:AC$399),SUMIF('C Report'!$A$100:$A$199,'C Report Grouper'!$D38,'C Report'!AC$100:AC$199))</f>
        <v>0</v>
      </c>
      <c r="AF38" s="102">
        <f>IF($D$4="MAP+ADM Waivers",SUMIF('C Report'!$A$100:$A$199,'C Report Grouper'!$D38,'C Report'!AD$100:AD$199)+SUMIF('C Report'!$A$300:$A$399,'C Report Grouper'!$D38,'C Report'!AD$300:AD$399),SUMIF('C Report'!$A$100:$A$199,'C Report Grouper'!$D38,'C Report'!AD$100:AD$199))</f>
        <v>0</v>
      </c>
      <c r="AG38" s="102">
        <f>IF($D$4="MAP+ADM Waivers",SUMIF('C Report'!$A$100:$A$199,'C Report Grouper'!$D38,'C Report'!AE$100:AE$199)+SUMIF('C Report'!$A$300:$A$399,'C Report Grouper'!$D38,'C Report'!AE$300:AE$399),SUMIF('C Report'!$A$100:$A$199,'C Report Grouper'!$D38,'C Report'!AE$100:AE$199))</f>
        <v>0</v>
      </c>
      <c r="AH38" s="103">
        <f>IF($D$4="MAP+ADM Waivers",SUMIF('C Report'!$A$100:$A$199,'C Report Grouper'!$D38,'C Report'!AF$100:AF$199)+SUMIF('C Report'!$A$300:$A$399,'C Report Grouper'!$D38,'C Report'!AF$300:AF$399),SUMIF('C Report'!$A$100:$A$199,'C Report Grouper'!$D38,'C Report'!AF$100:AF$199))</f>
        <v>0</v>
      </c>
    </row>
    <row r="39" spans="2:34" hidden="1" x14ac:dyDescent="0.2">
      <c r="B39" s="22" t="str">
        <f>IFERROR(VLOOKUP(C39,'MEG Def'!$A$48:$B$51,2),"")</f>
        <v/>
      </c>
      <c r="C39" s="57"/>
      <c r="D39" s="296"/>
      <c r="E39" s="101">
        <f>IF($D$4="MAP+ADM Waivers",SUMIF('C Report'!$A$100:$A$199,'C Report Grouper'!$D39,'C Report'!C$100:C$199)+SUMIF('C Report'!$A$300:$A$399,'C Report Grouper'!$D39,'C Report'!C$300:C$399),SUMIF('C Report'!$A$100:$A$199,'C Report Grouper'!$D39,'C Report'!C$100:C$199))</f>
        <v>0</v>
      </c>
      <c r="F39" s="420">
        <f>IF($D$4="MAP+ADM Waivers",SUMIF('C Report'!$A$100:$A$199,'C Report Grouper'!$D39,'C Report'!D$100:D$199)+SUMIF('C Report'!$A$300:$A$399,'C Report Grouper'!$D39,'C Report'!D$300:D$399),SUMIF('C Report'!$A$100:$A$199,'C Report Grouper'!$D39,'C Report'!D$100:D$199))</f>
        <v>0</v>
      </c>
      <c r="G39" s="420">
        <f>IF($D$4="MAP+ADM Waivers",SUMIF('C Report'!$A$100:$A$199,'C Report Grouper'!$D39,'C Report'!E$100:E$199)+SUMIF('C Report'!$A$300:$A$399,'C Report Grouper'!$D39,'C Report'!E$300:E$399),SUMIF('C Report'!$A$100:$A$199,'C Report Grouper'!$D39,'C Report'!E$100:E$199))</f>
        <v>0</v>
      </c>
      <c r="H39" s="420">
        <f>IF($D$4="MAP+ADM Waivers",SUMIF('C Report'!$A$100:$A$199,'C Report Grouper'!$D39,'C Report'!F$100:F$199)+SUMIF('C Report'!$A$300:$A$399,'C Report Grouper'!$D39,'C Report'!F$300:F$399),SUMIF('C Report'!$A$100:$A$199,'C Report Grouper'!$D39,'C Report'!F$100:F$199))</f>
        <v>0</v>
      </c>
      <c r="I39" s="103">
        <f>IF($D$4="MAP+ADM Waivers",SUMIF('C Report'!$A$100:$A$199,'C Report Grouper'!$D39,'C Report'!G$100:G$199)+SUMIF('C Report'!$A$300:$A$399,'C Report Grouper'!$D39,'C Report'!G$300:G$399),SUMIF('C Report'!$A$100:$A$199,'C Report Grouper'!$D39,'C Report'!G$100:G$199))</f>
        <v>0</v>
      </c>
      <c r="J39" s="102">
        <f>IF($D$4="MAP+ADM Waivers",SUMIF('C Report'!$A$100:$A$199,'C Report Grouper'!$D39,'C Report'!H$100:H$199)+SUMIF('C Report'!$A$300:$A$399,'C Report Grouper'!$D39,'C Report'!H$300:H$399),SUMIF('C Report'!$A$100:$A$199,'C Report Grouper'!$D39,'C Report'!H$100:H$199))</f>
        <v>0</v>
      </c>
      <c r="K39" s="102">
        <f>IF($D$4="MAP+ADM Waivers",SUMIF('C Report'!$A$100:$A$199,'C Report Grouper'!$D39,'C Report'!I$100:I$199)+SUMIF('C Report'!$A$300:$A$399,'C Report Grouper'!$D39,'C Report'!I$300:I$399),SUMIF('C Report'!$A$100:$A$199,'C Report Grouper'!$D39,'C Report'!I$100:I$199))</f>
        <v>0</v>
      </c>
      <c r="L39" s="102">
        <f>IF($D$4="MAP+ADM Waivers",SUMIF('C Report'!$A$100:$A$199,'C Report Grouper'!$D39,'C Report'!J$100:J$199)+SUMIF('C Report'!$A$300:$A$399,'C Report Grouper'!$D39,'C Report'!J$300:J$399),SUMIF('C Report'!$A$100:$A$199,'C Report Grouper'!$D39,'C Report'!J$100:J$199))</f>
        <v>0</v>
      </c>
      <c r="M39" s="102">
        <f>IF($D$4="MAP+ADM Waivers",SUMIF('C Report'!$A$100:$A$199,'C Report Grouper'!$D39,'C Report'!K$100:K$199)+SUMIF('C Report'!$A$300:$A$399,'C Report Grouper'!$D39,'C Report'!K$300:K$399),SUMIF('C Report'!$A$100:$A$199,'C Report Grouper'!$D39,'C Report'!K$100:K$199))</f>
        <v>0</v>
      </c>
      <c r="N39" s="102">
        <f>IF($D$4="MAP+ADM Waivers",SUMIF('C Report'!$A$100:$A$199,'C Report Grouper'!$D39,'C Report'!L$100:L$199)+SUMIF('C Report'!$A$300:$A$399,'C Report Grouper'!$D39,'C Report'!L$300:L$399),SUMIF('C Report'!$A$100:$A$199,'C Report Grouper'!$D39,'C Report'!L$100:L$199))</f>
        <v>0</v>
      </c>
      <c r="O39" s="102">
        <f>IF($D$4="MAP+ADM Waivers",SUMIF('C Report'!$A$100:$A$199,'C Report Grouper'!$D39,'C Report'!M$100:M$199)+SUMIF('C Report'!$A$300:$A$399,'C Report Grouper'!$D39,'C Report'!M$300:M$399),SUMIF('C Report'!$A$100:$A$199,'C Report Grouper'!$D39,'C Report'!M$100:M$199))</f>
        <v>0</v>
      </c>
      <c r="P39" s="102">
        <f>IF($D$4="MAP+ADM Waivers",SUMIF('C Report'!$A$100:$A$199,'C Report Grouper'!$D39,'C Report'!N$100:N$199)+SUMIF('C Report'!$A$300:$A$399,'C Report Grouper'!$D39,'C Report'!N$300:N$399),SUMIF('C Report'!$A$100:$A$199,'C Report Grouper'!$D39,'C Report'!N$100:N$199))</f>
        <v>0</v>
      </c>
      <c r="Q39" s="102">
        <f>IF($D$4="MAP+ADM Waivers",SUMIF('C Report'!$A$100:$A$199,'C Report Grouper'!$D39,'C Report'!O$100:O$199)+SUMIF('C Report'!$A$300:$A$399,'C Report Grouper'!$D39,'C Report'!O$300:O$399),SUMIF('C Report'!$A$100:$A$199,'C Report Grouper'!$D39,'C Report'!O$100:O$199))</f>
        <v>0</v>
      </c>
      <c r="R39" s="102">
        <f>IF($D$4="MAP+ADM Waivers",SUMIF('C Report'!$A$100:$A$199,'C Report Grouper'!$D39,'C Report'!P$100:P$199)+SUMIF('C Report'!$A$300:$A$399,'C Report Grouper'!$D39,'C Report'!P$300:P$399),SUMIF('C Report'!$A$100:$A$199,'C Report Grouper'!$D39,'C Report'!P$100:P$199))</f>
        <v>0</v>
      </c>
      <c r="S39" s="102">
        <f>IF($D$4="MAP+ADM Waivers",SUMIF('C Report'!$A$100:$A$199,'C Report Grouper'!$D39,'C Report'!Q$100:Q$199)+SUMIF('C Report'!$A$300:$A$399,'C Report Grouper'!$D39,'C Report'!Q$300:Q$399),SUMIF('C Report'!$A$100:$A$199,'C Report Grouper'!$D39,'C Report'!Q$100:Q$199))</f>
        <v>0</v>
      </c>
      <c r="T39" s="102">
        <f>IF($D$4="MAP+ADM Waivers",SUMIF('C Report'!$A$100:$A$199,'C Report Grouper'!$D39,'C Report'!R$100:R$199)+SUMIF('C Report'!$A$300:$A$399,'C Report Grouper'!$D39,'C Report'!R$300:R$399),SUMIF('C Report'!$A$100:$A$199,'C Report Grouper'!$D39,'C Report'!R$100:R$199))</f>
        <v>0</v>
      </c>
      <c r="U39" s="102">
        <f>IF($D$4="MAP+ADM Waivers",SUMIF('C Report'!$A$100:$A$199,'C Report Grouper'!$D39,'C Report'!S$100:S$199)+SUMIF('C Report'!$A$300:$A$399,'C Report Grouper'!$D39,'C Report'!S$300:S$399),SUMIF('C Report'!$A$100:$A$199,'C Report Grouper'!$D39,'C Report'!S$100:S$199))</f>
        <v>0</v>
      </c>
      <c r="V39" s="102">
        <f>IF($D$4="MAP+ADM Waivers",SUMIF('C Report'!$A$100:$A$199,'C Report Grouper'!$D39,'C Report'!T$100:T$199)+SUMIF('C Report'!$A$300:$A$399,'C Report Grouper'!$D39,'C Report'!T$300:T$399),SUMIF('C Report'!$A$100:$A$199,'C Report Grouper'!$D39,'C Report'!T$100:T$199))</f>
        <v>0</v>
      </c>
      <c r="W39" s="102">
        <f>IF($D$4="MAP+ADM Waivers",SUMIF('C Report'!$A$100:$A$199,'C Report Grouper'!$D39,'C Report'!U$100:U$199)+SUMIF('C Report'!$A$300:$A$399,'C Report Grouper'!$D39,'C Report'!U$300:U$399),SUMIF('C Report'!$A$100:$A$199,'C Report Grouper'!$D39,'C Report'!U$100:U$199))</f>
        <v>0</v>
      </c>
      <c r="X39" s="102">
        <f>IF($D$4="MAP+ADM Waivers",SUMIF('C Report'!$A$100:$A$199,'C Report Grouper'!$D39,'C Report'!V$100:V$199)+SUMIF('C Report'!$A$300:$A$399,'C Report Grouper'!$D39,'C Report'!V$300:V$399),SUMIF('C Report'!$A$100:$A$199,'C Report Grouper'!$D39,'C Report'!V$100:V$199))</f>
        <v>0</v>
      </c>
      <c r="Y39" s="102">
        <f>IF($D$4="MAP+ADM Waivers",SUMIF('C Report'!$A$100:$A$199,'C Report Grouper'!$D39,'C Report'!W$100:W$199)+SUMIF('C Report'!$A$300:$A$399,'C Report Grouper'!$D39,'C Report'!W$300:W$399),SUMIF('C Report'!$A$100:$A$199,'C Report Grouper'!$D39,'C Report'!W$100:W$199))</f>
        <v>0</v>
      </c>
      <c r="Z39" s="102">
        <f>IF($D$4="MAP+ADM Waivers",SUMIF('C Report'!$A$100:$A$199,'C Report Grouper'!$D39,'C Report'!X$100:X$199)+SUMIF('C Report'!$A$300:$A$399,'C Report Grouper'!$D39,'C Report'!X$300:X$399),SUMIF('C Report'!$A$100:$A$199,'C Report Grouper'!$D39,'C Report'!X$100:X$199))</f>
        <v>0</v>
      </c>
      <c r="AA39" s="102">
        <f>IF($D$4="MAP+ADM Waivers",SUMIF('C Report'!$A$100:$A$199,'C Report Grouper'!$D39,'C Report'!Y$100:Y$199)+SUMIF('C Report'!$A$300:$A$399,'C Report Grouper'!$D39,'C Report'!Y$300:Y$399),SUMIF('C Report'!$A$100:$A$199,'C Report Grouper'!$D39,'C Report'!Y$100:Y$199))</f>
        <v>0</v>
      </c>
      <c r="AB39" s="102">
        <f>IF($D$4="MAP+ADM Waivers",SUMIF('C Report'!$A$100:$A$199,'C Report Grouper'!$D39,'C Report'!Z$100:Z$199)+SUMIF('C Report'!$A$300:$A$399,'C Report Grouper'!$D39,'C Report'!Z$300:Z$399),SUMIF('C Report'!$A$100:$A$199,'C Report Grouper'!$D39,'C Report'!Z$100:Z$199))</f>
        <v>0</v>
      </c>
      <c r="AC39" s="102">
        <f>IF($D$4="MAP+ADM Waivers",SUMIF('C Report'!$A$100:$A$199,'C Report Grouper'!$D39,'C Report'!AA$100:AA$199)+SUMIF('C Report'!$A$300:$A$399,'C Report Grouper'!$D39,'C Report'!AA$300:AA$399),SUMIF('C Report'!$A$100:$A$199,'C Report Grouper'!$D39,'C Report'!AA$100:AA$199))</f>
        <v>0</v>
      </c>
      <c r="AD39" s="102">
        <f>IF($D$4="MAP+ADM Waivers",SUMIF('C Report'!$A$100:$A$199,'C Report Grouper'!$D39,'C Report'!AB$100:AB$199)+SUMIF('C Report'!$A$300:$A$399,'C Report Grouper'!$D39,'C Report'!AB$300:AB$399),SUMIF('C Report'!$A$100:$A$199,'C Report Grouper'!$D39,'C Report'!AB$100:AB$199))</f>
        <v>0</v>
      </c>
      <c r="AE39" s="102">
        <f>IF($D$4="MAP+ADM Waivers",SUMIF('C Report'!$A$100:$A$199,'C Report Grouper'!$D39,'C Report'!AC$100:AC$199)+SUMIF('C Report'!$A$300:$A$399,'C Report Grouper'!$D39,'C Report'!AC$300:AC$399),SUMIF('C Report'!$A$100:$A$199,'C Report Grouper'!$D39,'C Report'!AC$100:AC$199))</f>
        <v>0</v>
      </c>
      <c r="AF39" s="102">
        <f>IF($D$4="MAP+ADM Waivers",SUMIF('C Report'!$A$100:$A$199,'C Report Grouper'!$D39,'C Report'!AD$100:AD$199)+SUMIF('C Report'!$A$300:$A$399,'C Report Grouper'!$D39,'C Report'!AD$300:AD$399),SUMIF('C Report'!$A$100:$A$199,'C Report Grouper'!$D39,'C Report'!AD$100:AD$199))</f>
        <v>0</v>
      </c>
      <c r="AG39" s="102">
        <f>IF($D$4="MAP+ADM Waivers",SUMIF('C Report'!$A$100:$A$199,'C Report Grouper'!$D39,'C Report'!AE$100:AE$199)+SUMIF('C Report'!$A$300:$A$399,'C Report Grouper'!$D39,'C Report'!AE$300:AE$399),SUMIF('C Report'!$A$100:$A$199,'C Report Grouper'!$D39,'C Report'!AE$100:AE$199))</f>
        <v>0</v>
      </c>
      <c r="AH39" s="103">
        <f>IF($D$4="MAP+ADM Waivers",SUMIF('C Report'!$A$100:$A$199,'C Report Grouper'!$D39,'C Report'!AF$100:AF$199)+SUMIF('C Report'!$A$300:$A$399,'C Report Grouper'!$D39,'C Report'!AF$300:AF$399),SUMIF('C Report'!$A$100:$A$199,'C Report Grouper'!$D39,'C Report'!AF$100:AF$199))</f>
        <v>0</v>
      </c>
    </row>
    <row r="40" spans="2:34" hidden="1" x14ac:dyDescent="0.2">
      <c r="B40" s="22"/>
      <c r="C40" s="57"/>
      <c r="D40" s="296"/>
      <c r="E40" s="101">
        <f>IF($D$4="MAP+ADM Waivers",SUMIF('C Report'!$A$100:$A$199,'C Report Grouper'!$D40,'C Report'!C$100:C$199)+SUMIF('C Report'!$A$300:$A$399,'C Report Grouper'!$D40,'C Report'!C$300:C$399),SUMIF('C Report'!$A$100:$A$199,'C Report Grouper'!$D40,'C Report'!C$100:C$199))</f>
        <v>0</v>
      </c>
      <c r="F40" s="420">
        <f>IF($D$4="MAP+ADM Waivers",SUMIF('C Report'!$A$100:$A$199,'C Report Grouper'!$D40,'C Report'!D$100:D$199)+SUMIF('C Report'!$A$300:$A$399,'C Report Grouper'!$D40,'C Report'!D$300:D$399),SUMIF('C Report'!$A$100:$A$199,'C Report Grouper'!$D40,'C Report'!D$100:D$199))</f>
        <v>0</v>
      </c>
      <c r="G40" s="420">
        <f>IF($D$4="MAP+ADM Waivers",SUMIF('C Report'!$A$100:$A$199,'C Report Grouper'!$D40,'C Report'!E$100:E$199)+SUMIF('C Report'!$A$300:$A$399,'C Report Grouper'!$D40,'C Report'!E$300:E$399),SUMIF('C Report'!$A$100:$A$199,'C Report Grouper'!$D40,'C Report'!E$100:E$199))</f>
        <v>0</v>
      </c>
      <c r="H40" s="420">
        <f>IF($D$4="MAP+ADM Waivers",SUMIF('C Report'!$A$100:$A$199,'C Report Grouper'!$D40,'C Report'!F$100:F$199)+SUMIF('C Report'!$A$300:$A$399,'C Report Grouper'!$D40,'C Report'!F$300:F$399),SUMIF('C Report'!$A$100:$A$199,'C Report Grouper'!$D40,'C Report'!F$100:F$199))</f>
        <v>0</v>
      </c>
      <c r="I40" s="103">
        <f>IF($D$4="MAP+ADM Waivers",SUMIF('C Report'!$A$100:$A$199,'C Report Grouper'!$D40,'C Report'!G$100:G$199)+SUMIF('C Report'!$A$300:$A$399,'C Report Grouper'!$D40,'C Report'!G$300:G$399),SUMIF('C Report'!$A$100:$A$199,'C Report Grouper'!$D40,'C Report'!G$100:G$199))</f>
        <v>0</v>
      </c>
      <c r="J40" s="102">
        <f>IF($D$4="MAP+ADM Waivers",SUMIF('C Report'!$A$100:$A$199,'C Report Grouper'!$D40,'C Report'!H$100:H$199)+SUMIF('C Report'!$A$300:$A$399,'C Report Grouper'!$D40,'C Report'!H$300:H$399),SUMIF('C Report'!$A$100:$A$199,'C Report Grouper'!$D40,'C Report'!H$100:H$199))</f>
        <v>0</v>
      </c>
      <c r="K40" s="102">
        <f>IF($D$4="MAP+ADM Waivers",SUMIF('C Report'!$A$100:$A$199,'C Report Grouper'!$D40,'C Report'!I$100:I$199)+SUMIF('C Report'!$A$300:$A$399,'C Report Grouper'!$D40,'C Report'!I$300:I$399),SUMIF('C Report'!$A$100:$A$199,'C Report Grouper'!$D40,'C Report'!I$100:I$199))</f>
        <v>0</v>
      </c>
      <c r="L40" s="102">
        <f>IF($D$4="MAP+ADM Waivers",SUMIF('C Report'!$A$100:$A$199,'C Report Grouper'!$D40,'C Report'!J$100:J$199)+SUMIF('C Report'!$A$300:$A$399,'C Report Grouper'!$D40,'C Report'!J$300:J$399),SUMIF('C Report'!$A$100:$A$199,'C Report Grouper'!$D40,'C Report'!J$100:J$199))</f>
        <v>0</v>
      </c>
      <c r="M40" s="102">
        <f>IF($D$4="MAP+ADM Waivers",SUMIF('C Report'!$A$100:$A$199,'C Report Grouper'!$D40,'C Report'!K$100:K$199)+SUMIF('C Report'!$A$300:$A$399,'C Report Grouper'!$D40,'C Report'!K$300:K$399),SUMIF('C Report'!$A$100:$A$199,'C Report Grouper'!$D40,'C Report'!K$100:K$199))</f>
        <v>0</v>
      </c>
      <c r="N40" s="102">
        <f>IF($D$4="MAP+ADM Waivers",SUMIF('C Report'!$A$100:$A$199,'C Report Grouper'!$D40,'C Report'!L$100:L$199)+SUMIF('C Report'!$A$300:$A$399,'C Report Grouper'!$D40,'C Report'!L$300:L$399),SUMIF('C Report'!$A$100:$A$199,'C Report Grouper'!$D40,'C Report'!L$100:L$199))</f>
        <v>0</v>
      </c>
      <c r="O40" s="102">
        <f>IF($D$4="MAP+ADM Waivers",SUMIF('C Report'!$A$100:$A$199,'C Report Grouper'!$D40,'C Report'!M$100:M$199)+SUMIF('C Report'!$A$300:$A$399,'C Report Grouper'!$D40,'C Report'!M$300:M$399),SUMIF('C Report'!$A$100:$A$199,'C Report Grouper'!$D40,'C Report'!M$100:M$199))</f>
        <v>0</v>
      </c>
      <c r="P40" s="102">
        <f>IF($D$4="MAP+ADM Waivers",SUMIF('C Report'!$A$100:$A$199,'C Report Grouper'!$D40,'C Report'!N$100:N$199)+SUMIF('C Report'!$A$300:$A$399,'C Report Grouper'!$D40,'C Report'!N$300:N$399),SUMIF('C Report'!$A$100:$A$199,'C Report Grouper'!$D40,'C Report'!N$100:N$199))</f>
        <v>0</v>
      </c>
      <c r="Q40" s="102">
        <f>IF($D$4="MAP+ADM Waivers",SUMIF('C Report'!$A$100:$A$199,'C Report Grouper'!$D40,'C Report'!O$100:O$199)+SUMIF('C Report'!$A$300:$A$399,'C Report Grouper'!$D40,'C Report'!O$300:O$399),SUMIF('C Report'!$A$100:$A$199,'C Report Grouper'!$D40,'C Report'!O$100:O$199))</f>
        <v>0</v>
      </c>
      <c r="R40" s="102">
        <f>IF($D$4="MAP+ADM Waivers",SUMIF('C Report'!$A$100:$A$199,'C Report Grouper'!$D40,'C Report'!P$100:P$199)+SUMIF('C Report'!$A$300:$A$399,'C Report Grouper'!$D40,'C Report'!P$300:P$399),SUMIF('C Report'!$A$100:$A$199,'C Report Grouper'!$D40,'C Report'!P$100:P$199))</f>
        <v>0</v>
      </c>
      <c r="S40" s="102">
        <f>IF($D$4="MAP+ADM Waivers",SUMIF('C Report'!$A$100:$A$199,'C Report Grouper'!$D40,'C Report'!Q$100:Q$199)+SUMIF('C Report'!$A$300:$A$399,'C Report Grouper'!$D40,'C Report'!Q$300:Q$399),SUMIF('C Report'!$A$100:$A$199,'C Report Grouper'!$D40,'C Report'!Q$100:Q$199))</f>
        <v>0</v>
      </c>
      <c r="T40" s="102">
        <f>IF($D$4="MAP+ADM Waivers",SUMIF('C Report'!$A$100:$A$199,'C Report Grouper'!$D40,'C Report'!R$100:R$199)+SUMIF('C Report'!$A$300:$A$399,'C Report Grouper'!$D40,'C Report'!R$300:R$399),SUMIF('C Report'!$A$100:$A$199,'C Report Grouper'!$D40,'C Report'!R$100:R$199))</f>
        <v>0</v>
      </c>
      <c r="U40" s="102">
        <f>IF($D$4="MAP+ADM Waivers",SUMIF('C Report'!$A$100:$A$199,'C Report Grouper'!$D40,'C Report'!S$100:S$199)+SUMIF('C Report'!$A$300:$A$399,'C Report Grouper'!$D40,'C Report'!S$300:S$399),SUMIF('C Report'!$A$100:$A$199,'C Report Grouper'!$D40,'C Report'!S$100:S$199))</f>
        <v>0</v>
      </c>
      <c r="V40" s="102">
        <f>IF($D$4="MAP+ADM Waivers",SUMIF('C Report'!$A$100:$A$199,'C Report Grouper'!$D40,'C Report'!T$100:T$199)+SUMIF('C Report'!$A$300:$A$399,'C Report Grouper'!$D40,'C Report'!T$300:T$399),SUMIF('C Report'!$A$100:$A$199,'C Report Grouper'!$D40,'C Report'!T$100:T$199))</f>
        <v>0</v>
      </c>
      <c r="W40" s="102">
        <f>IF($D$4="MAP+ADM Waivers",SUMIF('C Report'!$A$100:$A$199,'C Report Grouper'!$D40,'C Report'!U$100:U$199)+SUMIF('C Report'!$A$300:$A$399,'C Report Grouper'!$D40,'C Report'!U$300:U$399),SUMIF('C Report'!$A$100:$A$199,'C Report Grouper'!$D40,'C Report'!U$100:U$199))</f>
        <v>0</v>
      </c>
      <c r="X40" s="102">
        <f>IF($D$4="MAP+ADM Waivers",SUMIF('C Report'!$A$100:$A$199,'C Report Grouper'!$D40,'C Report'!V$100:V$199)+SUMIF('C Report'!$A$300:$A$399,'C Report Grouper'!$D40,'C Report'!V$300:V$399),SUMIF('C Report'!$A$100:$A$199,'C Report Grouper'!$D40,'C Report'!V$100:V$199))</f>
        <v>0</v>
      </c>
      <c r="Y40" s="102">
        <f>IF($D$4="MAP+ADM Waivers",SUMIF('C Report'!$A$100:$A$199,'C Report Grouper'!$D40,'C Report'!W$100:W$199)+SUMIF('C Report'!$A$300:$A$399,'C Report Grouper'!$D40,'C Report'!W$300:W$399),SUMIF('C Report'!$A$100:$A$199,'C Report Grouper'!$D40,'C Report'!W$100:W$199))</f>
        <v>0</v>
      </c>
      <c r="Z40" s="102">
        <f>IF($D$4="MAP+ADM Waivers",SUMIF('C Report'!$A$100:$A$199,'C Report Grouper'!$D40,'C Report'!X$100:X$199)+SUMIF('C Report'!$A$300:$A$399,'C Report Grouper'!$D40,'C Report'!X$300:X$399),SUMIF('C Report'!$A$100:$A$199,'C Report Grouper'!$D40,'C Report'!X$100:X$199))</f>
        <v>0</v>
      </c>
      <c r="AA40" s="102">
        <f>IF($D$4="MAP+ADM Waivers",SUMIF('C Report'!$A$100:$A$199,'C Report Grouper'!$D40,'C Report'!Y$100:Y$199)+SUMIF('C Report'!$A$300:$A$399,'C Report Grouper'!$D40,'C Report'!Y$300:Y$399),SUMIF('C Report'!$A$100:$A$199,'C Report Grouper'!$D40,'C Report'!Y$100:Y$199))</f>
        <v>0</v>
      </c>
      <c r="AB40" s="102">
        <f>IF($D$4="MAP+ADM Waivers",SUMIF('C Report'!$A$100:$A$199,'C Report Grouper'!$D40,'C Report'!Z$100:Z$199)+SUMIF('C Report'!$A$300:$A$399,'C Report Grouper'!$D40,'C Report'!Z$300:Z$399),SUMIF('C Report'!$A$100:$A$199,'C Report Grouper'!$D40,'C Report'!Z$100:Z$199))</f>
        <v>0</v>
      </c>
      <c r="AC40" s="102">
        <f>IF($D$4="MAP+ADM Waivers",SUMIF('C Report'!$A$100:$A$199,'C Report Grouper'!$D40,'C Report'!AA$100:AA$199)+SUMIF('C Report'!$A$300:$A$399,'C Report Grouper'!$D40,'C Report'!AA$300:AA$399),SUMIF('C Report'!$A$100:$A$199,'C Report Grouper'!$D40,'C Report'!AA$100:AA$199))</f>
        <v>0</v>
      </c>
      <c r="AD40" s="102">
        <f>IF($D$4="MAP+ADM Waivers",SUMIF('C Report'!$A$100:$A$199,'C Report Grouper'!$D40,'C Report'!AB$100:AB$199)+SUMIF('C Report'!$A$300:$A$399,'C Report Grouper'!$D40,'C Report'!AB$300:AB$399),SUMIF('C Report'!$A$100:$A$199,'C Report Grouper'!$D40,'C Report'!AB$100:AB$199))</f>
        <v>0</v>
      </c>
      <c r="AE40" s="102">
        <f>IF($D$4="MAP+ADM Waivers",SUMIF('C Report'!$A$100:$A$199,'C Report Grouper'!$D40,'C Report'!AC$100:AC$199)+SUMIF('C Report'!$A$300:$A$399,'C Report Grouper'!$D40,'C Report'!AC$300:AC$399),SUMIF('C Report'!$A$100:$A$199,'C Report Grouper'!$D40,'C Report'!AC$100:AC$199))</f>
        <v>0</v>
      </c>
      <c r="AF40" s="102">
        <f>IF($D$4="MAP+ADM Waivers",SUMIF('C Report'!$A$100:$A$199,'C Report Grouper'!$D40,'C Report'!AD$100:AD$199)+SUMIF('C Report'!$A$300:$A$399,'C Report Grouper'!$D40,'C Report'!AD$300:AD$399),SUMIF('C Report'!$A$100:$A$199,'C Report Grouper'!$D40,'C Report'!AD$100:AD$199))</f>
        <v>0</v>
      </c>
      <c r="AG40" s="102">
        <f>IF($D$4="MAP+ADM Waivers",SUMIF('C Report'!$A$100:$A$199,'C Report Grouper'!$D40,'C Report'!AE$100:AE$199)+SUMIF('C Report'!$A$300:$A$399,'C Report Grouper'!$D40,'C Report'!AE$300:AE$399),SUMIF('C Report'!$A$100:$A$199,'C Report Grouper'!$D40,'C Report'!AE$100:AE$199))</f>
        <v>0</v>
      </c>
      <c r="AH40" s="103">
        <f>IF($D$4="MAP+ADM Waivers",SUMIF('C Report'!$A$100:$A$199,'C Report Grouper'!$D40,'C Report'!AF$100:AF$199)+SUMIF('C Report'!$A$300:$A$399,'C Report Grouper'!$D40,'C Report'!AF$300:AF$399),SUMIF('C Report'!$A$100:$A$199,'C Report Grouper'!$D40,'C Report'!AF$100:AF$199))</f>
        <v>0</v>
      </c>
    </row>
    <row r="41" spans="2:34" hidden="1" x14ac:dyDescent="0.2">
      <c r="B41" s="6" t="s">
        <v>80</v>
      </c>
      <c r="C41" s="57"/>
      <c r="D41" s="296"/>
      <c r="E41" s="101">
        <f>IF($D$4="MAP+ADM Waivers",SUMIF('C Report'!$A$100:$A$199,'C Report Grouper'!$D41,'C Report'!C$100:C$199)+SUMIF('C Report'!$A$300:$A$399,'C Report Grouper'!$D41,'C Report'!C$300:C$399),SUMIF('C Report'!$A$100:$A$199,'C Report Grouper'!$D41,'C Report'!C$100:C$199))</f>
        <v>0</v>
      </c>
      <c r="F41" s="420">
        <f>IF($D$4="MAP+ADM Waivers",SUMIF('C Report'!$A$100:$A$199,'C Report Grouper'!$D41,'C Report'!D$100:D$199)+SUMIF('C Report'!$A$300:$A$399,'C Report Grouper'!$D41,'C Report'!D$300:D$399),SUMIF('C Report'!$A$100:$A$199,'C Report Grouper'!$D41,'C Report'!D$100:D$199))</f>
        <v>0</v>
      </c>
      <c r="G41" s="420">
        <f>IF($D$4="MAP+ADM Waivers",SUMIF('C Report'!$A$100:$A$199,'C Report Grouper'!$D41,'C Report'!E$100:E$199)+SUMIF('C Report'!$A$300:$A$399,'C Report Grouper'!$D41,'C Report'!E$300:E$399),SUMIF('C Report'!$A$100:$A$199,'C Report Grouper'!$D41,'C Report'!E$100:E$199))</f>
        <v>0</v>
      </c>
      <c r="H41" s="420">
        <f>IF($D$4="MAP+ADM Waivers",SUMIF('C Report'!$A$100:$A$199,'C Report Grouper'!$D41,'C Report'!F$100:F$199)+SUMIF('C Report'!$A$300:$A$399,'C Report Grouper'!$D41,'C Report'!F$300:F$399),SUMIF('C Report'!$A$100:$A$199,'C Report Grouper'!$D41,'C Report'!F$100:F$199))</f>
        <v>0</v>
      </c>
      <c r="I41" s="103">
        <f>IF($D$4="MAP+ADM Waivers",SUMIF('C Report'!$A$100:$A$199,'C Report Grouper'!$D41,'C Report'!G$100:G$199)+SUMIF('C Report'!$A$300:$A$399,'C Report Grouper'!$D41,'C Report'!G$300:G$399),SUMIF('C Report'!$A$100:$A$199,'C Report Grouper'!$D41,'C Report'!G$100:G$199))</f>
        <v>0</v>
      </c>
      <c r="J41" s="102">
        <f>IF($D$4="MAP+ADM Waivers",SUMIF('C Report'!$A$100:$A$199,'C Report Grouper'!$D41,'C Report'!H$100:H$199)+SUMIF('C Report'!$A$300:$A$399,'C Report Grouper'!$D41,'C Report'!H$300:H$399),SUMIF('C Report'!$A$100:$A$199,'C Report Grouper'!$D41,'C Report'!H$100:H$199))</f>
        <v>0</v>
      </c>
      <c r="K41" s="102">
        <f>IF($D$4="MAP+ADM Waivers",SUMIF('C Report'!$A$100:$A$199,'C Report Grouper'!$D41,'C Report'!I$100:I$199)+SUMIF('C Report'!$A$300:$A$399,'C Report Grouper'!$D41,'C Report'!I$300:I$399),SUMIF('C Report'!$A$100:$A$199,'C Report Grouper'!$D41,'C Report'!I$100:I$199))</f>
        <v>0</v>
      </c>
      <c r="L41" s="102">
        <f>IF($D$4="MAP+ADM Waivers",SUMIF('C Report'!$A$100:$A$199,'C Report Grouper'!$D41,'C Report'!J$100:J$199)+SUMIF('C Report'!$A$300:$A$399,'C Report Grouper'!$D41,'C Report'!J$300:J$399),SUMIF('C Report'!$A$100:$A$199,'C Report Grouper'!$D41,'C Report'!J$100:J$199))</f>
        <v>0</v>
      </c>
      <c r="M41" s="102">
        <f>IF($D$4="MAP+ADM Waivers",SUMIF('C Report'!$A$100:$A$199,'C Report Grouper'!$D41,'C Report'!K$100:K$199)+SUMIF('C Report'!$A$300:$A$399,'C Report Grouper'!$D41,'C Report'!K$300:K$399),SUMIF('C Report'!$A$100:$A$199,'C Report Grouper'!$D41,'C Report'!K$100:K$199))</f>
        <v>0</v>
      </c>
      <c r="N41" s="102">
        <f>IF($D$4="MAP+ADM Waivers",SUMIF('C Report'!$A$100:$A$199,'C Report Grouper'!$D41,'C Report'!L$100:L$199)+SUMIF('C Report'!$A$300:$A$399,'C Report Grouper'!$D41,'C Report'!L$300:L$399),SUMIF('C Report'!$A$100:$A$199,'C Report Grouper'!$D41,'C Report'!L$100:L$199))</f>
        <v>0</v>
      </c>
      <c r="O41" s="102">
        <f>IF($D$4="MAP+ADM Waivers",SUMIF('C Report'!$A$100:$A$199,'C Report Grouper'!$D41,'C Report'!M$100:M$199)+SUMIF('C Report'!$A$300:$A$399,'C Report Grouper'!$D41,'C Report'!M$300:M$399),SUMIF('C Report'!$A$100:$A$199,'C Report Grouper'!$D41,'C Report'!M$100:M$199))</f>
        <v>0</v>
      </c>
      <c r="P41" s="102">
        <f>IF($D$4="MAP+ADM Waivers",SUMIF('C Report'!$A$100:$A$199,'C Report Grouper'!$D41,'C Report'!N$100:N$199)+SUMIF('C Report'!$A$300:$A$399,'C Report Grouper'!$D41,'C Report'!N$300:N$399),SUMIF('C Report'!$A$100:$A$199,'C Report Grouper'!$D41,'C Report'!N$100:N$199))</f>
        <v>0</v>
      </c>
      <c r="Q41" s="102">
        <f>IF($D$4="MAP+ADM Waivers",SUMIF('C Report'!$A$100:$A$199,'C Report Grouper'!$D41,'C Report'!O$100:O$199)+SUMIF('C Report'!$A$300:$A$399,'C Report Grouper'!$D41,'C Report'!O$300:O$399),SUMIF('C Report'!$A$100:$A$199,'C Report Grouper'!$D41,'C Report'!O$100:O$199))</f>
        <v>0</v>
      </c>
      <c r="R41" s="102">
        <f>IF($D$4="MAP+ADM Waivers",SUMIF('C Report'!$A$100:$A$199,'C Report Grouper'!$D41,'C Report'!P$100:P$199)+SUMIF('C Report'!$A$300:$A$399,'C Report Grouper'!$D41,'C Report'!P$300:P$399),SUMIF('C Report'!$A$100:$A$199,'C Report Grouper'!$D41,'C Report'!P$100:P$199))</f>
        <v>0</v>
      </c>
      <c r="S41" s="102">
        <f>IF($D$4="MAP+ADM Waivers",SUMIF('C Report'!$A$100:$A$199,'C Report Grouper'!$D41,'C Report'!Q$100:Q$199)+SUMIF('C Report'!$A$300:$A$399,'C Report Grouper'!$D41,'C Report'!Q$300:Q$399),SUMIF('C Report'!$A$100:$A$199,'C Report Grouper'!$D41,'C Report'!Q$100:Q$199))</f>
        <v>0</v>
      </c>
      <c r="T41" s="102">
        <f>IF($D$4="MAP+ADM Waivers",SUMIF('C Report'!$A$100:$A$199,'C Report Grouper'!$D41,'C Report'!R$100:R$199)+SUMIF('C Report'!$A$300:$A$399,'C Report Grouper'!$D41,'C Report'!R$300:R$399),SUMIF('C Report'!$A$100:$A$199,'C Report Grouper'!$D41,'C Report'!R$100:R$199))</f>
        <v>0</v>
      </c>
      <c r="U41" s="102">
        <f>IF($D$4="MAP+ADM Waivers",SUMIF('C Report'!$A$100:$A$199,'C Report Grouper'!$D41,'C Report'!S$100:S$199)+SUMIF('C Report'!$A$300:$A$399,'C Report Grouper'!$D41,'C Report'!S$300:S$399),SUMIF('C Report'!$A$100:$A$199,'C Report Grouper'!$D41,'C Report'!S$100:S$199))</f>
        <v>0</v>
      </c>
      <c r="V41" s="102">
        <f>IF($D$4="MAP+ADM Waivers",SUMIF('C Report'!$A$100:$A$199,'C Report Grouper'!$D41,'C Report'!T$100:T$199)+SUMIF('C Report'!$A$300:$A$399,'C Report Grouper'!$D41,'C Report'!T$300:T$399),SUMIF('C Report'!$A$100:$A$199,'C Report Grouper'!$D41,'C Report'!T$100:T$199))</f>
        <v>0</v>
      </c>
      <c r="W41" s="102">
        <f>IF($D$4="MAP+ADM Waivers",SUMIF('C Report'!$A$100:$A$199,'C Report Grouper'!$D41,'C Report'!U$100:U$199)+SUMIF('C Report'!$A$300:$A$399,'C Report Grouper'!$D41,'C Report'!U$300:U$399),SUMIF('C Report'!$A$100:$A$199,'C Report Grouper'!$D41,'C Report'!U$100:U$199))</f>
        <v>0</v>
      </c>
      <c r="X41" s="102">
        <f>IF($D$4="MAP+ADM Waivers",SUMIF('C Report'!$A$100:$A$199,'C Report Grouper'!$D41,'C Report'!V$100:V$199)+SUMIF('C Report'!$A$300:$A$399,'C Report Grouper'!$D41,'C Report'!V$300:V$399),SUMIF('C Report'!$A$100:$A$199,'C Report Grouper'!$D41,'C Report'!V$100:V$199))</f>
        <v>0</v>
      </c>
      <c r="Y41" s="102">
        <f>IF($D$4="MAP+ADM Waivers",SUMIF('C Report'!$A$100:$A$199,'C Report Grouper'!$D41,'C Report'!W$100:W$199)+SUMIF('C Report'!$A$300:$A$399,'C Report Grouper'!$D41,'C Report'!W$300:W$399),SUMIF('C Report'!$A$100:$A$199,'C Report Grouper'!$D41,'C Report'!W$100:W$199))</f>
        <v>0</v>
      </c>
      <c r="Z41" s="102">
        <f>IF($D$4="MAP+ADM Waivers",SUMIF('C Report'!$A$100:$A$199,'C Report Grouper'!$D41,'C Report'!X$100:X$199)+SUMIF('C Report'!$A$300:$A$399,'C Report Grouper'!$D41,'C Report'!X$300:X$399),SUMIF('C Report'!$A$100:$A$199,'C Report Grouper'!$D41,'C Report'!X$100:X$199))</f>
        <v>0</v>
      </c>
      <c r="AA41" s="102">
        <f>IF($D$4="MAP+ADM Waivers",SUMIF('C Report'!$A$100:$A$199,'C Report Grouper'!$D41,'C Report'!Y$100:Y$199)+SUMIF('C Report'!$A$300:$A$399,'C Report Grouper'!$D41,'C Report'!Y$300:Y$399),SUMIF('C Report'!$A$100:$A$199,'C Report Grouper'!$D41,'C Report'!Y$100:Y$199))</f>
        <v>0</v>
      </c>
      <c r="AB41" s="102">
        <f>IF($D$4="MAP+ADM Waivers",SUMIF('C Report'!$A$100:$A$199,'C Report Grouper'!$D41,'C Report'!Z$100:Z$199)+SUMIF('C Report'!$A$300:$A$399,'C Report Grouper'!$D41,'C Report'!Z$300:Z$399),SUMIF('C Report'!$A$100:$A$199,'C Report Grouper'!$D41,'C Report'!Z$100:Z$199))</f>
        <v>0</v>
      </c>
      <c r="AC41" s="102">
        <f>IF($D$4="MAP+ADM Waivers",SUMIF('C Report'!$A$100:$A$199,'C Report Grouper'!$D41,'C Report'!AA$100:AA$199)+SUMIF('C Report'!$A$300:$A$399,'C Report Grouper'!$D41,'C Report'!AA$300:AA$399),SUMIF('C Report'!$A$100:$A$199,'C Report Grouper'!$D41,'C Report'!AA$100:AA$199))</f>
        <v>0</v>
      </c>
      <c r="AD41" s="102">
        <f>IF($D$4="MAP+ADM Waivers",SUMIF('C Report'!$A$100:$A$199,'C Report Grouper'!$D41,'C Report'!AB$100:AB$199)+SUMIF('C Report'!$A$300:$A$399,'C Report Grouper'!$D41,'C Report'!AB$300:AB$399),SUMIF('C Report'!$A$100:$A$199,'C Report Grouper'!$D41,'C Report'!AB$100:AB$199))</f>
        <v>0</v>
      </c>
      <c r="AE41" s="102">
        <f>IF($D$4="MAP+ADM Waivers",SUMIF('C Report'!$A$100:$A$199,'C Report Grouper'!$D41,'C Report'!AC$100:AC$199)+SUMIF('C Report'!$A$300:$A$399,'C Report Grouper'!$D41,'C Report'!AC$300:AC$399),SUMIF('C Report'!$A$100:$A$199,'C Report Grouper'!$D41,'C Report'!AC$100:AC$199))</f>
        <v>0</v>
      </c>
      <c r="AF41" s="102">
        <f>IF($D$4="MAP+ADM Waivers",SUMIF('C Report'!$A$100:$A$199,'C Report Grouper'!$D41,'C Report'!AD$100:AD$199)+SUMIF('C Report'!$A$300:$A$399,'C Report Grouper'!$D41,'C Report'!AD$300:AD$399),SUMIF('C Report'!$A$100:$A$199,'C Report Grouper'!$D41,'C Report'!AD$100:AD$199))</f>
        <v>0</v>
      </c>
      <c r="AG41" s="102">
        <f>IF($D$4="MAP+ADM Waivers",SUMIF('C Report'!$A$100:$A$199,'C Report Grouper'!$D41,'C Report'!AE$100:AE$199)+SUMIF('C Report'!$A$300:$A$399,'C Report Grouper'!$D41,'C Report'!AE$300:AE$399),SUMIF('C Report'!$A$100:$A$199,'C Report Grouper'!$D41,'C Report'!AE$100:AE$199))</f>
        <v>0</v>
      </c>
      <c r="AH41" s="103">
        <f>IF($D$4="MAP+ADM Waivers",SUMIF('C Report'!$A$100:$A$199,'C Report Grouper'!$D41,'C Report'!AF$100:AF$199)+SUMIF('C Report'!$A$300:$A$399,'C Report Grouper'!$D41,'C Report'!AF$300:AF$399),SUMIF('C Report'!$A$100:$A$199,'C Report Grouper'!$D41,'C Report'!AF$100:AF$199))</f>
        <v>0</v>
      </c>
    </row>
    <row r="42" spans="2:34" hidden="1" x14ac:dyDescent="0.2">
      <c r="B42" s="22" t="str">
        <f>IFERROR(VLOOKUP(C42,'MEG Def'!$A$53:$B$56,2),"")</f>
        <v/>
      </c>
      <c r="C42" s="57"/>
      <c r="D42" s="296"/>
      <c r="E42" s="101">
        <f>IF($D$4="MAP+ADM Waivers",SUMIF('C Report'!$A$100:$A$199,'C Report Grouper'!$D42,'C Report'!C$100:C$199)+SUMIF('C Report'!$A$300:$A$399,'C Report Grouper'!$D42,'C Report'!C$300:C$399),SUMIF('C Report'!$A$100:$A$199,'C Report Grouper'!$D42,'C Report'!C$100:C$199))</f>
        <v>0</v>
      </c>
      <c r="F42" s="420">
        <f>IF($D$4="MAP+ADM Waivers",SUMIF('C Report'!$A$100:$A$199,'C Report Grouper'!$D42,'C Report'!D$100:D$199)+SUMIF('C Report'!$A$300:$A$399,'C Report Grouper'!$D42,'C Report'!D$300:D$399),SUMIF('C Report'!$A$100:$A$199,'C Report Grouper'!$D42,'C Report'!D$100:D$199))</f>
        <v>0</v>
      </c>
      <c r="G42" s="420">
        <f>IF($D$4="MAP+ADM Waivers",SUMIF('C Report'!$A$100:$A$199,'C Report Grouper'!$D42,'C Report'!E$100:E$199)+SUMIF('C Report'!$A$300:$A$399,'C Report Grouper'!$D42,'C Report'!E$300:E$399),SUMIF('C Report'!$A$100:$A$199,'C Report Grouper'!$D42,'C Report'!E$100:E$199))</f>
        <v>0</v>
      </c>
      <c r="H42" s="420">
        <f>IF($D$4="MAP+ADM Waivers",SUMIF('C Report'!$A$100:$A$199,'C Report Grouper'!$D42,'C Report'!F$100:F$199)+SUMIF('C Report'!$A$300:$A$399,'C Report Grouper'!$D42,'C Report'!F$300:F$399),SUMIF('C Report'!$A$100:$A$199,'C Report Grouper'!$D42,'C Report'!F$100:F$199))</f>
        <v>0</v>
      </c>
      <c r="I42" s="103">
        <f>IF($D$4="MAP+ADM Waivers",SUMIF('C Report'!$A$100:$A$199,'C Report Grouper'!$D42,'C Report'!G$100:G$199)+SUMIF('C Report'!$A$300:$A$399,'C Report Grouper'!$D42,'C Report'!G$300:G$399),SUMIF('C Report'!$A$100:$A$199,'C Report Grouper'!$D42,'C Report'!G$100:G$199))</f>
        <v>0</v>
      </c>
      <c r="J42" s="102">
        <f>IF($D$4="MAP+ADM Waivers",SUMIF('C Report'!$A$100:$A$199,'C Report Grouper'!$D42,'C Report'!H$100:H$199)+SUMIF('C Report'!$A$300:$A$399,'C Report Grouper'!$D42,'C Report'!H$300:H$399),SUMIF('C Report'!$A$100:$A$199,'C Report Grouper'!$D42,'C Report'!H$100:H$199))</f>
        <v>0</v>
      </c>
      <c r="K42" s="102">
        <f>IF($D$4="MAP+ADM Waivers",SUMIF('C Report'!$A$100:$A$199,'C Report Grouper'!$D42,'C Report'!I$100:I$199)+SUMIF('C Report'!$A$300:$A$399,'C Report Grouper'!$D42,'C Report'!I$300:I$399),SUMIF('C Report'!$A$100:$A$199,'C Report Grouper'!$D42,'C Report'!I$100:I$199))</f>
        <v>0</v>
      </c>
      <c r="L42" s="102">
        <f>IF($D$4="MAP+ADM Waivers",SUMIF('C Report'!$A$100:$A$199,'C Report Grouper'!$D42,'C Report'!J$100:J$199)+SUMIF('C Report'!$A$300:$A$399,'C Report Grouper'!$D42,'C Report'!J$300:J$399),SUMIF('C Report'!$A$100:$A$199,'C Report Grouper'!$D42,'C Report'!J$100:J$199))</f>
        <v>0</v>
      </c>
      <c r="M42" s="102">
        <f>IF($D$4="MAP+ADM Waivers",SUMIF('C Report'!$A$100:$A$199,'C Report Grouper'!$D42,'C Report'!K$100:K$199)+SUMIF('C Report'!$A$300:$A$399,'C Report Grouper'!$D42,'C Report'!K$300:K$399),SUMIF('C Report'!$A$100:$A$199,'C Report Grouper'!$D42,'C Report'!K$100:K$199))</f>
        <v>0</v>
      </c>
      <c r="N42" s="102">
        <f>IF($D$4="MAP+ADM Waivers",SUMIF('C Report'!$A$100:$A$199,'C Report Grouper'!$D42,'C Report'!L$100:L$199)+SUMIF('C Report'!$A$300:$A$399,'C Report Grouper'!$D42,'C Report'!L$300:L$399),SUMIF('C Report'!$A$100:$A$199,'C Report Grouper'!$D42,'C Report'!L$100:L$199))</f>
        <v>0</v>
      </c>
      <c r="O42" s="102">
        <f>IF($D$4="MAP+ADM Waivers",SUMIF('C Report'!$A$100:$A$199,'C Report Grouper'!$D42,'C Report'!M$100:M$199)+SUMIF('C Report'!$A$300:$A$399,'C Report Grouper'!$D42,'C Report'!M$300:M$399),SUMIF('C Report'!$A$100:$A$199,'C Report Grouper'!$D42,'C Report'!M$100:M$199))</f>
        <v>0</v>
      </c>
      <c r="P42" s="102">
        <f>IF($D$4="MAP+ADM Waivers",SUMIF('C Report'!$A$100:$A$199,'C Report Grouper'!$D42,'C Report'!N$100:N$199)+SUMIF('C Report'!$A$300:$A$399,'C Report Grouper'!$D42,'C Report'!N$300:N$399),SUMIF('C Report'!$A$100:$A$199,'C Report Grouper'!$D42,'C Report'!N$100:N$199))</f>
        <v>0</v>
      </c>
      <c r="Q42" s="102">
        <f>IF($D$4="MAP+ADM Waivers",SUMIF('C Report'!$A$100:$A$199,'C Report Grouper'!$D42,'C Report'!O$100:O$199)+SUMIF('C Report'!$A$300:$A$399,'C Report Grouper'!$D42,'C Report'!O$300:O$399),SUMIF('C Report'!$A$100:$A$199,'C Report Grouper'!$D42,'C Report'!O$100:O$199))</f>
        <v>0</v>
      </c>
      <c r="R42" s="102">
        <f>IF($D$4="MAP+ADM Waivers",SUMIF('C Report'!$A$100:$A$199,'C Report Grouper'!$D42,'C Report'!P$100:P$199)+SUMIF('C Report'!$A$300:$A$399,'C Report Grouper'!$D42,'C Report'!P$300:P$399),SUMIF('C Report'!$A$100:$A$199,'C Report Grouper'!$D42,'C Report'!P$100:P$199))</f>
        <v>0</v>
      </c>
      <c r="S42" s="102">
        <f>IF($D$4="MAP+ADM Waivers",SUMIF('C Report'!$A$100:$A$199,'C Report Grouper'!$D42,'C Report'!Q$100:Q$199)+SUMIF('C Report'!$A$300:$A$399,'C Report Grouper'!$D42,'C Report'!Q$300:Q$399),SUMIF('C Report'!$A$100:$A$199,'C Report Grouper'!$D42,'C Report'!Q$100:Q$199))</f>
        <v>0</v>
      </c>
      <c r="T42" s="102">
        <f>IF($D$4="MAP+ADM Waivers",SUMIF('C Report'!$A$100:$A$199,'C Report Grouper'!$D42,'C Report'!R$100:R$199)+SUMIF('C Report'!$A$300:$A$399,'C Report Grouper'!$D42,'C Report'!R$300:R$399),SUMIF('C Report'!$A$100:$A$199,'C Report Grouper'!$D42,'C Report'!R$100:R$199))</f>
        <v>0</v>
      </c>
      <c r="U42" s="102">
        <f>IF($D$4="MAP+ADM Waivers",SUMIF('C Report'!$A$100:$A$199,'C Report Grouper'!$D42,'C Report'!S$100:S$199)+SUMIF('C Report'!$A$300:$A$399,'C Report Grouper'!$D42,'C Report'!S$300:S$399),SUMIF('C Report'!$A$100:$A$199,'C Report Grouper'!$D42,'C Report'!S$100:S$199))</f>
        <v>0</v>
      </c>
      <c r="V42" s="102">
        <f>IF($D$4="MAP+ADM Waivers",SUMIF('C Report'!$A$100:$A$199,'C Report Grouper'!$D42,'C Report'!T$100:T$199)+SUMIF('C Report'!$A$300:$A$399,'C Report Grouper'!$D42,'C Report'!T$300:T$399),SUMIF('C Report'!$A$100:$A$199,'C Report Grouper'!$D42,'C Report'!T$100:T$199))</f>
        <v>0</v>
      </c>
      <c r="W42" s="102">
        <f>IF($D$4="MAP+ADM Waivers",SUMIF('C Report'!$A$100:$A$199,'C Report Grouper'!$D42,'C Report'!U$100:U$199)+SUMIF('C Report'!$A$300:$A$399,'C Report Grouper'!$D42,'C Report'!U$300:U$399),SUMIF('C Report'!$A$100:$A$199,'C Report Grouper'!$D42,'C Report'!U$100:U$199))</f>
        <v>0</v>
      </c>
      <c r="X42" s="102">
        <f>IF($D$4="MAP+ADM Waivers",SUMIF('C Report'!$A$100:$A$199,'C Report Grouper'!$D42,'C Report'!V$100:V$199)+SUMIF('C Report'!$A$300:$A$399,'C Report Grouper'!$D42,'C Report'!V$300:V$399),SUMIF('C Report'!$A$100:$A$199,'C Report Grouper'!$D42,'C Report'!V$100:V$199))</f>
        <v>0</v>
      </c>
      <c r="Y42" s="102">
        <f>IF($D$4="MAP+ADM Waivers",SUMIF('C Report'!$A$100:$A$199,'C Report Grouper'!$D42,'C Report'!W$100:W$199)+SUMIF('C Report'!$A$300:$A$399,'C Report Grouper'!$D42,'C Report'!W$300:W$399),SUMIF('C Report'!$A$100:$A$199,'C Report Grouper'!$D42,'C Report'!W$100:W$199))</f>
        <v>0</v>
      </c>
      <c r="Z42" s="102">
        <f>IF($D$4="MAP+ADM Waivers",SUMIF('C Report'!$A$100:$A$199,'C Report Grouper'!$D42,'C Report'!X$100:X$199)+SUMIF('C Report'!$A$300:$A$399,'C Report Grouper'!$D42,'C Report'!X$300:X$399),SUMIF('C Report'!$A$100:$A$199,'C Report Grouper'!$D42,'C Report'!X$100:X$199))</f>
        <v>0</v>
      </c>
      <c r="AA42" s="102">
        <f>IF($D$4="MAP+ADM Waivers",SUMIF('C Report'!$A$100:$A$199,'C Report Grouper'!$D42,'C Report'!Y$100:Y$199)+SUMIF('C Report'!$A$300:$A$399,'C Report Grouper'!$D42,'C Report'!Y$300:Y$399),SUMIF('C Report'!$A$100:$A$199,'C Report Grouper'!$D42,'C Report'!Y$100:Y$199))</f>
        <v>0</v>
      </c>
      <c r="AB42" s="102">
        <f>IF($D$4="MAP+ADM Waivers",SUMIF('C Report'!$A$100:$A$199,'C Report Grouper'!$D42,'C Report'!Z$100:Z$199)+SUMIF('C Report'!$A$300:$A$399,'C Report Grouper'!$D42,'C Report'!Z$300:Z$399),SUMIF('C Report'!$A$100:$A$199,'C Report Grouper'!$D42,'C Report'!Z$100:Z$199))</f>
        <v>0</v>
      </c>
      <c r="AC42" s="102">
        <f>IF($D$4="MAP+ADM Waivers",SUMIF('C Report'!$A$100:$A$199,'C Report Grouper'!$D42,'C Report'!AA$100:AA$199)+SUMIF('C Report'!$A$300:$A$399,'C Report Grouper'!$D42,'C Report'!AA$300:AA$399),SUMIF('C Report'!$A$100:$A$199,'C Report Grouper'!$D42,'C Report'!AA$100:AA$199))</f>
        <v>0</v>
      </c>
      <c r="AD42" s="102">
        <f>IF($D$4="MAP+ADM Waivers",SUMIF('C Report'!$A$100:$A$199,'C Report Grouper'!$D42,'C Report'!AB$100:AB$199)+SUMIF('C Report'!$A$300:$A$399,'C Report Grouper'!$D42,'C Report'!AB$300:AB$399),SUMIF('C Report'!$A$100:$A$199,'C Report Grouper'!$D42,'C Report'!AB$100:AB$199))</f>
        <v>0</v>
      </c>
      <c r="AE42" s="102">
        <f>IF($D$4="MAP+ADM Waivers",SUMIF('C Report'!$A$100:$A$199,'C Report Grouper'!$D42,'C Report'!AC$100:AC$199)+SUMIF('C Report'!$A$300:$A$399,'C Report Grouper'!$D42,'C Report'!AC$300:AC$399),SUMIF('C Report'!$A$100:$A$199,'C Report Grouper'!$D42,'C Report'!AC$100:AC$199))</f>
        <v>0</v>
      </c>
      <c r="AF42" s="102">
        <f>IF($D$4="MAP+ADM Waivers",SUMIF('C Report'!$A$100:$A$199,'C Report Grouper'!$D42,'C Report'!AD$100:AD$199)+SUMIF('C Report'!$A$300:$A$399,'C Report Grouper'!$D42,'C Report'!AD$300:AD$399),SUMIF('C Report'!$A$100:$A$199,'C Report Grouper'!$D42,'C Report'!AD$100:AD$199))</f>
        <v>0</v>
      </c>
      <c r="AG42" s="102">
        <f>IF($D$4="MAP+ADM Waivers",SUMIF('C Report'!$A$100:$A$199,'C Report Grouper'!$D42,'C Report'!AE$100:AE$199)+SUMIF('C Report'!$A$300:$A$399,'C Report Grouper'!$D42,'C Report'!AE$300:AE$399),SUMIF('C Report'!$A$100:$A$199,'C Report Grouper'!$D42,'C Report'!AE$100:AE$199))</f>
        <v>0</v>
      </c>
      <c r="AH42" s="103">
        <f>IF($D$4="MAP+ADM Waivers",SUMIF('C Report'!$A$100:$A$199,'C Report Grouper'!$D42,'C Report'!AF$100:AF$199)+SUMIF('C Report'!$A$300:$A$399,'C Report Grouper'!$D42,'C Report'!AF$300:AF$399),SUMIF('C Report'!$A$100:$A$199,'C Report Grouper'!$D42,'C Report'!AF$100:AF$199))</f>
        <v>0</v>
      </c>
    </row>
    <row r="43" spans="2:34" hidden="1" x14ac:dyDescent="0.2">
      <c r="B43" s="22" t="str">
        <f>IFERROR(VLOOKUP(C43,'MEG Def'!$A$53:$B$56,2),"")</f>
        <v/>
      </c>
      <c r="C43" s="57"/>
      <c r="D43" s="296"/>
      <c r="E43" s="101">
        <f>IF($D$4="MAP+ADM Waivers",SUMIF('C Report'!$A$100:$A$199,'C Report Grouper'!$D43,'C Report'!C$100:C$199)+SUMIF('C Report'!$A$300:$A$399,'C Report Grouper'!$D43,'C Report'!C$300:C$399),SUMIF('C Report'!$A$100:$A$199,'C Report Grouper'!$D43,'C Report'!C$100:C$199))</f>
        <v>0</v>
      </c>
      <c r="F43" s="420">
        <f>IF($D$4="MAP+ADM Waivers",SUMIF('C Report'!$A$100:$A$199,'C Report Grouper'!$D43,'C Report'!D$100:D$199)+SUMIF('C Report'!$A$300:$A$399,'C Report Grouper'!$D43,'C Report'!D$300:D$399),SUMIF('C Report'!$A$100:$A$199,'C Report Grouper'!$D43,'C Report'!D$100:D$199))</f>
        <v>0</v>
      </c>
      <c r="G43" s="420">
        <f>IF($D$4="MAP+ADM Waivers",SUMIF('C Report'!$A$100:$A$199,'C Report Grouper'!$D43,'C Report'!E$100:E$199)+SUMIF('C Report'!$A$300:$A$399,'C Report Grouper'!$D43,'C Report'!E$300:E$399),SUMIF('C Report'!$A$100:$A$199,'C Report Grouper'!$D43,'C Report'!E$100:E$199))</f>
        <v>0</v>
      </c>
      <c r="H43" s="420">
        <f>IF($D$4="MAP+ADM Waivers",SUMIF('C Report'!$A$100:$A$199,'C Report Grouper'!$D43,'C Report'!F$100:F$199)+SUMIF('C Report'!$A$300:$A$399,'C Report Grouper'!$D43,'C Report'!F$300:F$399),SUMIF('C Report'!$A$100:$A$199,'C Report Grouper'!$D43,'C Report'!F$100:F$199))</f>
        <v>0</v>
      </c>
      <c r="I43" s="103">
        <f>IF($D$4="MAP+ADM Waivers",SUMIF('C Report'!$A$100:$A$199,'C Report Grouper'!$D43,'C Report'!G$100:G$199)+SUMIF('C Report'!$A$300:$A$399,'C Report Grouper'!$D43,'C Report'!G$300:G$399),SUMIF('C Report'!$A$100:$A$199,'C Report Grouper'!$D43,'C Report'!G$100:G$199))</f>
        <v>0</v>
      </c>
      <c r="J43" s="102">
        <f>IF($D$4="MAP+ADM Waivers",SUMIF('C Report'!$A$100:$A$199,'C Report Grouper'!$D43,'C Report'!H$100:H$199)+SUMIF('C Report'!$A$300:$A$399,'C Report Grouper'!$D43,'C Report'!H$300:H$399),SUMIF('C Report'!$A$100:$A$199,'C Report Grouper'!$D43,'C Report'!H$100:H$199))</f>
        <v>0</v>
      </c>
      <c r="K43" s="102">
        <f>IF($D$4="MAP+ADM Waivers",SUMIF('C Report'!$A$100:$A$199,'C Report Grouper'!$D43,'C Report'!I$100:I$199)+SUMIF('C Report'!$A$300:$A$399,'C Report Grouper'!$D43,'C Report'!I$300:I$399),SUMIF('C Report'!$A$100:$A$199,'C Report Grouper'!$D43,'C Report'!I$100:I$199))</f>
        <v>0</v>
      </c>
      <c r="L43" s="102">
        <f>IF($D$4="MAP+ADM Waivers",SUMIF('C Report'!$A$100:$A$199,'C Report Grouper'!$D43,'C Report'!J$100:J$199)+SUMIF('C Report'!$A$300:$A$399,'C Report Grouper'!$D43,'C Report'!J$300:J$399),SUMIF('C Report'!$A$100:$A$199,'C Report Grouper'!$D43,'C Report'!J$100:J$199))</f>
        <v>0</v>
      </c>
      <c r="M43" s="102">
        <f>IF($D$4="MAP+ADM Waivers",SUMIF('C Report'!$A$100:$A$199,'C Report Grouper'!$D43,'C Report'!K$100:K$199)+SUMIF('C Report'!$A$300:$A$399,'C Report Grouper'!$D43,'C Report'!K$300:K$399),SUMIF('C Report'!$A$100:$A$199,'C Report Grouper'!$D43,'C Report'!K$100:K$199))</f>
        <v>0</v>
      </c>
      <c r="N43" s="102">
        <f>IF($D$4="MAP+ADM Waivers",SUMIF('C Report'!$A$100:$A$199,'C Report Grouper'!$D43,'C Report'!L$100:L$199)+SUMIF('C Report'!$A$300:$A$399,'C Report Grouper'!$D43,'C Report'!L$300:L$399),SUMIF('C Report'!$A$100:$A$199,'C Report Grouper'!$D43,'C Report'!L$100:L$199))</f>
        <v>0</v>
      </c>
      <c r="O43" s="102">
        <f>IF($D$4="MAP+ADM Waivers",SUMIF('C Report'!$A$100:$A$199,'C Report Grouper'!$D43,'C Report'!M$100:M$199)+SUMIF('C Report'!$A$300:$A$399,'C Report Grouper'!$D43,'C Report'!M$300:M$399),SUMIF('C Report'!$A$100:$A$199,'C Report Grouper'!$D43,'C Report'!M$100:M$199))</f>
        <v>0</v>
      </c>
      <c r="P43" s="102">
        <f>IF($D$4="MAP+ADM Waivers",SUMIF('C Report'!$A$100:$A$199,'C Report Grouper'!$D43,'C Report'!N$100:N$199)+SUMIF('C Report'!$A$300:$A$399,'C Report Grouper'!$D43,'C Report'!N$300:N$399),SUMIF('C Report'!$A$100:$A$199,'C Report Grouper'!$D43,'C Report'!N$100:N$199))</f>
        <v>0</v>
      </c>
      <c r="Q43" s="102">
        <f>IF($D$4="MAP+ADM Waivers",SUMIF('C Report'!$A$100:$A$199,'C Report Grouper'!$D43,'C Report'!O$100:O$199)+SUMIF('C Report'!$A$300:$A$399,'C Report Grouper'!$D43,'C Report'!O$300:O$399),SUMIF('C Report'!$A$100:$A$199,'C Report Grouper'!$D43,'C Report'!O$100:O$199))</f>
        <v>0</v>
      </c>
      <c r="R43" s="102">
        <f>IF($D$4="MAP+ADM Waivers",SUMIF('C Report'!$A$100:$A$199,'C Report Grouper'!$D43,'C Report'!P$100:P$199)+SUMIF('C Report'!$A$300:$A$399,'C Report Grouper'!$D43,'C Report'!P$300:P$399),SUMIF('C Report'!$A$100:$A$199,'C Report Grouper'!$D43,'C Report'!P$100:P$199))</f>
        <v>0</v>
      </c>
      <c r="S43" s="102">
        <f>IF($D$4="MAP+ADM Waivers",SUMIF('C Report'!$A$100:$A$199,'C Report Grouper'!$D43,'C Report'!Q$100:Q$199)+SUMIF('C Report'!$A$300:$A$399,'C Report Grouper'!$D43,'C Report'!Q$300:Q$399),SUMIF('C Report'!$A$100:$A$199,'C Report Grouper'!$D43,'C Report'!Q$100:Q$199))</f>
        <v>0</v>
      </c>
      <c r="T43" s="102">
        <f>IF($D$4="MAP+ADM Waivers",SUMIF('C Report'!$A$100:$A$199,'C Report Grouper'!$D43,'C Report'!R$100:R$199)+SUMIF('C Report'!$A$300:$A$399,'C Report Grouper'!$D43,'C Report'!R$300:R$399),SUMIF('C Report'!$A$100:$A$199,'C Report Grouper'!$D43,'C Report'!R$100:R$199))</f>
        <v>0</v>
      </c>
      <c r="U43" s="102">
        <f>IF($D$4="MAP+ADM Waivers",SUMIF('C Report'!$A$100:$A$199,'C Report Grouper'!$D43,'C Report'!S$100:S$199)+SUMIF('C Report'!$A$300:$A$399,'C Report Grouper'!$D43,'C Report'!S$300:S$399),SUMIF('C Report'!$A$100:$A$199,'C Report Grouper'!$D43,'C Report'!S$100:S$199))</f>
        <v>0</v>
      </c>
      <c r="V43" s="102">
        <f>IF($D$4="MAP+ADM Waivers",SUMIF('C Report'!$A$100:$A$199,'C Report Grouper'!$D43,'C Report'!T$100:T$199)+SUMIF('C Report'!$A$300:$A$399,'C Report Grouper'!$D43,'C Report'!T$300:T$399),SUMIF('C Report'!$A$100:$A$199,'C Report Grouper'!$D43,'C Report'!T$100:T$199))</f>
        <v>0</v>
      </c>
      <c r="W43" s="102">
        <f>IF($D$4="MAP+ADM Waivers",SUMIF('C Report'!$A$100:$A$199,'C Report Grouper'!$D43,'C Report'!U$100:U$199)+SUMIF('C Report'!$A$300:$A$399,'C Report Grouper'!$D43,'C Report'!U$300:U$399),SUMIF('C Report'!$A$100:$A$199,'C Report Grouper'!$D43,'C Report'!U$100:U$199))</f>
        <v>0</v>
      </c>
      <c r="X43" s="102">
        <f>IF($D$4="MAP+ADM Waivers",SUMIF('C Report'!$A$100:$A$199,'C Report Grouper'!$D43,'C Report'!V$100:V$199)+SUMIF('C Report'!$A$300:$A$399,'C Report Grouper'!$D43,'C Report'!V$300:V$399),SUMIF('C Report'!$A$100:$A$199,'C Report Grouper'!$D43,'C Report'!V$100:V$199))</f>
        <v>0</v>
      </c>
      <c r="Y43" s="102">
        <f>IF($D$4="MAP+ADM Waivers",SUMIF('C Report'!$A$100:$A$199,'C Report Grouper'!$D43,'C Report'!W$100:W$199)+SUMIF('C Report'!$A$300:$A$399,'C Report Grouper'!$D43,'C Report'!W$300:W$399),SUMIF('C Report'!$A$100:$A$199,'C Report Grouper'!$D43,'C Report'!W$100:W$199))</f>
        <v>0</v>
      </c>
      <c r="Z43" s="102">
        <f>IF($D$4="MAP+ADM Waivers",SUMIF('C Report'!$A$100:$A$199,'C Report Grouper'!$D43,'C Report'!X$100:X$199)+SUMIF('C Report'!$A$300:$A$399,'C Report Grouper'!$D43,'C Report'!X$300:X$399),SUMIF('C Report'!$A$100:$A$199,'C Report Grouper'!$D43,'C Report'!X$100:X$199))</f>
        <v>0</v>
      </c>
      <c r="AA43" s="102">
        <f>IF($D$4="MAP+ADM Waivers",SUMIF('C Report'!$A$100:$A$199,'C Report Grouper'!$D43,'C Report'!Y$100:Y$199)+SUMIF('C Report'!$A$300:$A$399,'C Report Grouper'!$D43,'C Report'!Y$300:Y$399),SUMIF('C Report'!$A$100:$A$199,'C Report Grouper'!$D43,'C Report'!Y$100:Y$199))</f>
        <v>0</v>
      </c>
      <c r="AB43" s="102">
        <f>IF($D$4="MAP+ADM Waivers",SUMIF('C Report'!$A$100:$A$199,'C Report Grouper'!$D43,'C Report'!Z$100:Z$199)+SUMIF('C Report'!$A$300:$A$399,'C Report Grouper'!$D43,'C Report'!Z$300:Z$399),SUMIF('C Report'!$A$100:$A$199,'C Report Grouper'!$D43,'C Report'!Z$100:Z$199))</f>
        <v>0</v>
      </c>
      <c r="AC43" s="102">
        <f>IF($D$4="MAP+ADM Waivers",SUMIF('C Report'!$A$100:$A$199,'C Report Grouper'!$D43,'C Report'!AA$100:AA$199)+SUMIF('C Report'!$A$300:$A$399,'C Report Grouper'!$D43,'C Report'!AA$300:AA$399),SUMIF('C Report'!$A$100:$A$199,'C Report Grouper'!$D43,'C Report'!AA$100:AA$199))</f>
        <v>0</v>
      </c>
      <c r="AD43" s="102">
        <f>IF($D$4="MAP+ADM Waivers",SUMIF('C Report'!$A$100:$A$199,'C Report Grouper'!$D43,'C Report'!AB$100:AB$199)+SUMIF('C Report'!$A$300:$A$399,'C Report Grouper'!$D43,'C Report'!AB$300:AB$399),SUMIF('C Report'!$A$100:$A$199,'C Report Grouper'!$D43,'C Report'!AB$100:AB$199))</f>
        <v>0</v>
      </c>
      <c r="AE43" s="102">
        <f>IF($D$4="MAP+ADM Waivers",SUMIF('C Report'!$A$100:$A$199,'C Report Grouper'!$D43,'C Report'!AC$100:AC$199)+SUMIF('C Report'!$A$300:$A$399,'C Report Grouper'!$D43,'C Report'!AC$300:AC$399),SUMIF('C Report'!$A$100:$A$199,'C Report Grouper'!$D43,'C Report'!AC$100:AC$199))</f>
        <v>0</v>
      </c>
      <c r="AF43" s="102">
        <f>IF($D$4="MAP+ADM Waivers",SUMIF('C Report'!$A$100:$A$199,'C Report Grouper'!$D43,'C Report'!AD$100:AD$199)+SUMIF('C Report'!$A$300:$A$399,'C Report Grouper'!$D43,'C Report'!AD$300:AD$399),SUMIF('C Report'!$A$100:$A$199,'C Report Grouper'!$D43,'C Report'!AD$100:AD$199))</f>
        <v>0</v>
      </c>
      <c r="AG43" s="102">
        <f>IF($D$4="MAP+ADM Waivers",SUMIF('C Report'!$A$100:$A$199,'C Report Grouper'!$D43,'C Report'!AE$100:AE$199)+SUMIF('C Report'!$A$300:$A$399,'C Report Grouper'!$D43,'C Report'!AE$300:AE$399),SUMIF('C Report'!$A$100:$A$199,'C Report Grouper'!$D43,'C Report'!AE$100:AE$199))</f>
        <v>0</v>
      </c>
      <c r="AH43" s="103">
        <f>IF($D$4="MAP+ADM Waivers",SUMIF('C Report'!$A$100:$A$199,'C Report Grouper'!$D43,'C Report'!AF$100:AF$199)+SUMIF('C Report'!$A$300:$A$399,'C Report Grouper'!$D43,'C Report'!AF$300:AF$399),SUMIF('C Report'!$A$100:$A$199,'C Report Grouper'!$D43,'C Report'!AF$100:AF$199))</f>
        <v>0</v>
      </c>
    </row>
    <row r="44" spans="2:34" hidden="1" x14ac:dyDescent="0.2">
      <c r="B44" s="22" t="str">
        <f>IFERROR(VLOOKUP(C44,'MEG Def'!$A$53:$B$56,2),"")</f>
        <v/>
      </c>
      <c r="C44" s="57"/>
      <c r="D44" s="296"/>
      <c r="E44" s="101">
        <f>IF($D$4="MAP+ADM Waivers",SUMIF('C Report'!$A$100:$A$199,'C Report Grouper'!$D44,'C Report'!C$100:C$199)+SUMIF('C Report'!$A$300:$A$399,'C Report Grouper'!$D44,'C Report'!C$300:C$399),SUMIF('C Report'!$A$100:$A$199,'C Report Grouper'!$D44,'C Report'!C$100:C$199))</f>
        <v>0</v>
      </c>
      <c r="F44" s="420">
        <f>IF($D$4="MAP+ADM Waivers",SUMIF('C Report'!$A$100:$A$199,'C Report Grouper'!$D44,'C Report'!D$100:D$199)+SUMIF('C Report'!$A$300:$A$399,'C Report Grouper'!$D44,'C Report'!D$300:D$399),SUMIF('C Report'!$A$100:$A$199,'C Report Grouper'!$D44,'C Report'!D$100:D$199))</f>
        <v>0</v>
      </c>
      <c r="G44" s="420">
        <f>IF($D$4="MAP+ADM Waivers",SUMIF('C Report'!$A$100:$A$199,'C Report Grouper'!$D44,'C Report'!E$100:E$199)+SUMIF('C Report'!$A$300:$A$399,'C Report Grouper'!$D44,'C Report'!E$300:E$399),SUMIF('C Report'!$A$100:$A$199,'C Report Grouper'!$D44,'C Report'!E$100:E$199))</f>
        <v>0</v>
      </c>
      <c r="H44" s="420">
        <f>IF($D$4="MAP+ADM Waivers",SUMIF('C Report'!$A$100:$A$199,'C Report Grouper'!$D44,'C Report'!F$100:F$199)+SUMIF('C Report'!$A$300:$A$399,'C Report Grouper'!$D44,'C Report'!F$300:F$399),SUMIF('C Report'!$A$100:$A$199,'C Report Grouper'!$D44,'C Report'!F$100:F$199))</f>
        <v>0</v>
      </c>
      <c r="I44" s="103">
        <f>IF($D$4="MAP+ADM Waivers",SUMIF('C Report'!$A$100:$A$199,'C Report Grouper'!$D44,'C Report'!G$100:G$199)+SUMIF('C Report'!$A$300:$A$399,'C Report Grouper'!$D44,'C Report'!G$300:G$399),SUMIF('C Report'!$A$100:$A$199,'C Report Grouper'!$D44,'C Report'!G$100:G$199))</f>
        <v>0</v>
      </c>
      <c r="J44" s="102">
        <f>IF($D$4="MAP+ADM Waivers",SUMIF('C Report'!$A$100:$A$199,'C Report Grouper'!$D44,'C Report'!H$100:H$199)+SUMIF('C Report'!$A$300:$A$399,'C Report Grouper'!$D44,'C Report'!H$300:H$399),SUMIF('C Report'!$A$100:$A$199,'C Report Grouper'!$D44,'C Report'!H$100:H$199))</f>
        <v>0</v>
      </c>
      <c r="K44" s="102">
        <f>IF($D$4="MAP+ADM Waivers",SUMIF('C Report'!$A$100:$A$199,'C Report Grouper'!$D44,'C Report'!I$100:I$199)+SUMIF('C Report'!$A$300:$A$399,'C Report Grouper'!$D44,'C Report'!I$300:I$399),SUMIF('C Report'!$A$100:$A$199,'C Report Grouper'!$D44,'C Report'!I$100:I$199))</f>
        <v>0</v>
      </c>
      <c r="L44" s="102">
        <f>IF($D$4="MAP+ADM Waivers",SUMIF('C Report'!$A$100:$A$199,'C Report Grouper'!$D44,'C Report'!J$100:J$199)+SUMIF('C Report'!$A$300:$A$399,'C Report Grouper'!$D44,'C Report'!J$300:J$399),SUMIF('C Report'!$A$100:$A$199,'C Report Grouper'!$D44,'C Report'!J$100:J$199))</f>
        <v>0</v>
      </c>
      <c r="M44" s="102">
        <f>IF($D$4="MAP+ADM Waivers",SUMIF('C Report'!$A$100:$A$199,'C Report Grouper'!$D44,'C Report'!K$100:K$199)+SUMIF('C Report'!$A$300:$A$399,'C Report Grouper'!$D44,'C Report'!K$300:K$399),SUMIF('C Report'!$A$100:$A$199,'C Report Grouper'!$D44,'C Report'!K$100:K$199))</f>
        <v>0</v>
      </c>
      <c r="N44" s="102">
        <f>IF($D$4="MAP+ADM Waivers",SUMIF('C Report'!$A$100:$A$199,'C Report Grouper'!$D44,'C Report'!L$100:L$199)+SUMIF('C Report'!$A$300:$A$399,'C Report Grouper'!$D44,'C Report'!L$300:L$399),SUMIF('C Report'!$A$100:$A$199,'C Report Grouper'!$D44,'C Report'!L$100:L$199))</f>
        <v>0</v>
      </c>
      <c r="O44" s="102">
        <f>IF($D$4="MAP+ADM Waivers",SUMIF('C Report'!$A$100:$A$199,'C Report Grouper'!$D44,'C Report'!M$100:M$199)+SUMIF('C Report'!$A$300:$A$399,'C Report Grouper'!$D44,'C Report'!M$300:M$399),SUMIF('C Report'!$A$100:$A$199,'C Report Grouper'!$D44,'C Report'!M$100:M$199))</f>
        <v>0</v>
      </c>
      <c r="P44" s="102">
        <f>IF($D$4="MAP+ADM Waivers",SUMIF('C Report'!$A$100:$A$199,'C Report Grouper'!$D44,'C Report'!N$100:N$199)+SUMIF('C Report'!$A$300:$A$399,'C Report Grouper'!$D44,'C Report'!N$300:N$399),SUMIF('C Report'!$A$100:$A$199,'C Report Grouper'!$D44,'C Report'!N$100:N$199))</f>
        <v>0</v>
      </c>
      <c r="Q44" s="102">
        <f>IF($D$4="MAP+ADM Waivers",SUMIF('C Report'!$A$100:$A$199,'C Report Grouper'!$D44,'C Report'!O$100:O$199)+SUMIF('C Report'!$A$300:$A$399,'C Report Grouper'!$D44,'C Report'!O$300:O$399),SUMIF('C Report'!$A$100:$A$199,'C Report Grouper'!$D44,'C Report'!O$100:O$199))</f>
        <v>0</v>
      </c>
      <c r="R44" s="102">
        <f>IF($D$4="MAP+ADM Waivers",SUMIF('C Report'!$A$100:$A$199,'C Report Grouper'!$D44,'C Report'!P$100:P$199)+SUMIF('C Report'!$A$300:$A$399,'C Report Grouper'!$D44,'C Report'!P$300:P$399),SUMIF('C Report'!$A$100:$A$199,'C Report Grouper'!$D44,'C Report'!P$100:P$199))</f>
        <v>0</v>
      </c>
      <c r="S44" s="102">
        <f>IF($D$4="MAP+ADM Waivers",SUMIF('C Report'!$A$100:$A$199,'C Report Grouper'!$D44,'C Report'!Q$100:Q$199)+SUMIF('C Report'!$A$300:$A$399,'C Report Grouper'!$D44,'C Report'!Q$300:Q$399),SUMIF('C Report'!$A$100:$A$199,'C Report Grouper'!$D44,'C Report'!Q$100:Q$199))</f>
        <v>0</v>
      </c>
      <c r="T44" s="102">
        <f>IF($D$4="MAP+ADM Waivers",SUMIF('C Report'!$A$100:$A$199,'C Report Grouper'!$D44,'C Report'!R$100:R$199)+SUMIF('C Report'!$A$300:$A$399,'C Report Grouper'!$D44,'C Report'!R$300:R$399),SUMIF('C Report'!$A$100:$A$199,'C Report Grouper'!$D44,'C Report'!R$100:R$199))</f>
        <v>0</v>
      </c>
      <c r="U44" s="102">
        <f>IF($D$4="MAP+ADM Waivers",SUMIF('C Report'!$A$100:$A$199,'C Report Grouper'!$D44,'C Report'!S$100:S$199)+SUMIF('C Report'!$A$300:$A$399,'C Report Grouper'!$D44,'C Report'!S$300:S$399),SUMIF('C Report'!$A$100:$A$199,'C Report Grouper'!$D44,'C Report'!S$100:S$199))</f>
        <v>0</v>
      </c>
      <c r="V44" s="102">
        <f>IF($D$4="MAP+ADM Waivers",SUMIF('C Report'!$A$100:$A$199,'C Report Grouper'!$D44,'C Report'!T$100:T$199)+SUMIF('C Report'!$A$300:$A$399,'C Report Grouper'!$D44,'C Report'!T$300:T$399),SUMIF('C Report'!$A$100:$A$199,'C Report Grouper'!$D44,'C Report'!T$100:T$199))</f>
        <v>0</v>
      </c>
      <c r="W44" s="102">
        <f>IF($D$4="MAP+ADM Waivers",SUMIF('C Report'!$A$100:$A$199,'C Report Grouper'!$D44,'C Report'!U$100:U$199)+SUMIF('C Report'!$A$300:$A$399,'C Report Grouper'!$D44,'C Report'!U$300:U$399),SUMIF('C Report'!$A$100:$A$199,'C Report Grouper'!$D44,'C Report'!U$100:U$199))</f>
        <v>0</v>
      </c>
      <c r="X44" s="102">
        <f>IF($D$4="MAP+ADM Waivers",SUMIF('C Report'!$A$100:$A$199,'C Report Grouper'!$D44,'C Report'!V$100:V$199)+SUMIF('C Report'!$A$300:$A$399,'C Report Grouper'!$D44,'C Report'!V$300:V$399),SUMIF('C Report'!$A$100:$A$199,'C Report Grouper'!$D44,'C Report'!V$100:V$199))</f>
        <v>0</v>
      </c>
      <c r="Y44" s="102">
        <f>IF($D$4="MAP+ADM Waivers",SUMIF('C Report'!$A$100:$A$199,'C Report Grouper'!$D44,'C Report'!W$100:W$199)+SUMIF('C Report'!$A$300:$A$399,'C Report Grouper'!$D44,'C Report'!W$300:W$399),SUMIF('C Report'!$A$100:$A$199,'C Report Grouper'!$D44,'C Report'!W$100:W$199))</f>
        <v>0</v>
      </c>
      <c r="Z44" s="102">
        <f>IF($D$4="MAP+ADM Waivers",SUMIF('C Report'!$A$100:$A$199,'C Report Grouper'!$D44,'C Report'!X$100:X$199)+SUMIF('C Report'!$A$300:$A$399,'C Report Grouper'!$D44,'C Report'!X$300:X$399),SUMIF('C Report'!$A$100:$A$199,'C Report Grouper'!$D44,'C Report'!X$100:X$199))</f>
        <v>0</v>
      </c>
      <c r="AA44" s="102">
        <f>IF($D$4="MAP+ADM Waivers",SUMIF('C Report'!$A$100:$A$199,'C Report Grouper'!$D44,'C Report'!Y$100:Y$199)+SUMIF('C Report'!$A$300:$A$399,'C Report Grouper'!$D44,'C Report'!Y$300:Y$399),SUMIF('C Report'!$A$100:$A$199,'C Report Grouper'!$D44,'C Report'!Y$100:Y$199))</f>
        <v>0</v>
      </c>
      <c r="AB44" s="102">
        <f>IF($D$4="MAP+ADM Waivers",SUMIF('C Report'!$A$100:$A$199,'C Report Grouper'!$D44,'C Report'!Z$100:Z$199)+SUMIF('C Report'!$A$300:$A$399,'C Report Grouper'!$D44,'C Report'!Z$300:Z$399),SUMIF('C Report'!$A$100:$A$199,'C Report Grouper'!$D44,'C Report'!Z$100:Z$199))</f>
        <v>0</v>
      </c>
      <c r="AC44" s="102">
        <f>IF($D$4="MAP+ADM Waivers",SUMIF('C Report'!$A$100:$A$199,'C Report Grouper'!$D44,'C Report'!AA$100:AA$199)+SUMIF('C Report'!$A$300:$A$399,'C Report Grouper'!$D44,'C Report'!AA$300:AA$399),SUMIF('C Report'!$A$100:$A$199,'C Report Grouper'!$D44,'C Report'!AA$100:AA$199))</f>
        <v>0</v>
      </c>
      <c r="AD44" s="102">
        <f>IF($D$4="MAP+ADM Waivers",SUMIF('C Report'!$A$100:$A$199,'C Report Grouper'!$D44,'C Report'!AB$100:AB$199)+SUMIF('C Report'!$A$300:$A$399,'C Report Grouper'!$D44,'C Report'!AB$300:AB$399),SUMIF('C Report'!$A$100:$A$199,'C Report Grouper'!$D44,'C Report'!AB$100:AB$199))</f>
        <v>0</v>
      </c>
      <c r="AE44" s="102">
        <f>IF($D$4="MAP+ADM Waivers",SUMIF('C Report'!$A$100:$A$199,'C Report Grouper'!$D44,'C Report'!AC$100:AC$199)+SUMIF('C Report'!$A$300:$A$399,'C Report Grouper'!$D44,'C Report'!AC$300:AC$399),SUMIF('C Report'!$A$100:$A$199,'C Report Grouper'!$D44,'C Report'!AC$100:AC$199))</f>
        <v>0</v>
      </c>
      <c r="AF44" s="102">
        <f>IF($D$4="MAP+ADM Waivers",SUMIF('C Report'!$A$100:$A$199,'C Report Grouper'!$D44,'C Report'!AD$100:AD$199)+SUMIF('C Report'!$A$300:$A$399,'C Report Grouper'!$D44,'C Report'!AD$300:AD$399),SUMIF('C Report'!$A$100:$A$199,'C Report Grouper'!$D44,'C Report'!AD$100:AD$199))</f>
        <v>0</v>
      </c>
      <c r="AG44" s="102">
        <f>IF($D$4="MAP+ADM Waivers",SUMIF('C Report'!$A$100:$A$199,'C Report Grouper'!$D44,'C Report'!AE$100:AE$199)+SUMIF('C Report'!$A$300:$A$399,'C Report Grouper'!$D44,'C Report'!AE$300:AE$399),SUMIF('C Report'!$A$100:$A$199,'C Report Grouper'!$D44,'C Report'!AE$100:AE$199))</f>
        <v>0</v>
      </c>
      <c r="AH44" s="103">
        <f>IF($D$4="MAP+ADM Waivers",SUMIF('C Report'!$A$100:$A$199,'C Report Grouper'!$D44,'C Report'!AF$100:AF$199)+SUMIF('C Report'!$A$300:$A$399,'C Report Grouper'!$D44,'C Report'!AF$300:AF$399),SUMIF('C Report'!$A$100:$A$199,'C Report Grouper'!$D44,'C Report'!AF$100:AF$199))</f>
        <v>0</v>
      </c>
    </row>
    <row r="45" spans="2:34" hidden="1" x14ac:dyDescent="0.2">
      <c r="B45" s="22"/>
      <c r="C45" s="57"/>
      <c r="D45" s="296"/>
      <c r="E45" s="101">
        <f>IF($D$4="MAP+ADM Waivers",SUMIF('C Report'!$A$100:$A$199,'C Report Grouper'!$D45,'C Report'!C$100:C$199)+SUMIF('C Report'!$A$300:$A$399,'C Report Grouper'!$D45,'C Report'!C$300:C$399),SUMIF('C Report'!$A$100:$A$199,'C Report Grouper'!$D45,'C Report'!C$100:C$199))</f>
        <v>0</v>
      </c>
      <c r="F45" s="420">
        <f>IF($D$4="MAP+ADM Waivers",SUMIF('C Report'!$A$100:$A$199,'C Report Grouper'!$D45,'C Report'!D$100:D$199)+SUMIF('C Report'!$A$300:$A$399,'C Report Grouper'!$D45,'C Report'!D$300:D$399),SUMIF('C Report'!$A$100:$A$199,'C Report Grouper'!$D45,'C Report'!D$100:D$199))</f>
        <v>0</v>
      </c>
      <c r="G45" s="420">
        <f>IF($D$4="MAP+ADM Waivers",SUMIF('C Report'!$A$100:$A$199,'C Report Grouper'!$D45,'C Report'!E$100:E$199)+SUMIF('C Report'!$A$300:$A$399,'C Report Grouper'!$D45,'C Report'!E$300:E$399),SUMIF('C Report'!$A$100:$A$199,'C Report Grouper'!$D45,'C Report'!E$100:E$199))</f>
        <v>0</v>
      </c>
      <c r="H45" s="420">
        <f>IF($D$4="MAP+ADM Waivers",SUMIF('C Report'!$A$100:$A$199,'C Report Grouper'!$D45,'C Report'!F$100:F$199)+SUMIF('C Report'!$A$300:$A$399,'C Report Grouper'!$D45,'C Report'!F$300:F$399),SUMIF('C Report'!$A$100:$A$199,'C Report Grouper'!$D45,'C Report'!F$100:F$199))</f>
        <v>0</v>
      </c>
      <c r="I45" s="103">
        <f>IF($D$4="MAP+ADM Waivers",SUMIF('C Report'!$A$100:$A$199,'C Report Grouper'!$D45,'C Report'!G$100:G$199)+SUMIF('C Report'!$A$300:$A$399,'C Report Grouper'!$D45,'C Report'!G$300:G$399),SUMIF('C Report'!$A$100:$A$199,'C Report Grouper'!$D45,'C Report'!G$100:G$199))</f>
        <v>0</v>
      </c>
      <c r="J45" s="102">
        <f>IF($D$4="MAP+ADM Waivers",SUMIF('C Report'!$A$100:$A$199,'C Report Grouper'!$D45,'C Report'!H$100:H$199)+SUMIF('C Report'!$A$300:$A$399,'C Report Grouper'!$D45,'C Report'!H$300:H$399),SUMIF('C Report'!$A$100:$A$199,'C Report Grouper'!$D45,'C Report'!H$100:H$199))</f>
        <v>0</v>
      </c>
      <c r="K45" s="102">
        <f>IF($D$4="MAP+ADM Waivers",SUMIF('C Report'!$A$100:$A$199,'C Report Grouper'!$D45,'C Report'!I$100:I$199)+SUMIF('C Report'!$A$300:$A$399,'C Report Grouper'!$D45,'C Report'!I$300:I$399),SUMIF('C Report'!$A$100:$A$199,'C Report Grouper'!$D45,'C Report'!I$100:I$199))</f>
        <v>0</v>
      </c>
      <c r="L45" s="102">
        <f>IF($D$4="MAP+ADM Waivers",SUMIF('C Report'!$A$100:$A$199,'C Report Grouper'!$D45,'C Report'!J$100:J$199)+SUMIF('C Report'!$A$300:$A$399,'C Report Grouper'!$D45,'C Report'!J$300:J$399),SUMIF('C Report'!$A$100:$A$199,'C Report Grouper'!$D45,'C Report'!J$100:J$199))</f>
        <v>0</v>
      </c>
      <c r="M45" s="102">
        <f>IF($D$4="MAP+ADM Waivers",SUMIF('C Report'!$A$100:$A$199,'C Report Grouper'!$D45,'C Report'!K$100:K$199)+SUMIF('C Report'!$A$300:$A$399,'C Report Grouper'!$D45,'C Report'!K$300:K$399),SUMIF('C Report'!$A$100:$A$199,'C Report Grouper'!$D45,'C Report'!K$100:K$199))</f>
        <v>0</v>
      </c>
      <c r="N45" s="102">
        <f>IF($D$4="MAP+ADM Waivers",SUMIF('C Report'!$A$100:$A$199,'C Report Grouper'!$D45,'C Report'!L$100:L$199)+SUMIF('C Report'!$A$300:$A$399,'C Report Grouper'!$D45,'C Report'!L$300:L$399),SUMIF('C Report'!$A$100:$A$199,'C Report Grouper'!$D45,'C Report'!L$100:L$199))</f>
        <v>0</v>
      </c>
      <c r="O45" s="102">
        <f>IF($D$4="MAP+ADM Waivers",SUMIF('C Report'!$A$100:$A$199,'C Report Grouper'!$D45,'C Report'!M$100:M$199)+SUMIF('C Report'!$A$300:$A$399,'C Report Grouper'!$D45,'C Report'!M$300:M$399),SUMIF('C Report'!$A$100:$A$199,'C Report Grouper'!$D45,'C Report'!M$100:M$199))</f>
        <v>0</v>
      </c>
      <c r="P45" s="102">
        <f>IF($D$4="MAP+ADM Waivers",SUMIF('C Report'!$A$100:$A$199,'C Report Grouper'!$D45,'C Report'!N$100:N$199)+SUMIF('C Report'!$A$300:$A$399,'C Report Grouper'!$D45,'C Report'!N$300:N$399),SUMIF('C Report'!$A$100:$A$199,'C Report Grouper'!$D45,'C Report'!N$100:N$199))</f>
        <v>0</v>
      </c>
      <c r="Q45" s="102">
        <f>IF($D$4="MAP+ADM Waivers",SUMIF('C Report'!$A$100:$A$199,'C Report Grouper'!$D45,'C Report'!O$100:O$199)+SUMIF('C Report'!$A$300:$A$399,'C Report Grouper'!$D45,'C Report'!O$300:O$399),SUMIF('C Report'!$A$100:$A$199,'C Report Grouper'!$D45,'C Report'!O$100:O$199))</f>
        <v>0</v>
      </c>
      <c r="R45" s="102">
        <f>IF($D$4="MAP+ADM Waivers",SUMIF('C Report'!$A$100:$A$199,'C Report Grouper'!$D45,'C Report'!P$100:P$199)+SUMIF('C Report'!$A$300:$A$399,'C Report Grouper'!$D45,'C Report'!P$300:P$399),SUMIF('C Report'!$A$100:$A$199,'C Report Grouper'!$D45,'C Report'!P$100:P$199))</f>
        <v>0</v>
      </c>
      <c r="S45" s="102">
        <f>IF($D$4="MAP+ADM Waivers",SUMIF('C Report'!$A$100:$A$199,'C Report Grouper'!$D45,'C Report'!Q$100:Q$199)+SUMIF('C Report'!$A$300:$A$399,'C Report Grouper'!$D45,'C Report'!Q$300:Q$399),SUMIF('C Report'!$A$100:$A$199,'C Report Grouper'!$D45,'C Report'!Q$100:Q$199))</f>
        <v>0</v>
      </c>
      <c r="T45" s="102">
        <f>IF($D$4="MAP+ADM Waivers",SUMIF('C Report'!$A$100:$A$199,'C Report Grouper'!$D45,'C Report'!R$100:R$199)+SUMIF('C Report'!$A$300:$A$399,'C Report Grouper'!$D45,'C Report'!R$300:R$399),SUMIF('C Report'!$A$100:$A$199,'C Report Grouper'!$D45,'C Report'!R$100:R$199))</f>
        <v>0</v>
      </c>
      <c r="U45" s="102">
        <f>IF($D$4="MAP+ADM Waivers",SUMIF('C Report'!$A$100:$A$199,'C Report Grouper'!$D45,'C Report'!S$100:S$199)+SUMIF('C Report'!$A$300:$A$399,'C Report Grouper'!$D45,'C Report'!S$300:S$399),SUMIF('C Report'!$A$100:$A$199,'C Report Grouper'!$D45,'C Report'!S$100:S$199))</f>
        <v>0</v>
      </c>
      <c r="V45" s="102">
        <f>IF($D$4="MAP+ADM Waivers",SUMIF('C Report'!$A$100:$A$199,'C Report Grouper'!$D45,'C Report'!T$100:T$199)+SUMIF('C Report'!$A$300:$A$399,'C Report Grouper'!$D45,'C Report'!T$300:T$399),SUMIF('C Report'!$A$100:$A$199,'C Report Grouper'!$D45,'C Report'!T$100:T$199))</f>
        <v>0</v>
      </c>
      <c r="W45" s="102">
        <f>IF($D$4="MAP+ADM Waivers",SUMIF('C Report'!$A$100:$A$199,'C Report Grouper'!$D45,'C Report'!U$100:U$199)+SUMIF('C Report'!$A$300:$A$399,'C Report Grouper'!$D45,'C Report'!U$300:U$399),SUMIF('C Report'!$A$100:$A$199,'C Report Grouper'!$D45,'C Report'!U$100:U$199))</f>
        <v>0</v>
      </c>
      <c r="X45" s="102">
        <f>IF($D$4="MAP+ADM Waivers",SUMIF('C Report'!$A$100:$A$199,'C Report Grouper'!$D45,'C Report'!V$100:V$199)+SUMIF('C Report'!$A$300:$A$399,'C Report Grouper'!$D45,'C Report'!V$300:V$399),SUMIF('C Report'!$A$100:$A$199,'C Report Grouper'!$D45,'C Report'!V$100:V$199))</f>
        <v>0</v>
      </c>
      <c r="Y45" s="102">
        <f>IF($D$4="MAP+ADM Waivers",SUMIF('C Report'!$A$100:$A$199,'C Report Grouper'!$D45,'C Report'!W$100:W$199)+SUMIF('C Report'!$A$300:$A$399,'C Report Grouper'!$D45,'C Report'!W$300:W$399),SUMIF('C Report'!$A$100:$A$199,'C Report Grouper'!$D45,'C Report'!W$100:W$199))</f>
        <v>0</v>
      </c>
      <c r="Z45" s="102">
        <f>IF($D$4="MAP+ADM Waivers",SUMIF('C Report'!$A$100:$A$199,'C Report Grouper'!$D45,'C Report'!X$100:X$199)+SUMIF('C Report'!$A$300:$A$399,'C Report Grouper'!$D45,'C Report'!X$300:X$399),SUMIF('C Report'!$A$100:$A$199,'C Report Grouper'!$D45,'C Report'!X$100:X$199))</f>
        <v>0</v>
      </c>
      <c r="AA45" s="102">
        <f>IF($D$4="MAP+ADM Waivers",SUMIF('C Report'!$A$100:$A$199,'C Report Grouper'!$D45,'C Report'!Y$100:Y$199)+SUMIF('C Report'!$A$300:$A$399,'C Report Grouper'!$D45,'C Report'!Y$300:Y$399),SUMIF('C Report'!$A$100:$A$199,'C Report Grouper'!$D45,'C Report'!Y$100:Y$199))</f>
        <v>0</v>
      </c>
      <c r="AB45" s="102">
        <f>IF($D$4="MAP+ADM Waivers",SUMIF('C Report'!$A$100:$A$199,'C Report Grouper'!$D45,'C Report'!Z$100:Z$199)+SUMIF('C Report'!$A$300:$A$399,'C Report Grouper'!$D45,'C Report'!Z$300:Z$399),SUMIF('C Report'!$A$100:$A$199,'C Report Grouper'!$D45,'C Report'!Z$100:Z$199))</f>
        <v>0</v>
      </c>
      <c r="AC45" s="102">
        <f>IF($D$4="MAP+ADM Waivers",SUMIF('C Report'!$A$100:$A$199,'C Report Grouper'!$D45,'C Report'!AA$100:AA$199)+SUMIF('C Report'!$A$300:$A$399,'C Report Grouper'!$D45,'C Report'!AA$300:AA$399),SUMIF('C Report'!$A$100:$A$199,'C Report Grouper'!$D45,'C Report'!AA$100:AA$199))</f>
        <v>0</v>
      </c>
      <c r="AD45" s="102">
        <f>IF($D$4="MAP+ADM Waivers",SUMIF('C Report'!$A$100:$A$199,'C Report Grouper'!$D45,'C Report'!AB$100:AB$199)+SUMIF('C Report'!$A$300:$A$399,'C Report Grouper'!$D45,'C Report'!AB$300:AB$399),SUMIF('C Report'!$A$100:$A$199,'C Report Grouper'!$D45,'C Report'!AB$100:AB$199))</f>
        <v>0</v>
      </c>
      <c r="AE45" s="102">
        <f>IF($D$4="MAP+ADM Waivers",SUMIF('C Report'!$A$100:$A$199,'C Report Grouper'!$D45,'C Report'!AC$100:AC$199)+SUMIF('C Report'!$A$300:$A$399,'C Report Grouper'!$D45,'C Report'!AC$300:AC$399),SUMIF('C Report'!$A$100:$A$199,'C Report Grouper'!$D45,'C Report'!AC$100:AC$199))</f>
        <v>0</v>
      </c>
      <c r="AF45" s="102">
        <f>IF($D$4="MAP+ADM Waivers",SUMIF('C Report'!$A$100:$A$199,'C Report Grouper'!$D45,'C Report'!AD$100:AD$199)+SUMIF('C Report'!$A$300:$A$399,'C Report Grouper'!$D45,'C Report'!AD$300:AD$399),SUMIF('C Report'!$A$100:$A$199,'C Report Grouper'!$D45,'C Report'!AD$100:AD$199))</f>
        <v>0</v>
      </c>
      <c r="AG45" s="102">
        <f>IF($D$4="MAP+ADM Waivers",SUMIF('C Report'!$A$100:$A$199,'C Report Grouper'!$D45,'C Report'!AE$100:AE$199)+SUMIF('C Report'!$A$300:$A$399,'C Report Grouper'!$D45,'C Report'!AE$300:AE$399),SUMIF('C Report'!$A$100:$A$199,'C Report Grouper'!$D45,'C Report'!AE$100:AE$199))</f>
        <v>0</v>
      </c>
      <c r="AH45" s="103">
        <f>IF($D$4="MAP+ADM Waivers",SUMIF('C Report'!$A$100:$A$199,'C Report Grouper'!$D45,'C Report'!AF$100:AF$199)+SUMIF('C Report'!$A$300:$A$399,'C Report Grouper'!$D45,'C Report'!AF$300:AF$399),SUMIF('C Report'!$A$100:$A$199,'C Report Grouper'!$D45,'C Report'!AF$100:AF$199))</f>
        <v>0</v>
      </c>
    </row>
    <row r="46" spans="2:34" hidden="1" x14ac:dyDescent="0.2">
      <c r="B46" s="6" t="s">
        <v>81</v>
      </c>
      <c r="C46" s="57"/>
      <c r="D46" s="296"/>
      <c r="E46" s="101">
        <f>IF($D$4="MAP+ADM Waivers",SUMIF('C Report'!$A$100:$A$199,'C Report Grouper'!$D46,'C Report'!C$100:C$199)+SUMIF('C Report'!$A$300:$A$399,'C Report Grouper'!$D46,'C Report'!C$300:C$399),SUMIF('C Report'!$A$100:$A$199,'C Report Grouper'!$D46,'C Report'!C$100:C$199))</f>
        <v>0</v>
      </c>
      <c r="F46" s="420">
        <f>IF($D$4="MAP+ADM Waivers",SUMIF('C Report'!$A$100:$A$199,'C Report Grouper'!$D46,'C Report'!D$100:D$199)+SUMIF('C Report'!$A$300:$A$399,'C Report Grouper'!$D46,'C Report'!D$300:D$399),SUMIF('C Report'!$A$100:$A$199,'C Report Grouper'!$D46,'C Report'!D$100:D$199))</f>
        <v>0</v>
      </c>
      <c r="G46" s="420">
        <f>IF($D$4="MAP+ADM Waivers",SUMIF('C Report'!$A$100:$A$199,'C Report Grouper'!$D46,'C Report'!E$100:E$199)+SUMIF('C Report'!$A$300:$A$399,'C Report Grouper'!$D46,'C Report'!E$300:E$399),SUMIF('C Report'!$A$100:$A$199,'C Report Grouper'!$D46,'C Report'!E$100:E$199))</f>
        <v>0</v>
      </c>
      <c r="H46" s="420">
        <f>IF($D$4="MAP+ADM Waivers",SUMIF('C Report'!$A$100:$A$199,'C Report Grouper'!$D46,'C Report'!F$100:F$199)+SUMIF('C Report'!$A$300:$A$399,'C Report Grouper'!$D46,'C Report'!F$300:F$399),SUMIF('C Report'!$A$100:$A$199,'C Report Grouper'!$D46,'C Report'!F$100:F$199))</f>
        <v>0</v>
      </c>
      <c r="I46" s="103">
        <f>IF($D$4="MAP+ADM Waivers",SUMIF('C Report'!$A$100:$A$199,'C Report Grouper'!$D46,'C Report'!G$100:G$199)+SUMIF('C Report'!$A$300:$A$399,'C Report Grouper'!$D46,'C Report'!G$300:G$399),SUMIF('C Report'!$A$100:$A$199,'C Report Grouper'!$D46,'C Report'!G$100:G$199))</f>
        <v>0</v>
      </c>
      <c r="J46" s="102">
        <f>IF($D$4="MAP+ADM Waivers",SUMIF('C Report'!$A$100:$A$199,'C Report Grouper'!$D46,'C Report'!H$100:H$199)+SUMIF('C Report'!$A$300:$A$399,'C Report Grouper'!$D46,'C Report'!H$300:H$399),SUMIF('C Report'!$A$100:$A$199,'C Report Grouper'!$D46,'C Report'!H$100:H$199))</f>
        <v>0</v>
      </c>
      <c r="K46" s="102">
        <f>IF($D$4="MAP+ADM Waivers",SUMIF('C Report'!$A$100:$A$199,'C Report Grouper'!$D46,'C Report'!I$100:I$199)+SUMIF('C Report'!$A$300:$A$399,'C Report Grouper'!$D46,'C Report'!I$300:I$399),SUMIF('C Report'!$A$100:$A$199,'C Report Grouper'!$D46,'C Report'!I$100:I$199))</f>
        <v>0</v>
      </c>
      <c r="L46" s="102">
        <f>IF($D$4="MAP+ADM Waivers",SUMIF('C Report'!$A$100:$A$199,'C Report Grouper'!$D46,'C Report'!J$100:J$199)+SUMIF('C Report'!$A$300:$A$399,'C Report Grouper'!$D46,'C Report'!J$300:J$399),SUMIF('C Report'!$A$100:$A$199,'C Report Grouper'!$D46,'C Report'!J$100:J$199))</f>
        <v>0</v>
      </c>
      <c r="M46" s="102">
        <f>IF($D$4="MAP+ADM Waivers",SUMIF('C Report'!$A$100:$A$199,'C Report Grouper'!$D46,'C Report'!K$100:K$199)+SUMIF('C Report'!$A$300:$A$399,'C Report Grouper'!$D46,'C Report'!K$300:K$399),SUMIF('C Report'!$A$100:$A$199,'C Report Grouper'!$D46,'C Report'!K$100:K$199))</f>
        <v>0</v>
      </c>
      <c r="N46" s="102">
        <f>IF($D$4="MAP+ADM Waivers",SUMIF('C Report'!$A$100:$A$199,'C Report Grouper'!$D46,'C Report'!L$100:L$199)+SUMIF('C Report'!$A$300:$A$399,'C Report Grouper'!$D46,'C Report'!L$300:L$399),SUMIF('C Report'!$A$100:$A$199,'C Report Grouper'!$D46,'C Report'!L$100:L$199))</f>
        <v>0</v>
      </c>
      <c r="O46" s="102">
        <f>IF($D$4="MAP+ADM Waivers",SUMIF('C Report'!$A$100:$A$199,'C Report Grouper'!$D46,'C Report'!M$100:M$199)+SUMIF('C Report'!$A$300:$A$399,'C Report Grouper'!$D46,'C Report'!M$300:M$399),SUMIF('C Report'!$A$100:$A$199,'C Report Grouper'!$D46,'C Report'!M$100:M$199))</f>
        <v>0</v>
      </c>
      <c r="P46" s="102">
        <f>IF($D$4="MAP+ADM Waivers",SUMIF('C Report'!$A$100:$A$199,'C Report Grouper'!$D46,'C Report'!N$100:N$199)+SUMIF('C Report'!$A$300:$A$399,'C Report Grouper'!$D46,'C Report'!N$300:N$399),SUMIF('C Report'!$A$100:$A$199,'C Report Grouper'!$D46,'C Report'!N$100:N$199))</f>
        <v>0</v>
      </c>
      <c r="Q46" s="102">
        <f>IF($D$4="MAP+ADM Waivers",SUMIF('C Report'!$A$100:$A$199,'C Report Grouper'!$D46,'C Report'!O$100:O$199)+SUMIF('C Report'!$A$300:$A$399,'C Report Grouper'!$D46,'C Report'!O$300:O$399),SUMIF('C Report'!$A$100:$A$199,'C Report Grouper'!$D46,'C Report'!O$100:O$199))</f>
        <v>0</v>
      </c>
      <c r="R46" s="102">
        <f>IF($D$4="MAP+ADM Waivers",SUMIF('C Report'!$A$100:$A$199,'C Report Grouper'!$D46,'C Report'!P$100:P$199)+SUMIF('C Report'!$A$300:$A$399,'C Report Grouper'!$D46,'C Report'!P$300:P$399),SUMIF('C Report'!$A$100:$A$199,'C Report Grouper'!$D46,'C Report'!P$100:P$199))</f>
        <v>0</v>
      </c>
      <c r="S46" s="102">
        <f>IF($D$4="MAP+ADM Waivers",SUMIF('C Report'!$A$100:$A$199,'C Report Grouper'!$D46,'C Report'!Q$100:Q$199)+SUMIF('C Report'!$A$300:$A$399,'C Report Grouper'!$D46,'C Report'!Q$300:Q$399),SUMIF('C Report'!$A$100:$A$199,'C Report Grouper'!$D46,'C Report'!Q$100:Q$199))</f>
        <v>0</v>
      </c>
      <c r="T46" s="102">
        <f>IF($D$4="MAP+ADM Waivers",SUMIF('C Report'!$A$100:$A$199,'C Report Grouper'!$D46,'C Report'!R$100:R$199)+SUMIF('C Report'!$A$300:$A$399,'C Report Grouper'!$D46,'C Report'!R$300:R$399),SUMIF('C Report'!$A$100:$A$199,'C Report Grouper'!$D46,'C Report'!R$100:R$199))</f>
        <v>0</v>
      </c>
      <c r="U46" s="102">
        <f>IF($D$4="MAP+ADM Waivers",SUMIF('C Report'!$A$100:$A$199,'C Report Grouper'!$D46,'C Report'!S$100:S$199)+SUMIF('C Report'!$A$300:$A$399,'C Report Grouper'!$D46,'C Report'!S$300:S$399),SUMIF('C Report'!$A$100:$A$199,'C Report Grouper'!$D46,'C Report'!S$100:S$199))</f>
        <v>0</v>
      </c>
      <c r="V46" s="102">
        <f>IF($D$4="MAP+ADM Waivers",SUMIF('C Report'!$A$100:$A$199,'C Report Grouper'!$D46,'C Report'!T$100:T$199)+SUMIF('C Report'!$A$300:$A$399,'C Report Grouper'!$D46,'C Report'!T$300:T$399),SUMIF('C Report'!$A$100:$A$199,'C Report Grouper'!$D46,'C Report'!T$100:T$199))</f>
        <v>0</v>
      </c>
      <c r="W46" s="102">
        <f>IF($D$4="MAP+ADM Waivers",SUMIF('C Report'!$A$100:$A$199,'C Report Grouper'!$D46,'C Report'!U$100:U$199)+SUMIF('C Report'!$A$300:$A$399,'C Report Grouper'!$D46,'C Report'!U$300:U$399),SUMIF('C Report'!$A$100:$A$199,'C Report Grouper'!$D46,'C Report'!U$100:U$199))</f>
        <v>0</v>
      </c>
      <c r="X46" s="102">
        <f>IF($D$4="MAP+ADM Waivers",SUMIF('C Report'!$A$100:$A$199,'C Report Grouper'!$D46,'C Report'!V$100:V$199)+SUMIF('C Report'!$A$300:$A$399,'C Report Grouper'!$D46,'C Report'!V$300:V$399),SUMIF('C Report'!$A$100:$A$199,'C Report Grouper'!$D46,'C Report'!V$100:V$199))</f>
        <v>0</v>
      </c>
      <c r="Y46" s="102">
        <f>IF($D$4="MAP+ADM Waivers",SUMIF('C Report'!$A$100:$A$199,'C Report Grouper'!$D46,'C Report'!W$100:W$199)+SUMIF('C Report'!$A$300:$A$399,'C Report Grouper'!$D46,'C Report'!W$300:W$399),SUMIF('C Report'!$A$100:$A$199,'C Report Grouper'!$D46,'C Report'!W$100:W$199))</f>
        <v>0</v>
      </c>
      <c r="Z46" s="102">
        <f>IF($D$4="MAP+ADM Waivers",SUMIF('C Report'!$A$100:$A$199,'C Report Grouper'!$D46,'C Report'!X$100:X$199)+SUMIF('C Report'!$A$300:$A$399,'C Report Grouper'!$D46,'C Report'!X$300:X$399),SUMIF('C Report'!$A$100:$A$199,'C Report Grouper'!$D46,'C Report'!X$100:X$199))</f>
        <v>0</v>
      </c>
      <c r="AA46" s="102">
        <f>IF($D$4="MAP+ADM Waivers",SUMIF('C Report'!$A$100:$A$199,'C Report Grouper'!$D46,'C Report'!Y$100:Y$199)+SUMIF('C Report'!$A$300:$A$399,'C Report Grouper'!$D46,'C Report'!Y$300:Y$399),SUMIF('C Report'!$A$100:$A$199,'C Report Grouper'!$D46,'C Report'!Y$100:Y$199))</f>
        <v>0</v>
      </c>
      <c r="AB46" s="102">
        <f>IF($D$4="MAP+ADM Waivers",SUMIF('C Report'!$A$100:$A$199,'C Report Grouper'!$D46,'C Report'!Z$100:Z$199)+SUMIF('C Report'!$A$300:$A$399,'C Report Grouper'!$D46,'C Report'!Z$300:Z$399),SUMIF('C Report'!$A$100:$A$199,'C Report Grouper'!$D46,'C Report'!Z$100:Z$199))</f>
        <v>0</v>
      </c>
      <c r="AC46" s="102">
        <f>IF($D$4="MAP+ADM Waivers",SUMIF('C Report'!$A$100:$A$199,'C Report Grouper'!$D46,'C Report'!AA$100:AA$199)+SUMIF('C Report'!$A$300:$A$399,'C Report Grouper'!$D46,'C Report'!AA$300:AA$399),SUMIF('C Report'!$A$100:$A$199,'C Report Grouper'!$D46,'C Report'!AA$100:AA$199))</f>
        <v>0</v>
      </c>
      <c r="AD46" s="102">
        <f>IF($D$4="MAP+ADM Waivers",SUMIF('C Report'!$A$100:$A$199,'C Report Grouper'!$D46,'C Report'!AB$100:AB$199)+SUMIF('C Report'!$A$300:$A$399,'C Report Grouper'!$D46,'C Report'!AB$300:AB$399),SUMIF('C Report'!$A$100:$A$199,'C Report Grouper'!$D46,'C Report'!AB$100:AB$199))</f>
        <v>0</v>
      </c>
      <c r="AE46" s="102">
        <f>IF($D$4="MAP+ADM Waivers",SUMIF('C Report'!$A$100:$A$199,'C Report Grouper'!$D46,'C Report'!AC$100:AC$199)+SUMIF('C Report'!$A$300:$A$399,'C Report Grouper'!$D46,'C Report'!AC$300:AC$399),SUMIF('C Report'!$A$100:$A$199,'C Report Grouper'!$D46,'C Report'!AC$100:AC$199))</f>
        <v>0</v>
      </c>
      <c r="AF46" s="102">
        <f>IF($D$4="MAP+ADM Waivers",SUMIF('C Report'!$A$100:$A$199,'C Report Grouper'!$D46,'C Report'!AD$100:AD$199)+SUMIF('C Report'!$A$300:$A$399,'C Report Grouper'!$D46,'C Report'!AD$300:AD$399),SUMIF('C Report'!$A$100:$A$199,'C Report Grouper'!$D46,'C Report'!AD$100:AD$199))</f>
        <v>0</v>
      </c>
      <c r="AG46" s="102">
        <f>IF($D$4="MAP+ADM Waivers",SUMIF('C Report'!$A$100:$A$199,'C Report Grouper'!$D46,'C Report'!AE$100:AE$199)+SUMIF('C Report'!$A$300:$A$399,'C Report Grouper'!$D46,'C Report'!AE$300:AE$399),SUMIF('C Report'!$A$100:$A$199,'C Report Grouper'!$D46,'C Report'!AE$100:AE$199))</f>
        <v>0</v>
      </c>
      <c r="AH46" s="103">
        <f>IF($D$4="MAP+ADM Waivers",SUMIF('C Report'!$A$100:$A$199,'C Report Grouper'!$D46,'C Report'!AF$100:AF$199)+SUMIF('C Report'!$A$300:$A$399,'C Report Grouper'!$D46,'C Report'!AF$300:AF$399),SUMIF('C Report'!$A$100:$A$199,'C Report Grouper'!$D46,'C Report'!AF$100:AF$199))</f>
        <v>0</v>
      </c>
    </row>
    <row r="47" spans="2:34" hidden="1" x14ac:dyDescent="0.2">
      <c r="B47" s="22" t="str">
        <f>IFERROR(VLOOKUP(C47,'MEG Def'!$A$58:$B$61,2),"")</f>
        <v/>
      </c>
      <c r="C47" s="57"/>
      <c r="D47" s="296"/>
      <c r="E47" s="101">
        <f>IF($D$4="MAP+ADM Waivers",SUMIF('C Report'!$A$100:$A$199,'C Report Grouper'!$D47,'C Report'!C$100:C$199)+SUMIF('C Report'!$A$300:$A$399,'C Report Grouper'!$D47,'C Report'!C$300:C$399),SUMIF('C Report'!$A$100:$A$199,'C Report Grouper'!$D47,'C Report'!C$100:C$199))</f>
        <v>0</v>
      </c>
      <c r="F47" s="420">
        <f>IF($D$4="MAP+ADM Waivers",SUMIF('C Report'!$A$100:$A$199,'C Report Grouper'!$D47,'C Report'!D$100:D$199)+SUMIF('C Report'!$A$300:$A$399,'C Report Grouper'!$D47,'C Report'!D$300:D$399),SUMIF('C Report'!$A$100:$A$199,'C Report Grouper'!$D47,'C Report'!D$100:D$199))</f>
        <v>0</v>
      </c>
      <c r="G47" s="420">
        <f>IF($D$4="MAP+ADM Waivers",SUMIF('C Report'!$A$100:$A$199,'C Report Grouper'!$D47,'C Report'!E$100:E$199)+SUMIF('C Report'!$A$300:$A$399,'C Report Grouper'!$D47,'C Report'!E$300:E$399),SUMIF('C Report'!$A$100:$A$199,'C Report Grouper'!$D47,'C Report'!E$100:E$199))</f>
        <v>0</v>
      </c>
      <c r="H47" s="420">
        <f>IF($D$4="MAP+ADM Waivers",SUMIF('C Report'!$A$100:$A$199,'C Report Grouper'!$D47,'C Report'!F$100:F$199)+SUMIF('C Report'!$A$300:$A$399,'C Report Grouper'!$D47,'C Report'!F$300:F$399),SUMIF('C Report'!$A$100:$A$199,'C Report Grouper'!$D47,'C Report'!F$100:F$199))</f>
        <v>0</v>
      </c>
      <c r="I47" s="103">
        <f>IF($D$4="MAP+ADM Waivers",SUMIF('C Report'!$A$100:$A$199,'C Report Grouper'!$D47,'C Report'!G$100:G$199)+SUMIF('C Report'!$A$300:$A$399,'C Report Grouper'!$D47,'C Report'!G$300:G$399),SUMIF('C Report'!$A$100:$A$199,'C Report Grouper'!$D47,'C Report'!G$100:G$199))</f>
        <v>0</v>
      </c>
      <c r="J47" s="102">
        <f>IF($D$4="MAP+ADM Waivers",SUMIF('C Report'!$A$100:$A$199,'C Report Grouper'!$D47,'C Report'!H$100:H$199)+SUMIF('C Report'!$A$300:$A$399,'C Report Grouper'!$D47,'C Report'!H$300:H$399),SUMIF('C Report'!$A$100:$A$199,'C Report Grouper'!$D47,'C Report'!H$100:H$199))</f>
        <v>0</v>
      </c>
      <c r="K47" s="102">
        <f>IF($D$4="MAP+ADM Waivers",SUMIF('C Report'!$A$100:$A$199,'C Report Grouper'!$D47,'C Report'!I$100:I$199)+SUMIF('C Report'!$A$300:$A$399,'C Report Grouper'!$D47,'C Report'!I$300:I$399),SUMIF('C Report'!$A$100:$A$199,'C Report Grouper'!$D47,'C Report'!I$100:I$199))</f>
        <v>0</v>
      </c>
      <c r="L47" s="102">
        <f>IF($D$4="MAP+ADM Waivers",SUMIF('C Report'!$A$100:$A$199,'C Report Grouper'!$D47,'C Report'!J$100:J$199)+SUMIF('C Report'!$A$300:$A$399,'C Report Grouper'!$D47,'C Report'!J$300:J$399),SUMIF('C Report'!$A$100:$A$199,'C Report Grouper'!$D47,'C Report'!J$100:J$199))</f>
        <v>0</v>
      </c>
      <c r="M47" s="102">
        <f>IF($D$4="MAP+ADM Waivers",SUMIF('C Report'!$A$100:$A$199,'C Report Grouper'!$D47,'C Report'!K$100:K$199)+SUMIF('C Report'!$A$300:$A$399,'C Report Grouper'!$D47,'C Report'!K$300:K$399),SUMIF('C Report'!$A$100:$A$199,'C Report Grouper'!$D47,'C Report'!K$100:K$199))</f>
        <v>0</v>
      </c>
      <c r="N47" s="102">
        <f>IF($D$4="MAP+ADM Waivers",SUMIF('C Report'!$A$100:$A$199,'C Report Grouper'!$D47,'C Report'!L$100:L$199)+SUMIF('C Report'!$A$300:$A$399,'C Report Grouper'!$D47,'C Report'!L$300:L$399),SUMIF('C Report'!$A$100:$A$199,'C Report Grouper'!$D47,'C Report'!L$100:L$199))</f>
        <v>0</v>
      </c>
      <c r="O47" s="102">
        <f>IF($D$4="MAP+ADM Waivers",SUMIF('C Report'!$A$100:$A$199,'C Report Grouper'!$D47,'C Report'!M$100:M$199)+SUMIF('C Report'!$A$300:$A$399,'C Report Grouper'!$D47,'C Report'!M$300:M$399),SUMIF('C Report'!$A$100:$A$199,'C Report Grouper'!$D47,'C Report'!M$100:M$199))</f>
        <v>0</v>
      </c>
      <c r="P47" s="102">
        <f>IF($D$4="MAP+ADM Waivers",SUMIF('C Report'!$A$100:$A$199,'C Report Grouper'!$D47,'C Report'!N$100:N$199)+SUMIF('C Report'!$A$300:$A$399,'C Report Grouper'!$D47,'C Report'!N$300:N$399),SUMIF('C Report'!$A$100:$A$199,'C Report Grouper'!$D47,'C Report'!N$100:N$199))</f>
        <v>0</v>
      </c>
      <c r="Q47" s="102">
        <f>IF($D$4="MAP+ADM Waivers",SUMIF('C Report'!$A$100:$A$199,'C Report Grouper'!$D47,'C Report'!O$100:O$199)+SUMIF('C Report'!$A$300:$A$399,'C Report Grouper'!$D47,'C Report'!O$300:O$399),SUMIF('C Report'!$A$100:$A$199,'C Report Grouper'!$D47,'C Report'!O$100:O$199))</f>
        <v>0</v>
      </c>
      <c r="R47" s="102">
        <f>IF($D$4="MAP+ADM Waivers",SUMIF('C Report'!$A$100:$A$199,'C Report Grouper'!$D47,'C Report'!P$100:P$199)+SUMIF('C Report'!$A$300:$A$399,'C Report Grouper'!$D47,'C Report'!P$300:P$399),SUMIF('C Report'!$A$100:$A$199,'C Report Grouper'!$D47,'C Report'!P$100:P$199))</f>
        <v>0</v>
      </c>
      <c r="S47" s="102">
        <f>IF($D$4="MAP+ADM Waivers",SUMIF('C Report'!$A$100:$A$199,'C Report Grouper'!$D47,'C Report'!Q$100:Q$199)+SUMIF('C Report'!$A$300:$A$399,'C Report Grouper'!$D47,'C Report'!Q$300:Q$399),SUMIF('C Report'!$A$100:$A$199,'C Report Grouper'!$D47,'C Report'!Q$100:Q$199))</f>
        <v>0</v>
      </c>
      <c r="T47" s="102">
        <f>IF($D$4="MAP+ADM Waivers",SUMIF('C Report'!$A$100:$A$199,'C Report Grouper'!$D47,'C Report'!R$100:R$199)+SUMIF('C Report'!$A$300:$A$399,'C Report Grouper'!$D47,'C Report'!R$300:R$399),SUMIF('C Report'!$A$100:$A$199,'C Report Grouper'!$D47,'C Report'!R$100:R$199))</f>
        <v>0</v>
      </c>
      <c r="U47" s="102">
        <f>IF($D$4="MAP+ADM Waivers",SUMIF('C Report'!$A$100:$A$199,'C Report Grouper'!$D47,'C Report'!S$100:S$199)+SUMIF('C Report'!$A$300:$A$399,'C Report Grouper'!$D47,'C Report'!S$300:S$399),SUMIF('C Report'!$A$100:$A$199,'C Report Grouper'!$D47,'C Report'!S$100:S$199))</f>
        <v>0</v>
      </c>
      <c r="V47" s="102">
        <f>IF($D$4="MAP+ADM Waivers",SUMIF('C Report'!$A$100:$A$199,'C Report Grouper'!$D47,'C Report'!T$100:T$199)+SUMIF('C Report'!$A$300:$A$399,'C Report Grouper'!$D47,'C Report'!T$300:T$399),SUMIF('C Report'!$A$100:$A$199,'C Report Grouper'!$D47,'C Report'!T$100:T$199))</f>
        <v>0</v>
      </c>
      <c r="W47" s="102">
        <f>IF($D$4="MAP+ADM Waivers",SUMIF('C Report'!$A$100:$A$199,'C Report Grouper'!$D47,'C Report'!U$100:U$199)+SUMIF('C Report'!$A$300:$A$399,'C Report Grouper'!$D47,'C Report'!U$300:U$399),SUMIF('C Report'!$A$100:$A$199,'C Report Grouper'!$D47,'C Report'!U$100:U$199))</f>
        <v>0</v>
      </c>
      <c r="X47" s="102">
        <f>IF($D$4="MAP+ADM Waivers",SUMIF('C Report'!$A$100:$A$199,'C Report Grouper'!$D47,'C Report'!V$100:V$199)+SUMIF('C Report'!$A$300:$A$399,'C Report Grouper'!$D47,'C Report'!V$300:V$399),SUMIF('C Report'!$A$100:$A$199,'C Report Grouper'!$D47,'C Report'!V$100:V$199))</f>
        <v>0</v>
      </c>
      <c r="Y47" s="102">
        <f>IF($D$4="MAP+ADM Waivers",SUMIF('C Report'!$A$100:$A$199,'C Report Grouper'!$D47,'C Report'!W$100:W$199)+SUMIF('C Report'!$A$300:$A$399,'C Report Grouper'!$D47,'C Report'!W$300:W$399),SUMIF('C Report'!$A$100:$A$199,'C Report Grouper'!$D47,'C Report'!W$100:W$199))</f>
        <v>0</v>
      </c>
      <c r="Z47" s="102">
        <f>IF($D$4="MAP+ADM Waivers",SUMIF('C Report'!$A$100:$A$199,'C Report Grouper'!$D47,'C Report'!X$100:X$199)+SUMIF('C Report'!$A$300:$A$399,'C Report Grouper'!$D47,'C Report'!X$300:X$399),SUMIF('C Report'!$A$100:$A$199,'C Report Grouper'!$D47,'C Report'!X$100:X$199))</f>
        <v>0</v>
      </c>
      <c r="AA47" s="102">
        <f>IF($D$4="MAP+ADM Waivers",SUMIF('C Report'!$A$100:$A$199,'C Report Grouper'!$D47,'C Report'!Y$100:Y$199)+SUMIF('C Report'!$A$300:$A$399,'C Report Grouper'!$D47,'C Report'!Y$300:Y$399),SUMIF('C Report'!$A$100:$A$199,'C Report Grouper'!$D47,'C Report'!Y$100:Y$199))</f>
        <v>0</v>
      </c>
      <c r="AB47" s="102">
        <f>IF($D$4="MAP+ADM Waivers",SUMIF('C Report'!$A$100:$A$199,'C Report Grouper'!$D47,'C Report'!Z$100:Z$199)+SUMIF('C Report'!$A$300:$A$399,'C Report Grouper'!$D47,'C Report'!Z$300:Z$399),SUMIF('C Report'!$A$100:$A$199,'C Report Grouper'!$D47,'C Report'!Z$100:Z$199))</f>
        <v>0</v>
      </c>
      <c r="AC47" s="102">
        <f>IF($D$4="MAP+ADM Waivers",SUMIF('C Report'!$A$100:$A$199,'C Report Grouper'!$D47,'C Report'!AA$100:AA$199)+SUMIF('C Report'!$A$300:$A$399,'C Report Grouper'!$D47,'C Report'!AA$300:AA$399),SUMIF('C Report'!$A$100:$A$199,'C Report Grouper'!$D47,'C Report'!AA$100:AA$199))</f>
        <v>0</v>
      </c>
      <c r="AD47" s="102">
        <f>IF($D$4="MAP+ADM Waivers",SUMIF('C Report'!$A$100:$A$199,'C Report Grouper'!$D47,'C Report'!AB$100:AB$199)+SUMIF('C Report'!$A$300:$A$399,'C Report Grouper'!$D47,'C Report'!AB$300:AB$399),SUMIF('C Report'!$A$100:$A$199,'C Report Grouper'!$D47,'C Report'!AB$100:AB$199))</f>
        <v>0</v>
      </c>
      <c r="AE47" s="102">
        <f>IF($D$4="MAP+ADM Waivers",SUMIF('C Report'!$A$100:$A$199,'C Report Grouper'!$D47,'C Report'!AC$100:AC$199)+SUMIF('C Report'!$A$300:$A$399,'C Report Grouper'!$D47,'C Report'!AC$300:AC$399),SUMIF('C Report'!$A$100:$A$199,'C Report Grouper'!$D47,'C Report'!AC$100:AC$199))</f>
        <v>0</v>
      </c>
      <c r="AF47" s="102">
        <f>IF($D$4="MAP+ADM Waivers",SUMIF('C Report'!$A$100:$A$199,'C Report Grouper'!$D47,'C Report'!AD$100:AD$199)+SUMIF('C Report'!$A$300:$A$399,'C Report Grouper'!$D47,'C Report'!AD$300:AD$399),SUMIF('C Report'!$A$100:$A$199,'C Report Grouper'!$D47,'C Report'!AD$100:AD$199))</f>
        <v>0</v>
      </c>
      <c r="AG47" s="102">
        <f>IF($D$4="MAP+ADM Waivers",SUMIF('C Report'!$A$100:$A$199,'C Report Grouper'!$D47,'C Report'!AE$100:AE$199)+SUMIF('C Report'!$A$300:$A$399,'C Report Grouper'!$D47,'C Report'!AE$300:AE$399),SUMIF('C Report'!$A$100:$A$199,'C Report Grouper'!$D47,'C Report'!AE$100:AE$199))</f>
        <v>0</v>
      </c>
      <c r="AH47" s="103">
        <f>IF($D$4="MAP+ADM Waivers",SUMIF('C Report'!$A$100:$A$199,'C Report Grouper'!$D47,'C Report'!AF$100:AF$199)+SUMIF('C Report'!$A$300:$A$399,'C Report Grouper'!$D47,'C Report'!AF$300:AF$399),SUMIF('C Report'!$A$100:$A$199,'C Report Grouper'!$D47,'C Report'!AF$100:AF$199))</f>
        <v>0</v>
      </c>
    </row>
    <row r="48" spans="2:34" hidden="1" x14ac:dyDescent="0.2">
      <c r="B48" s="22" t="str">
        <f>IFERROR(VLOOKUP(C48,'MEG Def'!$A$58:$B$61,2),"")</f>
        <v/>
      </c>
      <c r="C48" s="57"/>
      <c r="D48" s="296"/>
      <c r="E48" s="101">
        <f>IF($D$4="MAP+ADM Waivers",SUMIF('C Report'!$A$100:$A$199,'C Report Grouper'!$D48,'C Report'!C$100:C$199)+SUMIF('C Report'!$A$300:$A$399,'C Report Grouper'!$D48,'C Report'!C$300:C$399),SUMIF('C Report'!$A$100:$A$199,'C Report Grouper'!$D48,'C Report'!C$100:C$199))</f>
        <v>0</v>
      </c>
      <c r="F48" s="420">
        <f>IF($D$4="MAP+ADM Waivers",SUMIF('C Report'!$A$100:$A$199,'C Report Grouper'!$D48,'C Report'!D$100:D$199)+SUMIF('C Report'!$A$300:$A$399,'C Report Grouper'!$D48,'C Report'!D$300:D$399),SUMIF('C Report'!$A$100:$A$199,'C Report Grouper'!$D48,'C Report'!D$100:D$199))</f>
        <v>0</v>
      </c>
      <c r="G48" s="420">
        <f>IF($D$4="MAP+ADM Waivers",SUMIF('C Report'!$A$100:$A$199,'C Report Grouper'!$D48,'C Report'!E$100:E$199)+SUMIF('C Report'!$A$300:$A$399,'C Report Grouper'!$D48,'C Report'!E$300:E$399),SUMIF('C Report'!$A$100:$A$199,'C Report Grouper'!$D48,'C Report'!E$100:E$199))</f>
        <v>0</v>
      </c>
      <c r="H48" s="420">
        <f>IF($D$4="MAP+ADM Waivers",SUMIF('C Report'!$A$100:$A$199,'C Report Grouper'!$D48,'C Report'!F$100:F$199)+SUMIF('C Report'!$A$300:$A$399,'C Report Grouper'!$D48,'C Report'!F$300:F$399),SUMIF('C Report'!$A$100:$A$199,'C Report Grouper'!$D48,'C Report'!F$100:F$199))</f>
        <v>0</v>
      </c>
      <c r="I48" s="103">
        <f>IF($D$4="MAP+ADM Waivers",SUMIF('C Report'!$A$100:$A$199,'C Report Grouper'!$D48,'C Report'!G$100:G$199)+SUMIF('C Report'!$A$300:$A$399,'C Report Grouper'!$D48,'C Report'!G$300:G$399),SUMIF('C Report'!$A$100:$A$199,'C Report Grouper'!$D48,'C Report'!G$100:G$199))</f>
        <v>0</v>
      </c>
      <c r="J48" s="102">
        <f>IF($D$4="MAP+ADM Waivers",SUMIF('C Report'!$A$100:$A$199,'C Report Grouper'!$D48,'C Report'!H$100:H$199)+SUMIF('C Report'!$A$300:$A$399,'C Report Grouper'!$D48,'C Report'!H$300:H$399),SUMIF('C Report'!$A$100:$A$199,'C Report Grouper'!$D48,'C Report'!H$100:H$199))</f>
        <v>0</v>
      </c>
      <c r="K48" s="102">
        <f>IF($D$4="MAP+ADM Waivers",SUMIF('C Report'!$A$100:$A$199,'C Report Grouper'!$D48,'C Report'!I$100:I$199)+SUMIF('C Report'!$A$300:$A$399,'C Report Grouper'!$D48,'C Report'!I$300:I$399),SUMIF('C Report'!$A$100:$A$199,'C Report Grouper'!$D48,'C Report'!I$100:I$199))</f>
        <v>0</v>
      </c>
      <c r="L48" s="102">
        <f>IF($D$4="MAP+ADM Waivers",SUMIF('C Report'!$A$100:$A$199,'C Report Grouper'!$D48,'C Report'!J$100:J$199)+SUMIF('C Report'!$A$300:$A$399,'C Report Grouper'!$D48,'C Report'!J$300:J$399),SUMIF('C Report'!$A$100:$A$199,'C Report Grouper'!$D48,'C Report'!J$100:J$199))</f>
        <v>0</v>
      </c>
      <c r="M48" s="102">
        <f>IF($D$4="MAP+ADM Waivers",SUMIF('C Report'!$A$100:$A$199,'C Report Grouper'!$D48,'C Report'!K$100:K$199)+SUMIF('C Report'!$A$300:$A$399,'C Report Grouper'!$D48,'C Report'!K$300:K$399),SUMIF('C Report'!$A$100:$A$199,'C Report Grouper'!$D48,'C Report'!K$100:K$199))</f>
        <v>0</v>
      </c>
      <c r="N48" s="102">
        <f>IF($D$4="MAP+ADM Waivers",SUMIF('C Report'!$A$100:$A$199,'C Report Grouper'!$D48,'C Report'!L$100:L$199)+SUMIF('C Report'!$A$300:$A$399,'C Report Grouper'!$D48,'C Report'!L$300:L$399),SUMIF('C Report'!$A$100:$A$199,'C Report Grouper'!$D48,'C Report'!L$100:L$199))</f>
        <v>0</v>
      </c>
      <c r="O48" s="102">
        <f>IF($D$4="MAP+ADM Waivers",SUMIF('C Report'!$A$100:$A$199,'C Report Grouper'!$D48,'C Report'!M$100:M$199)+SUMIF('C Report'!$A$300:$A$399,'C Report Grouper'!$D48,'C Report'!M$300:M$399),SUMIF('C Report'!$A$100:$A$199,'C Report Grouper'!$D48,'C Report'!M$100:M$199))</f>
        <v>0</v>
      </c>
      <c r="P48" s="102">
        <f>IF($D$4="MAP+ADM Waivers",SUMIF('C Report'!$A$100:$A$199,'C Report Grouper'!$D48,'C Report'!N$100:N$199)+SUMIF('C Report'!$A$300:$A$399,'C Report Grouper'!$D48,'C Report'!N$300:N$399),SUMIF('C Report'!$A$100:$A$199,'C Report Grouper'!$D48,'C Report'!N$100:N$199))</f>
        <v>0</v>
      </c>
      <c r="Q48" s="102">
        <f>IF($D$4="MAP+ADM Waivers",SUMIF('C Report'!$A$100:$A$199,'C Report Grouper'!$D48,'C Report'!O$100:O$199)+SUMIF('C Report'!$A$300:$A$399,'C Report Grouper'!$D48,'C Report'!O$300:O$399),SUMIF('C Report'!$A$100:$A$199,'C Report Grouper'!$D48,'C Report'!O$100:O$199))</f>
        <v>0</v>
      </c>
      <c r="R48" s="102">
        <f>IF($D$4="MAP+ADM Waivers",SUMIF('C Report'!$A$100:$A$199,'C Report Grouper'!$D48,'C Report'!P$100:P$199)+SUMIF('C Report'!$A$300:$A$399,'C Report Grouper'!$D48,'C Report'!P$300:P$399),SUMIF('C Report'!$A$100:$A$199,'C Report Grouper'!$D48,'C Report'!P$100:P$199))</f>
        <v>0</v>
      </c>
      <c r="S48" s="102">
        <f>IF($D$4="MAP+ADM Waivers",SUMIF('C Report'!$A$100:$A$199,'C Report Grouper'!$D48,'C Report'!Q$100:Q$199)+SUMIF('C Report'!$A$300:$A$399,'C Report Grouper'!$D48,'C Report'!Q$300:Q$399),SUMIF('C Report'!$A$100:$A$199,'C Report Grouper'!$D48,'C Report'!Q$100:Q$199))</f>
        <v>0</v>
      </c>
      <c r="T48" s="102">
        <f>IF($D$4="MAP+ADM Waivers",SUMIF('C Report'!$A$100:$A$199,'C Report Grouper'!$D48,'C Report'!R$100:R$199)+SUMIF('C Report'!$A$300:$A$399,'C Report Grouper'!$D48,'C Report'!R$300:R$399),SUMIF('C Report'!$A$100:$A$199,'C Report Grouper'!$D48,'C Report'!R$100:R$199))</f>
        <v>0</v>
      </c>
      <c r="U48" s="102">
        <f>IF($D$4="MAP+ADM Waivers",SUMIF('C Report'!$A$100:$A$199,'C Report Grouper'!$D48,'C Report'!S$100:S$199)+SUMIF('C Report'!$A$300:$A$399,'C Report Grouper'!$D48,'C Report'!S$300:S$399),SUMIF('C Report'!$A$100:$A$199,'C Report Grouper'!$D48,'C Report'!S$100:S$199))</f>
        <v>0</v>
      </c>
      <c r="V48" s="102">
        <f>IF($D$4="MAP+ADM Waivers",SUMIF('C Report'!$A$100:$A$199,'C Report Grouper'!$D48,'C Report'!T$100:T$199)+SUMIF('C Report'!$A$300:$A$399,'C Report Grouper'!$D48,'C Report'!T$300:T$399),SUMIF('C Report'!$A$100:$A$199,'C Report Grouper'!$D48,'C Report'!T$100:T$199))</f>
        <v>0</v>
      </c>
      <c r="W48" s="102">
        <f>IF($D$4="MAP+ADM Waivers",SUMIF('C Report'!$A$100:$A$199,'C Report Grouper'!$D48,'C Report'!U$100:U$199)+SUMIF('C Report'!$A$300:$A$399,'C Report Grouper'!$D48,'C Report'!U$300:U$399),SUMIF('C Report'!$A$100:$A$199,'C Report Grouper'!$D48,'C Report'!U$100:U$199))</f>
        <v>0</v>
      </c>
      <c r="X48" s="102">
        <f>IF($D$4="MAP+ADM Waivers",SUMIF('C Report'!$A$100:$A$199,'C Report Grouper'!$D48,'C Report'!V$100:V$199)+SUMIF('C Report'!$A$300:$A$399,'C Report Grouper'!$D48,'C Report'!V$300:V$399),SUMIF('C Report'!$A$100:$A$199,'C Report Grouper'!$D48,'C Report'!V$100:V$199))</f>
        <v>0</v>
      </c>
      <c r="Y48" s="102">
        <f>IF($D$4="MAP+ADM Waivers",SUMIF('C Report'!$A$100:$A$199,'C Report Grouper'!$D48,'C Report'!W$100:W$199)+SUMIF('C Report'!$A$300:$A$399,'C Report Grouper'!$D48,'C Report'!W$300:W$399),SUMIF('C Report'!$A$100:$A$199,'C Report Grouper'!$D48,'C Report'!W$100:W$199))</f>
        <v>0</v>
      </c>
      <c r="Z48" s="102">
        <f>IF($D$4="MAP+ADM Waivers",SUMIF('C Report'!$A$100:$A$199,'C Report Grouper'!$D48,'C Report'!X$100:X$199)+SUMIF('C Report'!$A$300:$A$399,'C Report Grouper'!$D48,'C Report'!X$300:X$399),SUMIF('C Report'!$A$100:$A$199,'C Report Grouper'!$D48,'C Report'!X$100:X$199))</f>
        <v>0</v>
      </c>
      <c r="AA48" s="102">
        <f>IF($D$4="MAP+ADM Waivers",SUMIF('C Report'!$A$100:$A$199,'C Report Grouper'!$D48,'C Report'!Y$100:Y$199)+SUMIF('C Report'!$A$300:$A$399,'C Report Grouper'!$D48,'C Report'!Y$300:Y$399),SUMIF('C Report'!$A$100:$A$199,'C Report Grouper'!$D48,'C Report'!Y$100:Y$199))</f>
        <v>0</v>
      </c>
      <c r="AB48" s="102">
        <f>IF($D$4="MAP+ADM Waivers",SUMIF('C Report'!$A$100:$A$199,'C Report Grouper'!$D48,'C Report'!Z$100:Z$199)+SUMIF('C Report'!$A$300:$A$399,'C Report Grouper'!$D48,'C Report'!Z$300:Z$399),SUMIF('C Report'!$A$100:$A$199,'C Report Grouper'!$D48,'C Report'!Z$100:Z$199))</f>
        <v>0</v>
      </c>
      <c r="AC48" s="102">
        <f>IF($D$4="MAP+ADM Waivers",SUMIF('C Report'!$A$100:$A$199,'C Report Grouper'!$D48,'C Report'!AA$100:AA$199)+SUMIF('C Report'!$A$300:$A$399,'C Report Grouper'!$D48,'C Report'!AA$300:AA$399),SUMIF('C Report'!$A$100:$A$199,'C Report Grouper'!$D48,'C Report'!AA$100:AA$199))</f>
        <v>0</v>
      </c>
      <c r="AD48" s="102">
        <f>IF($D$4="MAP+ADM Waivers",SUMIF('C Report'!$A$100:$A$199,'C Report Grouper'!$D48,'C Report'!AB$100:AB$199)+SUMIF('C Report'!$A$300:$A$399,'C Report Grouper'!$D48,'C Report'!AB$300:AB$399),SUMIF('C Report'!$A$100:$A$199,'C Report Grouper'!$D48,'C Report'!AB$100:AB$199))</f>
        <v>0</v>
      </c>
      <c r="AE48" s="102">
        <f>IF($D$4="MAP+ADM Waivers",SUMIF('C Report'!$A$100:$A$199,'C Report Grouper'!$D48,'C Report'!AC$100:AC$199)+SUMIF('C Report'!$A$300:$A$399,'C Report Grouper'!$D48,'C Report'!AC$300:AC$399),SUMIF('C Report'!$A$100:$A$199,'C Report Grouper'!$D48,'C Report'!AC$100:AC$199))</f>
        <v>0</v>
      </c>
      <c r="AF48" s="102">
        <f>IF($D$4="MAP+ADM Waivers",SUMIF('C Report'!$A$100:$A$199,'C Report Grouper'!$D48,'C Report'!AD$100:AD$199)+SUMIF('C Report'!$A$300:$A$399,'C Report Grouper'!$D48,'C Report'!AD$300:AD$399),SUMIF('C Report'!$A$100:$A$199,'C Report Grouper'!$D48,'C Report'!AD$100:AD$199))</f>
        <v>0</v>
      </c>
      <c r="AG48" s="102">
        <f>IF($D$4="MAP+ADM Waivers",SUMIF('C Report'!$A$100:$A$199,'C Report Grouper'!$D48,'C Report'!AE$100:AE$199)+SUMIF('C Report'!$A$300:$A$399,'C Report Grouper'!$D48,'C Report'!AE$300:AE$399),SUMIF('C Report'!$A$100:$A$199,'C Report Grouper'!$D48,'C Report'!AE$100:AE$199))</f>
        <v>0</v>
      </c>
      <c r="AH48" s="103">
        <f>IF($D$4="MAP+ADM Waivers",SUMIF('C Report'!$A$100:$A$199,'C Report Grouper'!$D48,'C Report'!AF$100:AF$199)+SUMIF('C Report'!$A$300:$A$399,'C Report Grouper'!$D48,'C Report'!AF$300:AF$399),SUMIF('C Report'!$A$100:$A$199,'C Report Grouper'!$D48,'C Report'!AF$100:AF$199))</f>
        <v>0</v>
      </c>
    </row>
    <row r="49" spans="2:34" hidden="1" x14ac:dyDescent="0.2">
      <c r="B49" s="22" t="str">
        <f>IFERROR(VLOOKUP(C49,'MEG Def'!$A$58:$B$61,2),"")</f>
        <v/>
      </c>
      <c r="C49" s="57"/>
      <c r="D49" s="296"/>
      <c r="E49" s="101">
        <f>IF($D$4="MAP+ADM Waivers",SUMIF('C Report'!$A$100:$A$199,'C Report Grouper'!$D49,'C Report'!C$100:C$199)+SUMIF('C Report'!$A$300:$A$399,'C Report Grouper'!$D49,'C Report'!C$300:C$399),SUMIF('C Report'!$A$100:$A$199,'C Report Grouper'!$D49,'C Report'!C$100:C$199))</f>
        <v>0</v>
      </c>
      <c r="F49" s="420">
        <f>IF($D$4="MAP+ADM Waivers",SUMIF('C Report'!$A$100:$A$199,'C Report Grouper'!$D49,'C Report'!D$100:D$199)+SUMIF('C Report'!$A$300:$A$399,'C Report Grouper'!$D49,'C Report'!D$300:D$399),SUMIF('C Report'!$A$100:$A$199,'C Report Grouper'!$D49,'C Report'!D$100:D$199))</f>
        <v>0</v>
      </c>
      <c r="G49" s="420">
        <f>IF($D$4="MAP+ADM Waivers",SUMIF('C Report'!$A$100:$A$199,'C Report Grouper'!$D49,'C Report'!E$100:E$199)+SUMIF('C Report'!$A$300:$A$399,'C Report Grouper'!$D49,'C Report'!E$300:E$399),SUMIF('C Report'!$A$100:$A$199,'C Report Grouper'!$D49,'C Report'!E$100:E$199))</f>
        <v>0</v>
      </c>
      <c r="H49" s="420">
        <f>IF($D$4="MAP+ADM Waivers",SUMIF('C Report'!$A$100:$A$199,'C Report Grouper'!$D49,'C Report'!F$100:F$199)+SUMIF('C Report'!$A$300:$A$399,'C Report Grouper'!$D49,'C Report'!F$300:F$399),SUMIF('C Report'!$A$100:$A$199,'C Report Grouper'!$D49,'C Report'!F$100:F$199))</f>
        <v>0</v>
      </c>
      <c r="I49" s="103">
        <f>IF($D$4="MAP+ADM Waivers",SUMIF('C Report'!$A$100:$A$199,'C Report Grouper'!$D49,'C Report'!G$100:G$199)+SUMIF('C Report'!$A$300:$A$399,'C Report Grouper'!$D49,'C Report'!G$300:G$399),SUMIF('C Report'!$A$100:$A$199,'C Report Grouper'!$D49,'C Report'!G$100:G$199))</f>
        <v>0</v>
      </c>
      <c r="J49" s="102">
        <f>IF($D$4="MAP+ADM Waivers",SUMIF('C Report'!$A$100:$A$199,'C Report Grouper'!$D49,'C Report'!H$100:H$199)+SUMIF('C Report'!$A$300:$A$399,'C Report Grouper'!$D49,'C Report'!H$300:H$399),SUMIF('C Report'!$A$100:$A$199,'C Report Grouper'!$D49,'C Report'!H$100:H$199))</f>
        <v>0</v>
      </c>
      <c r="K49" s="102">
        <f>IF($D$4="MAP+ADM Waivers",SUMIF('C Report'!$A$100:$A$199,'C Report Grouper'!$D49,'C Report'!I$100:I$199)+SUMIF('C Report'!$A$300:$A$399,'C Report Grouper'!$D49,'C Report'!I$300:I$399),SUMIF('C Report'!$A$100:$A$199,'C Report Grouper'!$D49,'C Report'!I$100:I$199))</f>
        <v>0</v>
      </c>
      <c r="L49" s="102">
        <f>IF($D$4="MAP+ADM Waivers",SUMIF('C Report'!$A$100:$A$199,'C Report Grouper'!$D49,'C Report'!J$100:J$199)+SUMIF('C Report'!$A$300:$A$399,'C Report Grouper'!$D49,'C Report'!J$300:J$399),SUMIF('C Report'!$A$100:$A$199,'C Report Grouper'!$D49,'C Report'!J$100:J$199))</f>
        <v>0</v>
      </c>
      <c r="M49" s="102">
        <f>IF($D$4="MAP+ADM Waivers",SUMIF('C Report'!$A$100:$A$199,'C Report Grouper'!$D49,'C Report'!K$100:K$199)+SUMIF('C Report'!$A$300:$A$399,'C Report Grouper'!$D49,'C Report'!K$300:K$399),SUMIF('C Report'!$A$100:$A$199,'C Report Grouper'!$D49,'C Report'!K$100:K$199))</f>
        <v>0</v>
      </c>
      <c r="N49" s="102">
        <f>IF($D$4="MAP+ADM Waivers",SUMIF('C Report'!$A$100:$A$199,'C Report Grouper'!$D49,'C Report'!L$100:L$199)+SUMIF('C Report'!$A$300:$A$399,'C Report Grouper'!$D49,'C Report'!L$300:L$399),SUMIF('C Report'!$A$100:$A$199,'C Report Grouper'!$D49,'C Report'!L$100:L$199))</f>
        <v>0</v>
      </c>
      <c r="O49" s="102">
        <f>IF($D$4="MAP+ADM Waivers",SUMIF('C Report'!$A$100:$A$199,'C Report Grouper'!$D49,'C Report'!M$100:M$199)+SUMIF('C Report'!$A$300:$A$399,'C Report Grouper'!$D49,'C Report'!M$300:M$399),SUMIF('C Report'!$A$100:$A$199,'C Report Grouper'!$D49,'C Report'!M$100:M$199))</f>
        <v>0</v>
      </c>
      <c r="P49" s="102">
        <f>IF($D$4="MAP+ADM Waivers",SUMIF('C Report'!$A$100:$A$199,'C Report Grouper'!$D49,'C Report'!N$100:N$199)+SUMIF('C Report'!$A$300:$A$399,'C Report Grouper'!$D49,'C Report'!N$300:N$399),SUMIF('C Report'!$A$100:$A$199,'C Report Grouper'!$D49,'C Report'!N$100:N$199))</f>
        <v>0</v>
      </c>
      <c r="Q49" s="102">
        <f>IF($D$4="MAP+ADM Waivers",SUMIF('C Report'!$A$100:$A$199,'C Report Grouper'!$D49,'C Report'!O$100:O$199)+SUMIF('C Report'!$A$300:$A$399,'C Report Grouper'!$D49,'C Report'!O$300:O$399),SUMIF('C Report'!$A$100:$A$199,'C Report Grouper'!$D49,'C Report'!O$100:O$199))</f>
        <v>0</v>
      </c>
      <c r="R49" s="102">
        <f>IF($D$4="MAP+ADM Waivers",SUMIF('C Report'!$A$100:$A$199,'C Report Grouper'!$D49,'C Report'!P$100:P$199)+SUMIF('C Report'!$A$300:$A$399,'C Report Grouper'!$D49,'C Report'!P$300:P$399),SUMIF('C Report'!$A$100:$A$199,'C Report Grouper'!$D49,'C Report'!P$100:P$199))</f>
        <v>0</v>
      </c>
      <c r="S49" s="102">
        <f>IF($D$4="MAP+ADM Waivers",SUMIF('C Report'!$A$100:$A$199,'C Report Grouper'!$D49,'C Report'!Q$100:Q$199)+SUMIF('C Report'!$A$300:$A$399,'C Report Grouper'!$D49,'C Report'!Q$300:Q$399),SUMIF('C Report'!$A$100:$A$199,'C Report Grouper'!$D49,'C Report'!Q$100:Q$199))</f>
        <v>0</v>
      </c>
      <c r="T49" s="102">
        <f>IF($D$4="MAP+ADM Waivers",SUMIF('C Report'!$A$100:$A$199,'C Report Grouper'!$D49,'C Report'!R$100:R$199)+SUMIF('C Report'!$A$300:$A$399,'C Report Grouper'!$D49,'C Report'!R$300:R$399),SUMIF('C Report'!$A$100:$A$199,'C Report Grouper'!$D49,'C Report'!R$100:R$199))</f>
        <v>0</v>
      </c>
      <c r="U49" s="102">
        <f>IF($D$4="MAP+ADM Waivers",SUMIF('C Report'!$A$100:$A$199,'C Report Grouper'!$D49,'C Report'!S$100:S$199)+SUMIF('C Report'!$A$300:$A$399,'C Report Grouper'!$D49,'C Report'!S$300:S$399),SUMIF('C Report'!$A$100:$A$199,'C Report Grouper'!$D49,'C Report'!S$100:S$199))</f>
        <v>0</v>
      </c>
      <c r="V49" s="102">
        <f>IF($D$4="MAP+ADM Waivers",SUMIF('C Report'!$A$100:$A$199,'C Report Grouper'!$D49,'C Report'!T$100:T$199)+SUMIF('C Report'!$A$300:$A$399,'C Report Grouper'!$D49,'C Report'!T$300:T$399),SUMIF('C Report'!$A$100:$A$199,'C Report Grouper'!$D49,'C Report'!T$100:T$199))</f>
        <v>0</v>
      </c>
      <c r="W49" s="102">
        <f>IF($D$4="MAP+ADM Waivers",SUMIF('C Report'!$A$100:$A$199,'C Report Grouper'!$D49,'C Report'!U$100:U$199)+SUMIF('C Report'!$A$300:$A$399,'C Report Grouper'!$D49,'C Report'!U$300:U$399),SUMIF('C Report'!$A$100:$A$199,'C Report Grouper'!$D49,'C Report'!U$100:U$199))</f>
        <v>0</v>
      </c>
      <c r="X49" s="102">
        <f>IF($D$4="MAP+ADM Waivers",SUMIF('C Report'!$A$100:$A$199,'C Report Grouper'!$D49,'C Report'!V$100:V$199)+SUMIF('C Report'!$A$300:$A$399,'C Report Grouper'!$D49,'C Report'!V$300:V$399),SUMIF('C Report'!$A$100:$A$199,'C Report Grouper'!$D49,'C Report'!V$100:V$199))</f>
        <v>0</v>
      </c>
      <c r="Y49" s="102">
        <f>IF($D$4="MAP+ADM Waivers",SUMIF('C Report'!$A$100:$A$199,'C Report Grouper'!$D49,'C Report'!W$100:W$199)+SUMIF('C Report'!$A$300:$A$399,'C Report Grouper'!$D49,'C Report'!W$300:W$399),SUMIF('C Report'!$A$100:$A$199,'C Report Grouper'!$D49,'C Report'!W$100:W$199))</f>
        <v>0</v>
      </c>
      <c r="Z49" s="102">
        <f>IF($D$4="MAP+ADM Waivers",SUMIF('C Report'!$A$100:$A$199,'C Report Grouper'!$D49,'C Report'!X$100:X$199)+SUMIF('C Report'!$A$300:$A$399,'C Report Grouper'!$D49,'C Report'!X$300:X$399),SUMIF('C Report'!$A$100:$A$199,'C Report Grouper'!$D49,'C Report'!X$100:X$199))</f>
        <v>0</v>
      </c>
      <c r="AA49" s="102">
        <f>IF($D$4="MAP+ADM Waivers",SUMIF('C Report'!$A$100:$A$199,'C Report Grouper'!$D49,'C Report'!Y$100:Y$199)+SUMIF('C Report'!$A$300:$A$399,'C Report Grouper'!$D49,'C Report'!Y$300:Y$399),SUMIF('C Report'!$A$100:$A$199,'C Report Grouper'!$D49,'C Report'!Y$100:Y$199))</f>
        <v>0</v>
      </c>
      <c r="AB49" s="102">
        <f>IF($D$4="MAP+ADM Waivers",SUMIF('C Report'!$A$100:$A$199,'C Report Grouper'!$D49,'C Report'!Z$100:Z$199)+SUMIF('C Report'!$A$300:$A$399,'C Report Grouper'!$D49,'C Report'!Z$300:Z$399),SUMIF('C Report'!$A$100:$A$199,'C Report Grouper'!$D49,'C Report'!Z$100:Z$199))</f>
        <v>0</v>
      </c>
      <c r="AC49" s="102">
        <f>IF($D$4="MAP+ADM Waivers",SUMIF('C Report'!$A$100:$A$199,'C Report Grouper'!$D49,'C Report'!AA$100:AA$199)+SUMIF('C Report'!$A$300:$A$399,'C Report Grouper'!$D49,'C Report'!AA$300:AA$399),SUMIF('C Report'!$A$100:$A$199,'C Report Grouper'!$D49,'C Report'!AA$100:AA$199))</f>
        <v>0</v>
      </c>
      <c r="AD49" s="102">
        <f>IF($D$4="MAP+ADM Waivers",SUMIF('C Report'!$A$100:$A$199,'C Report Grouper'!$D49,'C Report'!AB$100:AB$199)+SUMIF('C Report'!$A$300:$A$399,'C Report Grouper'!$D49,'C Report'!AB$300:AB$399),SUMIF('C Report'!$A$100:$A$199,'C Report Grouper'!$D49,'C Report'!AB$100:AB$199))</f>
        <v>0</v>
      </c>
      <c r="AE49" s="102">
        <f>IF($D$4="MAP+ADM Waivers",SUMIF('C Report'!$A$100:$A$199,'C Report Grouper'!$D49,'C Report'!AC$100:AC$199)+SUMIF('C Report'!$A$300:$A$399,'C Report Grouper'!$D49,'C Report'!AC$300:AC$399),SUMIF('C Report'!$A$100:$A$199,'C Report Grouper'!$D49,'C Report'!AC$100:AC$199))</f>
        <v>0</v>
      </c>
      <c r="AF49" s="102">
        <f>IF($D$4="MAP+ADM Waivers",SUMIF('C Report'!$A$100:$A$199,'C Report Grouper'!$D49,'C Report'!AD$100:AD$199)+SUMIF('C Report'!$A$300:$A$399,'C Report Grouper'!$D49,'C Report'!AD$300:AD$399),SUMIF('C Report'!$A$100:$A$199,'C Report Grouper'!$D49,'C Report'!AD$100:AD$199))</f>
        <v>0</v>
      </c>
      <c r="AG49" s="102">
        <f>IF($D$4="MAP+ADM Waivers",SUMIF('C Report'!$A$100:$A$199,'C Report Grouper'!$D49,'C Report'!AE$100:AE$199)+SUMIF('C Report'!$A$300:$A$399,'C Report Grouper'!$D49,'C Report'!AE$300:AE$399),SUMIF('C Report'!$A$100:$A$199,'C Report Grouper'!$D49,'C Report'!AE$100:AE$199))</f>
        <v>0</v>
      </c>
      <c r="AH49" s="103">
        <f>IF($D$4="MAP+ADM Waivers",SUMIF('C Report'!$A$100:$A$199,'C Report Grouper'!$D49,'C Report'!AF$100:AF$199)+SUMIF('C Report'!$A$300:$A$399,'C Report Grouper'!$D49,'C Report'!AF$300:AF$399),SUMIF('C Report'!$A$100:$A$199,'C Report Grouper'!$D49,'C Report'!AF$100:AF$199))</f>
        <v>0</v>
      </c>
    </row>
    <row r="50" spans="2:34" ht="13.5" thickBot="1" x14ac:dyDescent="0.25">
      <c r="B50" s="22"/>
      <c r="C50" s="57"/>
      <c r="D50" s="296"/>
      <c r="E50" s="101">
        <f>IF($D$4="MAP+ADM Waivers",SUMIF('C Report'!$A$100:$A$199,'C Report Grouper'!$D50,'C Report'!C$100:C$199)+SUMIF('C Report'!$A$300:$A$399,'C Report Grouper'!$D50,'C Report'!C$300:C$399),SUMIF('C Report'!$A$100:$A$199,'C Report Grouper'!$D50,'C Report'!C$100:C$199))</f>
        <v>0</v>
      </c>
      <c r="F50" s="420">
        <f>IF($D$4="MAP+ADM Waivers",SUMIF('C Report'!$A$100:$A$199,'C Report Grouper'!$D50,'C Report'!D$100:D$199)+SUMIF('C Report'!$A$300:$A$399,'C Report Grouper'!$D50,'C Report'!D$300:D$399),SUMIF('C Report'!$A$100:$A$199,'C Report Grouper'!$D50,'C Report'!D$100:D$199))</f>
        <v>0</v>
      </c>
      <c r="G50" s="420">
        <f>IF($D$4="MAP+ADM Waivers",SUMIF('C Report'!$A$100:$A$199,'C Report Grouper'!$D50,'C Report'!E$100:E$199)+SUMIF('C Report'!$A$300:$A$399,'C Report Grouper'!$D50,'C Report'!E$300:E$399),SUMIF('C Report'!$A$100:$A$199,'C Report Grouper'!$D50,'C Report'!E$100:E$199))</f>
        <v>0</v>
      </c>
      <c r="H50" s="420">
        <f>IF($D$4="MAP+ADM Waivers",SUMIF('C Report'!$A$100:$A$199,'C Report Grouper'!$D50,'C Report'!F$100:F$199)+SUMIF('C Report'!$A$300:$A$399,'C Report Grouper'!$D50,'C Report'!F$300:F$399),SUMIF('C Report'!$A$100:$A$199,'C Report Grouper'!$D50,'C Report'!F$100:F$199))</f>
        <v>0</v>
      </c>
      <c r="I50" s="103">
        <f>IF($D$4="MAP+ADM Waivers",SUMIF('C Report'!$A$100:$A$199,'C Report Grouper'!$D50,'C Report'!G$100:G$199)+SUMIF('C Report'!$A$300:$A$399,'C Report Grouper'!$D50,'C Report'!G$300:G$399),SUMIF('C Report'!$A$100:$A$199,'C Report Grouper'!$D50,'C Report'!G$100:G$199))</f>
        <v>0</v>
      </c>
      <c r="J50" s="102">
        <f>IF($D$4="MAP+ADM Waivers",SUMIF('C Report'!$A$100:$A$199,'C Report Grouper'!$D50,'C Report'!H$100:H$199)+SUMIF('C Report'!$A$300:$A$399,'C Report Grouper'!$D50,'C Report'!H$300:H$399),SUMIF('C Report'!$A$100:$A$199,'C Report Grouper'!$D50,'C Report'!H$100:H$199))</f>
        <v>0</v>
      </c>
      <c r="K50" s="102">
        <f>IF($D$4="MAP+ADM Waivers",SUMIF('C Report'!$A$100:$A$199,'C Report Grouper'!$D50,'C Report'!I$100:I$199)+SUMIF('C Report'!$A$300:$A$399,'C Report Grouper'!$D50,'C Report'!I$300:I$399),SUMIF('C Report'!$A$100:$A$199,'C Report Grouper'!$D50,'C Report'!I$100:I$199))</f>
        <v>0</v>
      </c>
      <c r="L50" s="102">
        <f>IF($D$4="MAP+ADM Waivers",SUMIF('C Report'!$A$100:$A$199,'C Report Grouper'!$D50,'C Report'!J$100:J$199)+SUMIF('C Report'!$A$300:$A$399,'C Report Grouper'!$D50,'C Report'!J$300:J$399),SUMIF('C Report'!$A$100:$A$199,'C Report Grouper'!$D50,'C Report'!J$100:J$199))</f>
        <v>0</v>
      </c>
      <c r="M50" s="102">
        <f>IF($D$4="MAP+ADM Waivers",SUMIF('C Report'!$A$100:$A$199,'C Report Grouper'!$D50,'C Report'!K$100:K$199)+SUMIF('C Report'!$A$300:$A$399,'C Report Grouper'!$D50,'C Report'!K$300:K$399),SUMIF('C Report'!$A$100:$A$199,'C Report Grouper'!$D50,'C Report'!K$100:K$199))</f>
        <v>0</v>
      </c>
      <c r="N50" s="102">
        <f>IF($D$4="MAP+ADM Waivers",SUMIF('C Report'!$A$100:$A$199,'C Report Grouper'!$D50,'C Report'!L$100:L$199)+SUMIF('C Report'!$A$300:$A$399,'C Report Grouper'!$D50,'C Report'!L$300:L$399),SUMIF('C Report'!$A$100:$A$199,'C Report Grouper'!$D50,'C Report'!L$100:L$199))</f>
        <v>0</v>
      </c>
      <c r="O50" s="102">
        <f>IF($D$4="MAP+ADM Waivers",SUMIF('C Report'!$A$100:$A$199,'C Report Grouper'!$D50,'C Report'!M$100:M$199)+SUMIF('C Report'!$A$300:$A$399,'C Report Grouper'!$D50,'C Report'!M$300:M$399),SUMIF('C Report'!$A$100:$A$199,'C Report Grouper'!$D50,'C Report'!M$100:M$199))</f>
        <v>0</v>
      </c>
      <c r="P50" s="102">
        <f>IF($D$4="MAP+ADM Waivers",SUMIF('C Report'!$A$100:$A$199,'C Report Grouper'!$D50,'C Report'!N$100:N$199)+SUMIF('C Report'!$A$300:$A$399,'C Report Grouper'!$D50,'C Report'!N$300:N$399),SUMIF('C Report'!$A$100:$A$199,'C Report Grouper'!$D50,'C Report'!N$100:N$199))</f>
        <v>0</v>
      </c>
      <c r="Q50" s="102">
        <f>IF($D$4="MAP+ADM Waivers",SUMIF('C Report'!$A$100:$A$199,'C Report Grouper'!$D50,'C Report'!O$100:O$199)+SUMIF('C Report'!$A$300:$A$399,'C Report Grouper'!$D50,'C Report'!O$300:O$399),SUMIF('C Report'!$A$100:$A$199,'C Report Grouper'!$D50,'C Report'!O$100:O$199))</f>
        <v>0</v>
      </c>
      <c r="R50" s="102">
        <f>IF($D$4="MAP+ADM Waivers",SUMIF('C Report'!$A$100:$A$199,'C Report Grouper'!$D50,'C Report'!P$100:P$199)+SUMIF('C Report'!$A$300:$A$399,'C Report Grouper'!$D50,'C Report'!P$300:P$399),SUMIF('C Report'!$A$100:$A$199,'C Report Grouper'!$D50,'C Report'!P$100:P$199))</f>
        <v>0</v>
      </c>
      <c r="S50" s="102">
        <f>IF($D$4="MAP+ADM Waivers",SUMIF('C Report'!$A$100:$A$199,'C Report Grouper'!$D50,'C Report'!Q$100:Q$199)+SUMIF('C Report'!$A$300:$A$399,'C Report Grouper'!$D50,'C Report'!Q$300:Q$399),SUMIF('C Report'!$A$100:$A$199,'C Report Grouper'!$D50,'C Report'!Q$100:Q$199))</f>
        <v>0</v>
      </c>
      <c r="T50" s="102">
        <f>IF($D$4="MAP+ADM Waivers",SUMIF('C Report'!$A$100:$A$199,'C Report Grouper'!$D50,'C Report'!R$100:R$199)+SUMIF('C Report'!$A$300:$A$399,'C Report Grouper'!$D50,'C Report'!R$300:R$399),SUMIF('C Report'!$A$100:$A$199,'C Report Grouper'!$D50,'C Report'!R$100:R$199))</f>
        <v>0</v>
      </c>
      <c r="U50" s="102">
        <f>IF($D$4="MAP+ADM Waivers",SUMIF('C Report'!$A$100:$A$199,'C Report Grouper'!$D50,'C Report'!S$100:S$199)+SUMIF('C Report'!$A$300:$A$399,'C Report Grouper'!$D50,'C Report'!S$300:S$399),SUMIF('C Report'!$A$100:$A$199,'C Report Grouper'!$D50,'C Report'!S$100:S$199))</f>
        <v>0</v>
      </c>
      <c r="V50" s="102">
        <f>IF($D$4="MAP+ADM Waivers",SUMIF('C Report'!$A$100:$A$199,'C Report Grouper'!$D50,'C Report'!T$100:T$199)+SUMIF('C Report'!$A$300:$A$399,'C Report Grouper'!$D50,'C Report'!T$300:T$399),SUMIF('C Report'!$A$100:$A$199,'C Report Grouper'!$D50,'C Report'!T$100:T$199))</f>
        <v>0</v>
      </c>
      <c r="W50" s="102">
        <f>IF($D$4="MAP+ADM Waivers",SUMIF('C Report'!$A$100:$A$199,'C Report Grouper'!$D50,'C Report'!U$100:U$199)+SUMIF('C Report'!$A$300:$A$399,'C Report Grouper'!$D50,'C Report'!U$300:U$399),SUMIF('C Report'!$A$100:$A$199,'C Report Grouper'!$D50,'C Report'!U$100:U$199))</f>
        <v>0</v>
      </c>
      <c r="X50" s="102">
        <f>IF($D$4="MAP+ADM Waivers",SUMIF('C Report'!$A$100:$A$199,'C Report Grouper'!$D50,'C Report'!V$100:V$199)+SUMIF('C Report'!$A$300:$A$399,'C Report Grouper'!$D50,'C Report'!V$300:V$399),SUMIF('C Report'!$A$100:$A$199,'C Report Grouper'!$D50,'C Report'!V$100:V$199))</f>
        <v>0</v>
      </c>
      <c r="Y50" s="102">
        <f>IF($D$4="MAP+ADM Waivers",SUMIF('C Report'!$A$100:$A$199,'C Report Grouper'!$D50,'C Report'!W$100:W$199)+SUMIF('C Report'!$A$300:$A$399,'C Report Grouper'!$D50,'C Report'!W$300:W$399),SUMIF('C Report'!$A$100:$A$199,'C Report Grouper'!$D50,'C Report'!W$100:W$199))</f>
        <v>0</v>
      </c>
      <c r="Z50" s="102">
        <f>IF($D$4="MAP+ADM Waivers",SUMIF('C Report'!$A$100:$A$199,'C Report Grouper'!$D50,'C Report'!X$100:X$199)+SUMIF('C Report'!$A$300:$A$399,'C Report Grouper'!$D50,'C Report'!X$300:X$399),SUMIF('C Report'!$A$100:$A$199,'C Report Grouper'!$D50,'C Report'!X$100:X$199))</f>
        <v>0</v>
      </c>
      <c r="AA50" s="102">
        <f>IF($D$4="MAP+ADM Waivers",SUMIF('C Report'!$A$100:$A$199,'C Report Grouper'!$D50,'C Report'!Y$100:Y$199)+SUMIF('C Report'!$A$300:$A$399,'C Report Grouper'!$D50,'C Report'!Y$300:Y$399),SUMIF('C Report'!$A$100:$A$199,'C Report Grouper'!$D50,'C Report'!Y$100:Y$199))</f>
        <v>0</v>
      </c>
      <c r="AB50" s="102">
        <f>IF($D$4="MAP+ADM Waivers",SUMIF('C Report'!$A$100:$A$199,'C Report Grouper'!$D50,'C Report'!Z$100:Z$199)+SUMIF('C Report'!$A$300:$A$399,'C Report Grouper'!$D50,'C Report'!Z$300:Z$399),SUMIF('C Report'!$A$100:$A$199,'C Report Grouper'!$D50,'C Report'!Z$100:Z$199))</f>
        <v>0</v>
      </c>
      <c r="AC50" s="102">
        <f>IF($D$4="MAP+ADM Waivers",SUMIF('C Report'!$A$100:$A$199,'C Report Grouper'!$D50,'C Report'!AA$100:AA$199)+SUMIF('C Report'!$A$300:$A$399,'C Report Grouper'!$D50,'C Report'!AA$300:AA$399),SUMIF('C Report'!$A$100:$A$199,'C Report Grouper'!$D50,'C Report'!AA$100:AA$199))</f>
        <v>0</v>
      </c>
      <c r="AD50" s="102">
        <f>IF($D$4="MAP+ADM Waivers",SUMIF('C Report'!$A$100:$A$199,'C Report Grouper'!$D50,'C Report'!AB$100:AB$199)+SUMIF('C Report'!$A$300:$A$399,'C Report Grouper'!$D50,'C Report'!AB$300:AB$399),SUMIF('C Report'!$A$100:$A$199,'C Report Grouper'!$D50,'C Report'!AB$100:AB$199))</f>
        <v>0</v>
      </c>
      <c r="AE50" s="102">
        <f>IF($D$4="MAP+ADM Waivers",SUMIF('C Report'!$A$100:$A$199,'C Report Grouper'!$D50,'C Report'!AC$100:AC$199)+SUMIF('C Report'!$A$300:$A$399,'C Report Grouper'!$D50,'C Report'!AC$300:AC$399),SUMIF('C Report'!$A$100:$A$199,'C Report Grouper'!$D50,'C Report'!AC$100:AC$199))</f>
        <v>0</v>
      </c>
      <c r="AF50" s="102">
        <f>IF($D$4="MAP+ADM Waivers",SUMIF('C Report'!$A$100:$A$199,'C Report Grouper'!$D50,'C Report'!AD$100:AD$199)+SUMIF('C Report'!$A$300:$A$399,'C Report Grouper'!$D50,'C Report'!AD$300:AD$399),SUMIF('C Report'!$A$100:$A$199,'C Report Grouper'!$D50,'C Report'!AD$100:AD$199))</f>
        <v>0</v>
      </c>
      <c r="AG50" s="102">
        <f>IF($D$4="MAP+ADM Waivers",SUMIF('C Report'!$A$100:$A$199,'C Report Grouper'!$D50,'C Report'!AE$100:AE$199)+SUMIF('C Report'!$A$300:$A$399,'C Report Grouper'!$D50,'C Report'!AE$300:AE$399),SUMIF('C Report'!$A$100:$A$199,'C Report Grouper'!$D50,'C Report'!AE$100:AE$199))</f>
        <v>0</v>
      </c>
      <c r="AH50" s="103">
        <f>IF($D$4="MAP+ADM Waivers",SUMIF('C Report'!$A$100:$A$199,'C Report Grouper'!$D50,'C Report'!AF$100:AF$199)+SUMIF('C Report'!$A$300:$A$399,'C Report Grouper'!$D50,'C Report'!AF$300:AF$399),SUMIF('C Report'!$A$100:$A$199,'C Report Grouper'!$D50,'C Report'!AF$100:AF$199))</f>
        <v>0</v>
      </c>
    </row>
    <row r="51" spans="2:34" ht="13.5" thickBot="1" x14ac:dyDescent="0.25">
      <c r="B51" s="41" t="s">
        <v>4</v>
      </c>
      <c r="C51" s="75"/>
      <c r="D51" s="213"/>
      <c r="E51" s="117">
        <f t="shared" ref="E51:AH51" si="0">SUM(E10:E50)</f>
        <v>2018569</v>
      </c>
      <c r="F51" s="114">
        <f t="shared" si="0"/>
        <v>43874247</v>
      </c>
      <c r="G51" s="114">
        <f t="shared" si="0"/>
        <v>0</v>
      </c>
      <c r="H51" s="114">
        <f t="shared" si="0"/>
        <v>0</v>
      </c>
      <c r="I51" s="118">
        <f t="shared" si="0"/>
        <v>0</v>
      </c>
      <c r="J51" s="114">
        <f t="shared" si="0"/>
        <v>0</v>
      </c>
      <c r="K51" s="114">
        <f t="shared" si="0"/>
        <v>0</v>
      </c>
      <c r="L51" s="114">
        <f t="shared" si="0"/>
        <v>0</v>
      </c>
      <c r="M51" s="114">
        <f t="shared" si="0"/>
        <v>0</v>
      </c>
      <c r="N51" s="114">
        <f t="shared" si="0"/>
        <v>0</v>
      </c>
      <c r="O51" s="114">
        <f t="shared" si="0"/>
        <v>0</v>
      </c>
      <c r="P51" s="114">
        <f t="shared" si="0"/>
        <v>0</v>
      </c>
      <c r="Q51" s="114">
        <f t="shared" si="0"/>
        <v>0</v>
      </c>
      <c r="R51" s="114">
        <f t="shared" si="0"/>
        <v>0</v>
      </c>
      <c r="S51" s="114">
        <f t="shared" si="0"/>
        <v>0</v>
      </c>
      <c r="T51" s="114">
        <f t="shared" si="0"/>
        <v>0</v>
      </c>
      <c r="U51" s="114">
        <f t="shared" si="0"/>
        <v>0</v>
      </c>
      <c r="V51" s="114">
        <f t="shared" si="0"/>
        <v>0</v>
      </c>
      <c r="W51" s="114">
        <f t="shared" si="0"/>
        <v>0</v>
      </c>
      <c r="X51" s="114">
        <f t="shared" si="0"/>
        <v>0</v>
      </c>
      <c r="Y51" s="114">
        <f t="shared" si="0"/>
        <v>0</v>
      </c>
      <c r="Z51" s="114">
        <f t="shared" si="0"/>
        <v>0</v>
      </c>
      <c r="AA51" s="114">
        <f t="shared" si="0"/>
        <v>0</v>
      </c>
      <c r="AB51" s="114">
        <f t="shared" si="0"/>
        <v>0</v>
      </c>
      <c r="AC51" s="114">
        <f t="shared" si="0"/>
        <v>0</v>
      </c>
      <c r="AD51" s="114">
        <f t="shared" si="0"/>
        <v>0</v>
      </c>
      <c r="AE51" s="114">
        <f t="shared" si="0"/>
        <v>0</v>
      </c>
      <c r="AF51" s="114">
        <f t="shared" si="0"/>
        <v>0</v>
      </c>
      <c r="AG51" s="114">
        <f t="shared" si="0"/>
        <v>0</v>
      </c>
      <c r="AH51" s="118">
        <f t="shared" si="0"/>
        <v>0</v>
      </c>
    </row>
    <row r="52" spans="2:34" x14ac:dyDescent="0.2">
      <c r="B52" s="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row>
    <row r="54" spans="2:34" hidden="1" x14ac:dyDescent="0.2">
      <c r="B54" s="2" t="s">
        <v>17</v>
      </c>
      <c r="C54" s="4"/>
      <c r="D54" s="211"/>
    </row>
    <row r="55" spans="2:34" ht="13.5" hidden="1" thickBot="1" x14ac:dyDescent="0.25">
      <c r="D55" s="215"/>
    </row>
    <row r="56" spans="2:34" hidden="1" x14ac:dyDescent="0.2">
      <c r="B56" s="125" t="s">
        <v>54</v>
      </c>
      <c r="C56" s="31"/>
      <c r="D56" s="321" t="s">
        <v>55</v>
      </c>
      <c r="E56" s="42" t="s">
        <v>0</v>
      </c>
      <c r="F56" s="39"/>
      <c r="G56" s="39"/>
      <c r="H56" s="39"/>
      <c r="I56" s="43"/>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43"/>
    </row>
    <row r="57" spans="2:34" ht="13.5" hidden="1" thickBot="1" x14ac:dyDescent="0.25">
      <c r="B57" s="28"/>
      <c r="C57" s="56"/>
      <c r="D57" s="296"/>
      <c r="E57" s="323">
        <f>'DY Def'!B$5</f>
        <v>1</v>
      </c>
      <c r="F57" s="324">
        <f>'DY Def'!C$5</f>
        <v>2</v>
      </c>
      <c r="G57" s="324">
        <f>'DY Def'!D$5</f>
        <v>3</v>
      </c>
      <c r="H57" s="324">
        <f>'DY Def'!E$5</f>
        <v>4</v>
      </c>
      <c r="I57" s="325">
        <f>'DY Def'!F$5</f>
        <v>5</v>
      </c>
      <c r="J57" s="324">
        <f>'DY Def'!G$5</f>
        <v>6</v>
      </c>
      <c r="K57" s="324">
        <f>'DY Def'!H$5</f>
        <v>7</v>
      </c>
      <c r="L57" s="324">
        <f>'DY Def'!I$5</f>
        <v>8</v>
      </c>
      <c r="M57" s="324">
        <f>'DY Def'!J$5</f>
        <v>9</v>
      </c>
      <c r="N57" s="324">
        <f>'DY Def'!K$5</f>
        <v>10</v>
      </c>
      <c r="O57" s="324">
        <f>'DY Def'!L$5</f>
        <v>11</v>
      </c>
      <c r="P57" s="324">
        <f>'DY Def'!M$5</f>
        <v>12</v>
      </c>
      <c r="Q57" s="324">
        <f>'DY Def'!N$5</f>
        <v>13</v>
      </c>
      <c r="R57" s="324">
        <f>'DY Def'!O$5</f>
        <v>14</v>
      </c>
      <c r="S57" s="324">
        <f>'DY Def'!P$5</f>
        <v>15</v>
      </c>
      <c r="T57" s="324">
        <f>'DY Def'!Q$5</f>
        <v>16</v>
      </c>
      <c r="U57" s="324">
        <f>'DY Def'!R$5</f>
        <v>17</v>
      </c>
      <c r="V57" s="324">
        <f>'DY Def'!S$5</f>
        <v>18</v>
      </c>
      <c r="W57" s="324">
        <f>'DY Def'!T$5</f>
        <v>19</v>
      </c>
      <c r="X57" s="324">
        <f>'DY Def'!U$5</f>
        <v>20</v>
      </c>
      <c r="Y57" s="324">
        <f>'DY Def'!V$5</f>
        <v>21</v>
      </c>
      <c r="Z57" s="324">
        <f>'DY Def'!W$5</f>
        <v>22</v>
      </c>
      <c r="AA57" s="324">
        <f>'DY Def'!X$5</f>
        <v>23</v>
      </c>
      <c r="AB57" s="324">
        <f>'DY Def'!Y$5</f>
        <v>24</v>
      </c>
      <c r="AC57" s="324">
        <f>'DY Def'!Z$5</f>
        <v>25</v>
      </c>
      <c r="AD57" s="324">
        <f>'DY Def'!AA$5</f>
        <v>26</v>
      </c>
      <c r="AE57" s="324">
        <f>'DY Def'!AB$5</f>
        <v>27</v>
      </c>
      <c r="AF57" s="324">
        <f>'DY Def'!AC$5</f>
        <v>28</v>
      </c>
      <c r="AG57" s="324">
        <f>'DY Def'!AD$5</f>
        <v>29</v>
      </c>
      <c r="AH57" s="325">
        <f>'DY Def'!AE$5</f>
        <v>30</v>
      </c>
    </row>
    <row r="58" spans="2:34" hidden="1" x14ac:dyDescent="0.2">
      <c r="B58" s="40" t="s">
        <v>84</v>
      </c>
      <c r="C58" s="56"/>
      <c r="D58" s="296"/>
      <c r="E58" s="326"/>
      <c r="F58" s="421"/>
      <c r="G58" s="421"/>
      <c r="H58" s="421"/>
      <c r="I58" s="328"/>
      <c r="J58" s="327"/>
      <c r="K58" s="327"/>
      <c r="L58" s="327"/>
      <c r="M58" s="327"/>
      <c r="N58" s="327"/>
      <c r="O58" s="327"/>
      <c r="P58" s="327"/>
      <c r="Q58" s="327"/>
      <c r="R58" s="327"/>
      <c r="S58" s="327"/>
      <c r="T58" s="327"/>
      <c r="U58" s="327"/>
      <c r="V58" s="327"/>
      <c r="W58" s="327"/>
      <c r="X58" s="327"/>
      <c r="Y58" s="327"/>
      <c r="Z58" s="327"/>
      <c r="AA58" s="327"/>
      <c r="AB58" s="327"/>
      <c r="AC58" s="327"/>
      <c r="AD58" s="327"/>
      <c r="AE58" s="327"/>
      <c r="AF58" s="327"/>
      <c r="AG58" s="327"/>
      <c r="AH58" s="328"/>
    </row>
    <row r="59" spans="2:34" hidden="1" x14ac:dyDescent="0.2">
      <c r="B59" s="22" t="str">
        <f>IFERROR(VLOOKUP(C59,'MEG Def'!$A$7:$B$12,2),"")</f>
        <v/>
      </c>
      <c r="C59" s="56"/>
      <c r="D59" s="296"/>
      <c r="E59" s="101">
        <f>IF($D$4="MAP+ADM Waivers",(SUMIF('C Report'!$A$200:$A$299,'C Report Grouper'!$D59,'C Report'!C$200:C$299)+SUMIF('C Report'!$A$400:$A$500,'C Report Grouper'!$D59,'C Report'!C$400:C$500)),SUMIF('C Report'!$A$200:$A$299,'C Report Grouper'!$D59,'C Report'!C$200:C$299))</f>
        <v>0</v>
      </c>
      <c r="F59" s="420">
        <f>IF($D$4="MAP+ADM Waivers",(SUMIF('C Report'!$A$200:$A$299,'C Report Grouper'!$D59,'C Report'!D$200:D$299)+SUMIF('C Report'!$A$400:$A$500,'C Report Grouper'!$D59,'C Report'!D$400:D$500)),SUMIF('C Report'!$A$200:$A$299,'C Report Grouper'!$D59,'C Report'!D$200:D$299))</f>
        <v>0</v>
      </c>
      <c r="G59" s="420">
        <f>IF($D$4="MAP+ADM Waivers",(SUMIF('C Report'!$A$200:$A$299,'C Report Grouper'!$D59,'C Report'!E$200:E$299)+SUMIF('C Report'!$A$400:$A$500,'C Report Grouper'!$D59,'C Report'!E$400:E$500)),SUMIF('C Report'!$A$200:$A$299,'C Report Grouper'!$D59,'C Report'!E$200:E$299))</f>
        <v>0</v>
      </c>
      <c r="H59" s="420">
        <f>IF($D$4="MAP+ADM Waivers",(SUMIF('C Report'!$A$200:$A$299,'C Report Grouper'!$D59,'C Report'!F$200:F$299)+SUMIF('C Report'!$A$400:$A$500,'C Report Grouper'!$D59,'C Report'!F$400:F$500)),SUMIF('C Report'!$A$200:$A$299,'C Report Grouper'!$D59,'C Report'!F$200:F$299))</f>
        <v>0</v>
      </c>
      <c r="I59" s="103">
        <f>IF($D$4="MAP+ADM Waivers",(SUMIF('C Report'!$A$200:$A$299,'C Report Grouper'!$D59,'C Report'!G$200:G$299)+SUMIF('C Report'!$A$400:$A$500,'C Report Grouper'!$D59,'C Report'!G$400:G$500)),SUMIF('C Report'!$A$200:$A$299,'C Report Grouper'!$D59,'C Report'!G$200:G$299))</f>
        <v>0</v>
      </c>
      <c r="J59" s="102">
        <f>IF($D$4="MAP+ADM Waivers",(SUMIF('C Report'!$A$200:$A$299,'C Report Grouper'!$D59,'C Report'!H$200:H$299)+SUMIF('C Report'!$A$400:$A$500,'C Report Grouper'!$D59,'C Report'!H$400:H$500)),SUMIF('C Report'!$A$200:$A$299,'C Report Grouper'!$D59,'C Report'!H$200:H$299))</f>
        <v>0</v>
      </c>
      <c r="K59" s="102">
        <f>IF($D$4="MAP+ADM Waivers",(SUMIF('C Report'!$A$200:$A$299,'C Report Grouper'!$D59,'C Report'!I$200:I$299)+SUMIF('C Report'!$A$400:$A$500,'C Report Grouper'!$D59,'C Report'!I$400:I$500)),SUMIF('C Report'!$A$200:$A$299,'C Report Grouper'!$D59,'C Report'!I$200:I$299))</f>
        <v>0</v>
      </c>
      <c r="L59" s="102">
        <f>IF($D$4="MAP+ADM Waivers",(SUMIF('C Report'!$A$200:$A$299,'C Report Grouper'!$D59,'C Report'!J$200:J$299)+SUMIF('C Report'!$A$400:$A$500,'C Report Grouper'!$D59,'C Report'!J$400:J$500)),SUMIF('C Report'!$A$200:$A$299,'C Report Grouper'!$D59,'C Report'!J$200:J$299))</f>
        <v>0</v>
      </c>
      <c r="M59" s="102">
        <f>IF($D$4="MAP+ADM Waivers",(SUMIF('C Report'!$A$200:$A$299,'C Report Grouper'!$D59,'C Report'!K$200:K$299)+SUMIF('C Report'!$A$400:$A$500,'C Report Grouper'!$D59,'C Report'!K$400:K$500)),SUMIF('C Report'!$A$200:$A$299,'C Report Grouper'!$D59,'C Report'!K$200:K$299))</f>
        <v>0</v>
      </c>
      <c r="N59" s="102">
        <f>IF($D$4="MAP+ADM Waivers",(SUMIF('C Report'!$A$200:$A$299,'C Report Grouper'!$D59,'C Report'!L$200:L$299)+SUMIF('C Report'!$A$400:$A$500,'C Report Grouper'!$D59,'C Report'!L$400:L$500)),SUMIF('C Report'!$A$200:$A$299,'C Report Grouper'!$D59,'C Report'!L$200:L$299))</f>
        <v>0</v>
      </c>
      <c r="O59" s="102">
        <f>IF($D$4="MAP+ADM Waivers",(SUMIF('C Report'!$A$200:$A$299,'C Report Grouper'!$D59,'C Report'!M$200:M$299)+SUMIF('C Report'!$A$400:$A$500,'C Report Grouper'!$D59,'C Report'!M$400:M$500)),SUMIF('C Report'!$A$200:$A$299,'C Report Grouper'!$D59,'C Report'!M$200:M$299))</f>
        <v>0</v>
      </c>
      <c r="P59" s="102">
        <f>IF($D$4="MAP+ADM Waivers",(SUMIF('C Report'!$A$200:$A$299,'C Report Grouper'!$D59,'C Report'!N$200:N$299)+SUMIF('C Report'!$A$400:$A$500,'C Report Grouper'!$D59,'C Report'!N$400:N$500)),SUMIF('C Report'!$A$200:$A$299,'C Report Grouper'!$D59,'C Report'!N$200:N$299))</f>
        <v>0</v>
      </c>
      <c r="Q59" s="102">
        <f>IF($D$4="MAP+ADM Waivers",(SUMIF('C Report'!$A$200:$A$299,'C Report Grouper'!$D59,'C Report'!O$200:O$299)+SUMIF('C Report'!$A$400:$A$500,'C Report Grouper'!$D59,'C Report'!O$400:O$500)),SUMIF('C Report'!$A$200:$A$299,'C Report Grouper'!$D59,'C Report'!O$200:O$299))</f>
        <v>0</v>
      </c>
      <c r="R59" s="102">
        <f>IF($D$4="MAP+ADM Waivers",(SUMIF('C Report'!$A$200:$A$299,'C Report Grouper'!$D59,'C Report'!P$200:P$299)+SUMIF('C Report'!$A$400:$A$500,'C Report Grouper'!$D59,'C Report'!P$400:P$500)),SUMIF('C Report'!$A$200:$A$299,'C Report Grouper'!$D59,'C Report'!P$200:P$299))</f>
        <v>0</v>
      </c>
      <c r="S59" s="102">
        <f>IF($D$4="MAP+ADM Waivers",(SUMIF('C Report'!$A$200:$A$299,'C Report Grouper'!$D59,'C Report'!Q$200:Q$299)+SUMIF('C Report'!$A$400:$A$500,'C Report Grouper'!$D59,'C Report'!Q$400:Q$500)),SUMIF('C Report'!$A$200:$A$299,'C Report Grouper'!$D59,'C Report'!Q$200:Q$299))</f>
        <v>0</v>
      </c>
      <c r="T59" s="102">
        <f>IF($D$4="MAP+ADM Waivers",(SUMIF('C Report'!$A$200:$A$299,'C Report Grouper'!$D59,'C Report'!R$200:R$299)+SUMIF('C Report'!$A$400:$A$500,'C Report Grouper'!$D59,'C Report'!R$400:R$500)),SUMIF('C Report'!$A$200:$A$299,'C Report Grouper'!$D59,'C Report'!R$200:R$299))</f>
        <v>0</v>
      </c>
      <c r="U59" s="102">
        <f>IF($D$4="MAP+ADM Waivers",(SUMIF('C Report'!$A$200:$A$299,'C Report Grouper'!$D59,'C Report'!S$200:S$299)+SUMIF('C Report'!$A$400:$A$500,'C Report Grouper'!$D59,'C Report'!S$400:S$500)),SUMIF('C Report'!$A$200:$A$299,'C Report Grouper'!$D59,'C Report'!S$200:S$299))</f>
        <v>0</v>
      </c>
      <c r="V59" s="102">
        <f>IF($D$4="MAP+ADM Waivers",(SUMIF('C Report'!$A$200:$A$299,'C Report Grouper'!$D59,'C Report'!T$200:T$299)+SUMIF('C Report'!$A$400:$A$500,'C Report Grouper'!$D59,'C Report'!T$400:T$500)),SUMIF('C Report'!$A$200:$A$299,'C Report Grouper'!$D59,'C Report'!T$200:T$299))</f>
        <v>0</v>
      </c>
      <c r="W59" s="102">
        <f>IF($D$4="MAP+ADM Waivers",(SUMIF('C Report'!$A$200:$A$299,'C Report Grouper'!$D59,'C Report'!U$200:U$299)+SUMIF('C Report'!$A$400:$A$500,'C Report Grouper'!$D59,'C Report'!U$400:U$500)),SUMIF('C Report'!$A$200:$A$299,'C Report Grouper'!$D59,'C Report'!U$200:U$299))</f>
        <v>0</v>
      </c>
      <c r="X59" s="102">
        <f>IF($D$4="MAP+ADM Waivers",(SUMIF('C Report'!$A$200:$A$299,'C Report Grouper'!$D59,'C Report'!V$200:V$299)+SUMIF('C Report'!$A$400:$A$500,'C Report Grouper'!$D59,'C Report'!V$400:V$500)),SUMIF('C Report'!$A$200:$A$299,'C Report Grouper'!$D59,'C Report'!V$200:V$299))</f>
        <v>0</v>
      </c>
      <c r="Y59" s="102">
        <f>IF($D$4="MAP+ADM Waivers",(SUMIF('C Report'!$A$200:$A$299,'C Report Grouper'!$D59,'C Report'!W$200:W$299)+SUMIF('C Report'!$A$400:$A$500,'C Report Grouper'!$D59,'C Report'!W$400:W$500)),SUMIF('C Report'!$A$200:$A$299,'C Report Grouper'!$D59,'C Report'!W$200:W$299))</f>
        <v>0</v>
      </c>
      <c r="Z59" s="102">
        <f>IF($D$4="MAP+ADM Waivers",(SUMIF('C Report'!$A$200:$A$299,'C Report Grouper'!$D59,'C Report'!X$200:X$299)+SUMIF('C Report'!$A$400:$A$500,'C Report Grouper'!$D59,'C Report'!X$400:X$500)),SUMIF('C Report'!$A$200:$A$299,'C Report Grouper'!$D59,'C Report'!X$200:X$299))</f>
        <v>0</v>
      </c>
      <c r="AA59" s="102">
        <f>IF($D$4="MAP+ADM Waivers",(SUMIF('C Report'!$A$200:$A$299,'C Report Grouper'!$D59,'C Report'!Y$200:Y$299)+SUMIF('C Report'!$A$400:$A$500,'C Report Grouper'!$D59,'C Report'!Y$400:Y$500)),SUMIF('C Report'!$A$200:$A$299,'C Report Grouper'!$D59,'C Report'!Y$200:Y$299))</f>
        <v>0</v>
      </c>
      <c r="AB59" s="102">
        <f>IF($D$4="MAP+ADM Waivers",(SUMIF('C Report'!$A$200:$A$299,'C Report Grouper'!$D59,'C Report'!Z$200:Z$299)+SUMIF('C Report'!$A$400:$A$500,'C Report Grouper'!$D59,'C Report'!Z$400:Z$500)),SUMIF('C Report'!$A$200:$A$299,'C Report Grouper'!$D59,'C Report'!Z$200:Z$299))</f>
        <v>0</v>
      </c>
      <c r="AC59" s="102">
        <f>IF($D$4="MAP+ADM Waivers",(SUMIF('C Report'!$A$200:$A$299,'C Report Grouper'!$D59,'C Report'!AA$200:AA$299)+SUMIF('C Report'!$A$400:$A$500,'C Report Grouper'!$D59,'C Report'!AA$400:AA$500)),SUMIF('C Report'!$A$200:$A$299,'C Report Grouper'!$D59,'C Report'!AA$200:AA$299))</f>
        <v>0</v>
      </c>
      <c r="AD59" s="102">
        <f>IF($D$4="MAP+ADM Waivers",(SUMIF('C Report'!$A$200:$A$299,'C Report Grouper'!$D59,'C Report'!AB$200:AB$299)+SUMIF('C Report'!$A$400:$A$500,'C Report Grouper'!$D59,'C Report'!AB$400:AB$500)),SUMIF('C Report'!$A$200:$A$299,'C Report Grouper'!$D59,'C Report'!AB$200:AB$299))</f>
        <v>0</v>
      </c>
      <c r="AE59" s="102">
        <f>IF($D$4="MAP+ADM Waivers",(SUMIF('C Report'!$A$200:$A$299,'C Report Grouper'!$D59,'C Report'!AC$200:AC$299)+SUMIF('C Report'!$A$400:$A$500,'C Report Grouper'!$D59,'C Report'!AC$400:AC$500)),SUMIF('C Report'!$A$200:$A$299,'C Report Grouper'!$D59,'C Report'!AC$200:AC$299))</f>
        <v>0</v>
      </c>
      <c r="AF59" s="102">
        <f>IF($D$4="MAP+ADM Waivers",(SUMIF('C Report'!$A$200:$A$299,'C Report Grouper'!$D59,'C Report'!AD$200:AD$299)+SUMIF('C Report'!$A$400:$A$500,'C Report Grouper'!$D59,'C Report'!AD$400:AD$500)),SUMIF('C Report'!$A$200:$A$299,'C Report Grouper'!$D59,'C Report'!AD$200:AD$299))</f>
        <v>0</v>
      </c>
      <c r="AG59" s="102">
        <f>IF($D$4="MAP+ADM Waivers",(SUMIF('C Report'!$A$200:$A$299,'C Report Grouper'!$D59,'C Report'!AE$200:AE$299)+SUMIF('C Report'!$A$400:$A$500,'C Report Grouper'!$D59,'C Report'!AE$400:AE$500)),SUMIF('C Report'!$A$200:$A$299,'C Report Grouper'!$D59,'C Report'!AE$200:AE$299))</f>
        <v>0</v>
      </c>
      <c r="AH59" s="103">
        <f>IF($D$4="MAP+ADM Waivers",(SUMIF('C Report'!$A$200:$A$299,'C Report Grouper'!$D59,'C Report'!AF$200:AF$299)+SUMIF('C Report'!$A$400:$A$500,'C Report Grouper'!$D59,'C Report'!AF$400:AF$500)),SUMIF('C Report'!$A$200:$A$299,'C Report Grouper'!$D59,'C Report'!AF$200:AF$299))</f>
        <v>0</v>
      </c>
    </row>
    <row r="60" spans="2:34" hidden="1" x14ac:dyDescent="0.2">
      <c r="B60" s="22" t="str">
        <f>IFERROR(VLOOKUP(C60,'MEG Def'!$A$7:$B$12,2),"")</f>
        <v/>
      </c>
      <c r="C60" s="56"/>
      <c r="D60" s="296"/>
      <c r="E60" s="101">
        <f>IF($D$4="MAP+ADM Waivers",(SUMIF('C Report'!$A$200:$A$299,'C Report Grouper'!$D60,'C Report'!C$200:C$299)+SUMIF('C Report'!$A$400:$A$500,'C Report Grouper'!$D60,'C Report'!C$400:C$500)),SUMIF('C Report'!$A$200:$A$299,'C Report Grouper'!$D60,'C Report'!C$200:C$299))</f>
        <v>0</v>
      </c>
      <c r="F60" s="420">
        <f>IF($D$4="MAP+ADM Waivers",(SUMIF('C Report'!$A$200:$A$299,'C Report Grouper'!$D60,'C Report'!D$200:D$299)+SUMIF('C Report'!$A$400:$A$500,'C Report Grouper'!$D60,'C Report'!D$400:D$500)),SUMIF('C Report'!$A$200:$A$299,'C Report Grouper'!$D60,'C Report'!D$200:D$299))</f>
        <v>0</v>
      </c>
      <c r="G60" s="420">
        <f>IF($D$4="MAP+ADM Waivers",(SUMIF('C Report'!$A$200:$A$299,'C Report Grouper'!$D60,'C Report'!E$200:E$299)+SUMIF('C Report'!$A$400:$A$500,'C Report Grouper'!$D60,'C Report'!E$400:E$500)),SUMIF('C Report'!$A$200:$A$299,'C Report Grouper'!$D60,'C Report'!E$200:E$299))</f>
        <v>0</v>
      </c>
      <c r="H60" s="420">
        <f>IF($D$4="MAP+ADM Waivers",(SUMIF('C Report'!$A$200:$A$299,'C Report Grouper'!$D60,'C Report'!F$200:F$299)+SUMIF('C Report'!$A$400:$A$500,'C Report Grouper'!$D60,'C Report'!F$400:F$500)),SUMIF('C Report'!$A$200:$A$299,'C Report Grouper'!$D60,'C Report'!F$200:F$299))</f>
        <v>0</v>
      </c>
      <c r="I60" s="103">
        <f>IF($D$4="MAP+ADM Waivers",(SUMIF('C Report'!$A$200:$A$299,'C Report Grouper'!$D60,'C Report'!G$200:G$299)+SUMIF('C Report'!$A$400:$A$500,'C Report Grouper'!$D60,'C Report'!G$400:G$500)),SUMIF('C Report'!$A$200:$A$299,'C Report Grouper'!$D60,'C Report'!G$200:G$299))</f>
        <v>0</v>
      </c>
      <c r="J60" s="102">
        <f>IF($D$4="MAP+ADM Waivers",(SUMIF('C Report'!$A$200:$A$299,'C Report Grouper'!$D60,'C Report'!H$200:H$299)+SUMIF('C Report'!$A$400:$A$500,'C Report Grouper'!$D60,'C Report'!H$400:H$500)),SUMIF('C Report'!$A$200:$A$299,'C Report Grouper'!$D60,'C Report'!H$200:H$299))</f>
        <v>0</v>
      </c>
      <c r="K60" s="102">
        <f>IF($D$4="MAP+ADM Waivers",(SUMIF('C Report'!$A$200:$A$299,'C Report Grouper'!$D60,'C Report'!I$200:I$299)+SUMIF('C Report'!$A$400:$A$500,'C Report Grouper'!$D60,'C Report'!I$400:I$500)),SUMIF('C Report'!$A$200:$A$299,'C Report Grouper'!$D60,'C Report'!I$200:I$299))</f>
        <v>0</v>
      </c>
      <c r="L60" s="102">
        <f>IF($D$4="MAP+ADM Waivers",(SUMIF('C Report'!$A$200:$A$299,'C Report Grouper'!$D60,'C Report'!J$200:J$299)+SUMIF('C Report'!$A$400:$A$500,'C Report Grouper'!$D60,'C Report'!J$400:J$500)),SUMIF('C Report'!$A$200:$A$299,'C Report Grouper'!$D60,'C Report'!J$200:J$299))</f>
        <v>0</v>
      </c>
      <c r="M60" s="102">
        <f>IF($D$4="MAP+ADM Waivers",(SUMIF('C Report'!$A$200:$A$299,'C Report Grouper'!$D60,'C Report'!K$200:K$299)+SUMIF('C Report'!$A$400:$A$500,'C Report Grouper'!$D60,'C Report'!K$400:K$500)),SUMIF('C Report'!$A$200:$A$299,'C Report Grouper'!$D60,'C Report'!K$200:K$299))</f>
        <v>0</v>
      </c>
      <c r="N60" s="102">
        <f>IF($D$4="MAP+ADM Waivers",(SUMIF('C Report'!$A$200:$A$299,'C Report Grouper'!$D60,'C Report'!L$200:L$299)+SUMIF('C Report'!$A$400:$A$500,'C Report Grouper'!$D60,'C Report'!L$400:L$500)),SUMIF('C Report'!$A$200:$A$299,'C Report Grouper'!$D60,'C Report'!L$200:L$299))</f>
        <v>0</v>
      </c>
      <c r="O60" s="102">
        <f>IF($D$4="MAP+ADM Waivers",(SUMIF('C Report'!$A$200:$A$299,'C Report Grouper'!$D60,'C Report'!M$200:M$299)+SUMIF('C Report'!$A$400:$A$500,'C Report Grouper'!$D60,'C Report'!M$400:M$500)),SUMIF('C Report'!$A$200:$A$299,'C Report Grouper'!$D60,'C Report'!M$200:M$299))</f>
        <v>0</v>
      </c>
      <c r="P60" s="102">
        <f>IF($D$4="MAP+ADM Waivers",(SUMIF('C Report'!$A$200:$A$299,'C Report Grouper'!$D60,'C Report'!N$200:N$299)+SUMIF('C Report'!$A$400:$A$500,'C Report Grouper'!$D60,'C Report'!N$400:N$500)),SUMIF('C Report'!$A$200:$A$299,'C Report Grouper'!$D60,'C Report'!N$200:N$299))</f>
        <v>0</v>
      </c>
      <c r="Q60" s="102">
        <f>IF($D$4="MAP+ADM Waivers",(SUMIF('C Report'!$A$200:$A$299,'C Report Grouper'!$D60,'C Report'!O$200:O$299)+SUMIF('C Report'!$A$400:$A$500,'C Report Grouper'!$D60,'C Report'!O$400:O$500)),SUMIF('C Report'!$A$200:$A$299,'C Report Grouper'!$D60,'C Report'!O$200:O$299))</f>
        <v>0</v>
      </c>
      <c r="R60" s="102">
        <f>IF($D$4="MAP+ADM Waivers",(SUMIF('C Report'!$A$200:$A$299,'C Report Grouper'!$D60,'C Report'!P$200:P$299)+SUMIF('C Report'!$A$400:$A$500,'C Report Grouper'!$D60,'C Report'!P$400:P$500)),SUMIF('C Report'!$A$200:$A$299,'C Report Grouper'!$D60,'C Report'!P$200:P$299))</f>
        <v>0</v>
      </c>
      <c r="S60" s="102">
        <f>IF($D$4="MAP+ADM Waivers",(SUMIF('C Report'!$A$200:$A$299,'C Report Grouper'!$D60,'C Report'!Q$200:Q$299)+SUMIF('C Report'!$A$400:$A$500,'C Report Grouper'!$D60,'C Report'!Q$400:Q$500)),SUMIF('C Report'!$A$200:$A$299,'C Report Grouper'!$D60,'C Report'!Q$200:Q$299))</f>
        <v>0</v>
      </c>
      <c r="T60" s="102">
        <f>IF($D$4="MAP+ADM Waivers",(SUMIF('C Report'!$A$200:$A$299,'C Report Grouper'!$D60,'C Report'!R$200:R$299)+SUMIF('C Report'!$A$400:$A$500,'C Report Grouper'!$D60,'C Report'!R$400:R$500)),SUMIF('C Report'!$A$200:$A$299,'C Report Grouper'!$D60,'C Report'!R$200:R$299))</f>
        <v>0</v>
      </c>
      <c r="U60" s="102">
        <f>IF($D$4="MAP+ADM Waivers",(SUMIF('C Report'!$A$200:$A$299,'C Report Grouper'!$D60,'C Report'!S$200:S$299)+SUMIF('C Report'!$A$400:$A$500,'C Report Grouper'!$D60,'C Report'!S$400:S$500)),SUMIF('C Report'!$A$200:$A$299,'C Report Grouper'!$D60,'C Report'!S$200:S$299))</f>
        <v>0</v>
      </c>
      <c r="V60" s="102">
        <f>IF($D$4="MAP+ADM Waivers",(SUMIF('C Report'!$A$200:$A$299,'C Report Grouper'!$D60,'C Report'!T$200:T$299)+SUMIF('C Report'!$A$400:$A$500,'C Report Grouper'!$D60,'C Report'!T$400:T$500)),SUMIF('C Report'!$A$200:$A$299,'C Report Grouper'!$D60,'C Report'!T$200:T$299))</f>
        <v>0</v>
      </c>
      <c r="W60" s="102">
        <f>IF($D$4="MAP+ADM Waivers",(SUMIF('C Report'!$A$200:$A$299,'C Report Grouper'!$D60,'C Report'!U$200:U$299)+SUMIF('C Report'!$A$400:$A$500,'C Report Grouper'!$D60,'C Report'!U$400:U$500)),SUMIF('C Report'!$A$200:$A$299,'C Report Grouper'!$D60,'C Report'!U$200:U$299))</f>
        <v>0</v>
      </c>
      <c r="X60" s="102">
        <f>IF($D$4="MAP+ADM Waivers",(SUMIF('C Report'!$A$200:$A$299,'C Report Grouper'!$D60,'C Report'!V$200:V$299)+SUMIF('C Report'!$A$400:$A$500,'C Report Grouper'!$D60,'C Report'!V$400:V$500)),SUMIF('C Report'!$A$200:$A$299,'C Report Grouper'!$D60,'C Report'!V$200:V$299))</f>
        <v>0</v>
      </c>
      <c r="Y60" s="102">
        <f>IF($D$4="MAP+ADM Waivers",(SUMIF('C Report'!$A$200:$A$299,'C Report Grouper'!$D60,'C Report'!W$200:W$299)+SUMIF('C Report'!$A$400:$A$500,'C Report Grouper'!$D60,'C Report'!W$400:W$500)),SUMIF('C Report'!$A$200:$A$299,'C Report Grouper'!$D60,'C Report'!W$200:W$299))</f>
        <v>0</v>
      </c>
      <c r="Z60" s="102">
        <f>IF($D$4="MAP+ADM Waivers",(SUMIF('C Report'!$A$200:$A$299,'C Report Grouper'!$D60,'C Report'!X$200:X$299)+SUMIF('C Report'!$A$400:$A$500,'C Report Grouper'!$D60,'C Report'!X$400:X$500)),SUMIF('C Report'!$A$200:$A$299,'C Report Grouper'!$D60,'C Report'!X$200:X$299))</f>
        <v>0</v>
      </c>
      <c r="AA60" s="102">
        <f>IF($D$4="MAP+ADM Waivers",(SUMIF('C Report'!$A$200:$A$299,'C Report Grouper'!$D60,'C Report'!Y$200:Y$299)+SUMIF('C Report'!$A$400:$A$500,'C Report Grouper'!$D60,'C Report'!Y$400:Y$500)),SUMIF('C Report'!$A$200:$A$299,'C Report Grouper'!$D60,'C Report'!Y$200:Y$299))</f>
        <v>0</v>
      </c>
      <c r="AB60" s="102">
        <f>IF($D$4="MAP+ADM Waivers",(SUMIF('C Report'!$A$200:$A$299,'C Report Grouper'!$D60,'C Report'!Z$200:Z$299)+SUMIF('C Report'!$A$400:$A$500,'C Report Grouper'!$D60,'C Report'!Z$400:Z$500)),SUMIF('C Report'!$A$200:$A$299,'C Report Grouper'!$D60,'C Report'!Z$200:Z$299))</f>
        <v>0</v>
      </c>
      <c r="AC60" s="102">
        <f>IF($D$4="MAP+ADM Waivers",(SUMIF('C Report'!$A$200:$A$299,'C Report Grouper'!$D60,'C Report'!AA$200:AA$299)+SUMIF('C Report'!$A$400:$A$500,'C Report Grouper'!$D60,'C Report'!AA$400:AA$500)),SUMIF('C Report'!$A$200:$A$299,'C Report Grouper'!$D60,'C Report'!AA$200:AA$299))</f>
        <v>0</v>
      </c>
      <c r="AD60" s="102">
        <f>IF($D$4="MAP+ADM Waivers",(SUMIF('C Report'!$A$200:$A$299,'C Report Grouper'!$D60,'C Report'!AB$200:AB$299)+SUMIF('C Report'!$A$400:$A$500,'C Report Grouper'!$D60,'C Report'!AB$400:AB$500)),SUMIF('C Report'!$A$200:$A$299,'C Report Grouper'!$D60,'C Report'!AB$200:AB$299))</f>
        <v>0</v>
      </c>
      <c r="AE60" s="102">
        <f>IF($D$4="MAP+ADM Waivers",(SUMIF('C Report'!$A$200:$A$299,'C Report Grouper'!$D60,'C Report'!AC$200:AC$299)+SUMIF('C Report'!$A$400:$A$500,'C Report Grouper'!$D60,'C Report'!AC$400:AC$500)),SUMIF('C Report'!$A$200:$A$299,'C Report Grouper'!$D60,'C Report'!AC$200:AC$299))</f>
        <v>0</v>
      </c>
      <c r="AF60" s="102">
        <f>IF($D$4="MAP+ADM Waivers",(SUMIF('C Report'!$A$200:$A$299,'C Report Grouper'!$D60,'C Report'!AD$200:AD$299)+SUMIF('C Report'!$A$400:$A$500,'C Report Grouper'!$D60,'C Report'!AD$400:AD$500)),SUMIF('C Report'!$A$200:$A$299,'C Report Grouper'!$D60,'C Report'!AD$200:AD$299))</f>
        <v>0</v>
      </c>
      <c r="AG60" s="102">
        <f>IF($D$4="MAP+ADM Waivers",(SUMIF('C Report'!$A$200:$A$299,'C Report Grouper'!$D60,'C Report'!AE$200:AE$299)+SUMIF('C Report'!$A$400:$A$500,'C Report Grouper'!$D60,'C Report'!AE$400:AE$500)),SUMIF('C Report'!$A$200:$A$299,'C Report Grouper'!$D60,'C Report'!AE$200:AE$299))</f>
        <v>0</v>
      </c>
      <c r="AH60" s="103">
        <f>IF($D$4="MAP+ADM Waivers",(SUMIF('C Report'!$A$200:$A$299,'C Report Grouper'!$D60,'C Report'!AF$200:AF$299)+SUMIF('C Report'!$A$400:$A$500,'C Report Grouper'!$D60,'C Report'!AF$400:AF$500)),SUMIF('C Report'!$A$200:$A$299,'C Report Grouper'!$D60,'C Report'!AF$200:AF$299))</f>
        <v>0</v>
      </c>
    </row>
    <row r="61" spans="2:34" hidden="1" x14ac:dyDescent="0.2">
      <c r="B61" s="22" t="str">
        <f>IFERROR(VLOOKUP(C61,'MEG Def'!$A$7:$B$12,2),"")</f>
        <v/>
      </c>
      <c r="C61" s="56"/>
      <c r="D61" s="296"/>
      <c r="E61" s="101">
        <f>IF($D$4="MAP+ADM Waivers",(SUMIF('C Report'!$A$200:$A$299,'C Report Grouper'!$D61,'C Report'!C$200:C$299)+SUMIF('C Report'!$A$400:$A$500,'C Report Grouper'!$D61,'C Report'!C$400:C$500)),SUMIF('C Report'!$A$200:$A$299,'C Report Grouper'!$D61,'C Report'!C$200:C$299))</f>
        <v>0</v>
      </c>
      <c r="F61" s="420">
        <f>IF($D$4="MAP+ADM Waivers",(SUMIF('C Report'!$A$200:$A$299,'C Report Grouper'!$D61,'C Report'!D$200:D$299)+SUMIF('C Report'!$A$400:$A$500,'C Report Grouper'!$D61,'C Report'!D$400:D$500)),SUMIF('C Report'!$A$200:$A$299,'C Report Grouper'!$D61,'C Report'!D$200:D$299))</f>
        <v>0</v>
      </c>
      <c r="G61" s="420">
        <f>IF($D$4="MAP+ADM Waivers",(SUMIF('C Report'!$A$200:$A$299,'C Report Grouper'!$D61,'C Report'!E$200:E$299)+SUMIF('C Report'!$A$400:$A$500,'C Report Grouper'!$D61,'C Report'!E$400:E$500)),SUMIF('C Report'!$A$200:$A$299,'C Report Grouper'!$D61,'C Report'!E$200:E$299))</f>
        <v>0</v>
      </c>
      <c r="H61" s="420">
        <f>IF($D$4="MAP+ADM Waivers",(SUMIF('C Report'!$A$200:$A$299,'C Report Grouper'!$D61,'C Report'!F$200:F$299)+SUMIF('C Report'!$A$400:$A$500,'C Report Grouper'!$D61,'C Report'!F$400:F$500)),SUMIF('C Report'!$A$200:$A$299,'C Report Grouper'!$D61,'C Report'!F$200:F$299))</f>
        <v>0</v>
      </c>
      <c r="I61" s="103">
        <f>IF($D$4="MAP+ADM Waivers",(SUMIF('C Report'!$A$200:$A$299,'C Report Grouper'!$D61,'C Report'!G$200:G$299)+SUMIF('C Report'!$A$400:$A$500,'C Report Grouper'!$D61,'C Report'!G$400:G$500)),SUMIF('C Report'!$A$200:$A$299,'C Report Grouper'!$D61,'C Report'!G$200:G$299))</f>
        <v>0</v>
      </c>
      <c r="J61" s="102">
        <f>IF($D$4="MAP+ADM Waivers",(SUMIF('C Report'!$A$200:$A$299,'C Report Grouper'!$D61,'C Report'!H$200:H$299)+SUMIF('C Report'!$A$400:$A$500,'C Report Grouper'!$D61,'C Report'!H$400:H$500)),SUMIF('C Report'!$A$200:$A$299,'C Report Grouper'!$D61,'C Report'!H$200:H$299))</f>
        <v>0</v>
      </c>
      <c r="K61" s="102">
        <f>IF($D$4="MAP+ADM Waivers",(SUMIF('C Report'!$A$200:$A$299,'C Report Grouper'!$D61,'C Report'!I$200:I$299)+SUMIF('C Report'!$A$400:$A$500,'C Report Grouper'!$D61,'C Report'!I$400:I$500)),SUMIF('C Report'!$A$200:$A$299,'C Report Grouper'!$D61,'C Report'!I$200:I$299))</f>
        <v>0</v>
      </c>
      <c r="L61" s="102">
        <f>IF($D$4="MAP+ADM Waivers",(SUMIF('C Report'!$A$200:$A$299,'C Report Grouper'!$D61,'C Report'!J$200:J$299)+SUMIF('C Report'!$A$400:$A$500,'C Report Grouper'!$D61,'C Report'!J$400:J$500)),SUMIF('C Report'!$A$200:$A$299,'C Report Grouper'!$D61,'C Report'!J$200:J$299))</f>
        <v>0</v>
      </c>
      <c r="M61" s="102">
        <f>IF($D$4="MAP+ADM Waivers",(SUMIF('C Report'!$A$200:$A$299,'C Report Grouper'!$D61,'C Report'!K$200:K$299)+SUMIF('C Report'!$A$400:$A$500,'C Report Grouper'!$D61,'C Report'!K$400:K$500)),SUMIF('C Report'!$A$200:$A$299,'C Report Grouper'!$D61,'C Report'!K$200:K$299))</f>
        <v>0</v>
      </c>
      <c r="N61" s="102">
        <f>IF($D$4="MAP+ADM Waivers",(SUMIF('C Report'!$A$200:$A$299,'C Report Grouper'!$D61,'C Report'!L$200:L$299)+SUMIF('C Report'!$A$400:$A$500,'C Report Grouper'!$D61,'C Report'!L$400:L$500)),SUMIF('C Report'!$A$200:$A$299,'C Report Grouper'!$D61,'C Report'!L$200:L$299))</f>
        <v>0</v>
      </c>
      <c r="O61" s="102">
        <f>IF($D$4="MAP+ADM Waivers",(SUMIF('C Report'!$A$200:$A$299,'C Report Grouper'!$D61,'C Report'!M$200:M$299)+SUMIF('C Report'!$A$400:$A$500,'C Report Grouper'!$D61,'C Report'!M$400:M$500)),SUMIF('C Report'!$A$200:$A$299,'C Report Grouper'!$D61,'C Report'!M$200:M$299))</f>
        <v>0</v>
      </c>
      <c r="P61" s="102">
        <f>IF($D$4="MAP+ADM Waivers",(SUMIF('C Report'!$A$200:$A$299,'C Report Grouper'!$D61,'C Report'!N$200:N$299)+SUMIF('C Report'!$A$400:$A$500,'C Report Grouper'!$D61,'C Report'!N$400:N$500)),SUMIF('C Report'!$A$200:$A$299,'C Report Grouper'!$D61,'C Report'!N$200:N$299))</f>
        <v>0</v>
      </c>
      <c r="Q61" s="102">
        <f>IF($D$4="MAP+ADM Waivers",(SUMIF('C Report'!$A$200:$A$299,'C Report Grouper'!$D61,'C Report'!O$200:O$299)+SUMIF('C Report'!$A$400:$A$500,'C Report Grouper'!$D61,'C Report'!O$400:O$500)),SUMIF('C Report'!$A$200:$A$299,'C Report Grouper'!$D61,'C Report'!O$200:O$299))</f>
        <v>0</v>
      </c>
      <c r="R61" s="102">
        <f>IF($D$4="MAP+ADM Waivers",(SUMIF('C Report'!$A$200:$A$299,'C Report Grouper'!$D61,'C Report'!P$200:P$299)+SUMIF('C Report'!$A$400:$A$500,'C Report Grouper'!$D61,'C Report'!P$400:P$500)),SUMIF('C Report'!$A$200:$A$299,'C Report Grouper'!$D61,'C Report'!P$200:P$299))</f>
        <v>0</v>
      </c>
      <c r="S61" s="102">
        <f>IF($D$4="MAP+ADM Waivers",(SUMIF('C Report'!$A$200:$A$299,'C Report Grouper'!$D61,'C Report'!Q$200:Q$299)+SUMIF('C Report'!$A$400:$A$500,'C Report Grouper'!$D61,'C Report'!Q$400:Q$500)),SUMIF('C Report'!$A$200:$A$299,'C Report Grouper'!$D61,'C Report'!Q$200:Q$299))</f>
        <v>0</v>
      </c>
      <c r="T61" s="102">
        <f>IF($D$4="MAP+ADM Waivers",(SUMIF('C Report'!$A$200:$A$299,'C Report Grouper'!$D61,'C Report'!R$200:R$299)+SUMIF('C Report'!$A$400:$A$500,'C Report Grouper'!$D61,'C Report'!R$400:R$500)),SUMIF('C Report'!$A$200:$A$299,'C Report Grouper'!$D61,'C Report'!R$200:R$299))</f>
        <v>0</v>
      </c>
      <c r="U61" s="102">
        <f>IF($D$4="MAP+ADM Waivers",(SUMIF('C Report'!$A$200:$A$299,'C Report Grouper'!$D61,'C Report'!S$200:S$299)+SUMIF('C Report'!$A$400:$A$500,'C Report Grouper'!$D61,'C Report'!S$400:S$500)),SUMIF('C Report'!$A$200:$A$299,'C Report Grouper'!$D61,'C Report'!S$200:S$299))</f>
        <v>0</v>
      </c>
      <c r="V61" s="102">
        <f>IF($D$4="MAP+ADM Waivers",(SUMIF('C Report'!$A$200:$A$299,'C Report Grouper'!$D61,'C Report'!T$200:T$299)+SUMIF('C Report'!$A$400:$A$500,'C Report Grouper'!$D61,'C Report'!T$400:T$500)),SUMIF('C Report'!$A$200:$A$299,'C Report Grouper'!$D61,'C Report'!T$200:T$299))</f>
        <v>0</v>
      </c>
      <c r="W61" s="102">
        <f>IF($D$4="MAP+ADM Waivers",(SUMIF('C Report'!$A$200:$A$299,'C Report Grouper'!$D61,'C Report'!U$200:U$299)+SUMIF('C Report'!$A$400:$A$500,'C Report Grouper'!$D61,'C Report'!U$400:U$500)),SUMIF('C Report'!$A$200:$A$299,'C Report Grouper'!$D61,'C Report'!U$200:U$299))</f>
        <v>0</v>
      </c>
      <c r="X61" s="102">
        <f>IF($D$4="MAP+ADM Waivers",(SUMIF('C Report'!$A$200:$A$299,'C Report Grouper'!$D61,'C Report'!V$200:V$299)+SUMIF('C Report'!$A$400:$A$500,'C Report Grouper'!$D61,'C Report'!V$400:V$500)),SUMIF('C Report'!$A$200:$A$299,'C Report Grouper'!$D61,'C Report'!V$200:V$299))</f>
        <v>0</v>
      </c>
      <c r="Y61" s="102">
        <f>IF($D$4="MAP+ADM Waivers",(SUMIF('C Report'!$A$200:$A$299,'C Report Grouper'!$D61,'C Report'!W$200:W$299)+SUMIF('C Report'!$A$400:$A$500,'C Report Grouper'!$D61,'C Report'!W$400:W$500)),SUMIF('C Report'!$A$200:$A$299,'C Report Grouper'!$D61,'C Report'!W$200:W$299))</f>
        <v>0</v>
      </c>
      <c r="Z61" s="102">
        <f>IF($D$4="MAP+ADM Waivers",(SUMIF('C Report'!$A$200:$A$299,'C Report Grouper'!$D61,'C Report'!X$200:X$299)+SUMIF('C Report'!$A$400:$A$500,'C Report Grouper'!$D61,'C Report'!X$400:X$500)),SUMIF('C Report'!$A$200:$A$299,'C Report Grouper'!$D61,'C Report'!X$200:X$299))</f>
        <v>0</v>
      </c>
      <c r="AA61" s="102">
        <f>IF($D$4="MAP+ADM Waivers",(SUMIF('C Report'!$A$200:$A$299,'C Report Grouper'!$D61,'C Report'!Y$200:Y$299)+SUMIF('C Report'!$A$400:$A$500,'C Report Grouper'!$D61,'C Report'!Y$400:Y$500)),SUMIF('C Report'!$A$200:$A$299,'C Report Grouper'!$D61,'C Report'!Y$200:Y$299))</f>
        <v>0</v>
      </c>
      <c r="AB61" s="102">
        <f>IF($D$4="MAP+ADM Waivers",(SUMIF('C Report'!$A$200:$A$299,'C Report Grouper'!$D61,'C Report'!Z$200:Z$299)+SUMIF('C Report'!$A$400:$A$500,'C Report Grouper'!$D61,'C Report'!Z$400:Z$500)),SUMIF('C Report'!$A$200:$A$299,'C Report Grouper'!$D61,'C Report'!Z$200:Z$299))</f>
        <v>0</v>
      </c>
      <c r="AC61" s="102">
        <f>IF($D$4="MAP+ADM Waivers",(SUMIF('C Report'!$A$200:$A$299,'C Report Grouper'!$D61,'C Report'!AA$200:AA$299)+SUMIF('C Report'!$A$400:$A$500,'C Report Grouper'!$D61,'C Report'!AA$400:AA$500)),SUMIF('C Report'!$A$200:$A$299,'C Report Grouper'!$D61,'C Report'!AA$200:AA$299))</f>
        <v>0</v>
      </c>
      <c r="AD61" s="102">
        <f>IF($D$4="MAP+ADM Waivers",(SUMIF('C Report'!$A$200:$A$299,'C Report Grouper'!$D61,'C Report'!AB$200:AB$299)+SUMIF('C Report'!$A$400:$A$500,'C Report Grouper'!$D61,'C Report'!AB$400:AB$500)),SUMIF('C Report'!$A$200:$A$299,'C Report Grouper'!$D61,'C Report'!AB$200:AB$299))</f>
        <v>0</v>
      </c>
      <c r="AE61" s="102">
        <f>IF($D$4="MAP+ADM Waivers",(SUMIF('C Report'!$A$200:$A$299,'C Report Grouper'!$D61,'C Report'!AC$200:AC$299)+SUMIF('C Report'!$A$400:$A$500,'C Report Grouper'!$D61,'C Report'!AC$400:AC$500)),SUMIF('C Report'!$A$200:$A$299,'C Report Grouper'!$D61,'C Report'!AC$200:AC$299))</f>
        <v>0</v>
      </c>
      <c r="AF61" s="102">
        <f>IF($D$4="MAP+ADM Waivers",(SUMIF('C Report'!$A$200:$A$299,'C Report Grouper'!$D61,'C Report'!AD$200:AD$299)+SUMIF('C Report'!$A$400:$A$500,'C Report Grouper'!$D61,'C Report'!AD$400:AD$500)),SUMIF('C Report'!$A$200:$A$299,'C Report Grouper'!$D61,'C Report'!AD$200:AD$299))</f>
        <v>0</v>
      </c>
      <c r="AG61" s="102">
        <f>IF($D$4="MAP+ADM Waivers",(SUMIF('C Report'!$A$200:$A$299,'C Report Grouper'!$D61,'C Report'!AE$200:AE$299)+SUMIF('C Report'!$A$400:$A$500,'C Report Grouper'!$D61,'C Report'!AE$400:AE$500)),SUMIF('C Report'!$A$200:$A$299,'C Report Grouper'!$D61,'C Report'!AE$200:AE$299))</f>
        <v>0</v>
      </c>
      <c r="AH61" s="103">
        <f>IF($D$4="MAP+ADM Waivers",(SUMIF('C Report'!$A$200:$A$299,'C Report Grouper'!$D61,'C Report'!AF$200:AF$299)+SUMIF('C Report'!$A$400:$A$500,'C Report Grouper'!$D61,'C Report'!AF$400:AF$500)),SUMIF('C Report'!$A$200:$A$299,'C Report Grouper'!$D61,'C Report'!AF$200:AF$299))</f>
        <v>0</v>
      </c>
    </row>
    <row r="62" spans="2:34" hidden="1" x14ac:dyDescent="0.2">
      <c r="B62" s="22" t="str">
        <f>IFERROR(VLOOKUP(C62,'MEG Def'!$A$7:$B$12,2),"")</f>
        <v/>
      </c>
      <c r="C62" s="56"/>
      <c r="D62" s="296"/>
      <c r="E62" s="101">
        <f>IF($D$4="MAP+ADM Waivers",(SUMIF('C Report'!$A$200:$A$299,'C Report Grouper'!$D62,'C Report'!C$200:C$299)+SUMIF('C Report'!$A$400:$A$500,'C Report Grouper'!$D62,'C Report'!C$400:C$500)),SUMIF('C Report'!$A$200:$A$299,'C Report Grouper'!$D62,'C Report'!C$200:C$299))</f>
        <v>0</v>
      </c>
      <c r="F62" s="420">
        <f>IF($D$4="MAP+ADM Waivers",(SUMIF('C Report'!$A$200:$A$299,'C Report Grouper'!$D62,'C Report'!D$200:D$299)+SUMIF('C Report'!$A$400:$A$500,'C Report Grouper'!$D62,'C Report'!D$400:D$500)),SUMIF('C Report'!$A$200:$A$299,'C Report Grouper'!$D62,'C Report'!D$200:D$299))</f>
        <v>0</v>
      </c>
      <c r="G62" s="420">
        <f>IF($D$4="MAP+ADM Waivers",(SUMIF('C Report'!$A$200:$A$299,'C Report Grouper'!$D62,'C Report'!E$200:E$299)+SUMIF('C Report'!$A$400:$A$500,'C Report Grouper'!$D62,'C Report'!E$400:E$500)),SUMIF('C Report'!$A$200:$A$299,'C Report Grouper'!$D62,'C Report'!E$200:E$299))</f>
        <v>0</v>
      </c>
      <c r="H62" s="420">
        <f>IF($D$4="MAP+ADM Waivers",(SUMIF('C Report'!$A$200:$A$299,'C Report Grouper'!$D62,'C Report'!F$200:F$299)+SUMIF('C Report'!$A$400:$A$500,'C Report Grouper'!$D62,'C Report'!F$400:F$500)),SUMIF('C Report'!$A$200:$A$299,'C Report Grouper'!$D62,'C Report'!F$200:F$299))</f>
        <v>0</v>
      </c>
      <c r="I62" s="103">
        <f>IF($D$4="MAP+ADM Waivers",(SUMIF('C Report'!$A$200:$A$299,'C Report Grouper'!$D62,'C Report'!G$200:G$299)+SUMIF('C Report'!$A$400:$A$500,'C Report Grouper'!$D62,'C Report'!G$400:G$500)),SUMIF('C Report'!$A$200:$A$299,'C Report Grouper'!$D62,'C Report'!G$200:G$299))</f>
        <v>0</v>
      </c>
      <c r="J62" s="102">
        <f>IF($D$4="MAP+ADM Waivers",(SUMIF('C Report'!$A$200:$A$299,'C Report Grouper'!$D62,'C Report'!H$200:H$299)+SUMIF('C Report'!$A$400:$A$500,'C Report Grouper'!$D62,'C Report'!H$400:H$500)),SUMIF('C Report'!$A$200:$A$299,'C Report Grouper'!$D62,'C Report'!H$200:H$299))</f>
        <v>0</v>
      </c>
      <c r="K62" s="102">
        <f>IF($D$4="MAP+ADM Waivers",(SUMIF('C Report'!$A$200:$A$299,'C Report Grouper'!$D62,'C Report'!I$200:I$299)+SUMIF('C Report'!$A$400:$A$500,'C Report Grouper'!$D62,'C Report'!I$400:I$500)),SUMIF('C Report'!$A$200:$A$299,'C Report Grouper'!$D62,'C Report'!I$200:I$299))</f>
        <v>0</v>
      </c>
      <c r="L62" s="102">
        <f>IF($D$4="MAP+ADM Waivers",(SUMIF('C Report'!$A$200:$A$299,'C Report Grouper'!$D62,'C Report'!J$200:J$299)+SUMIF('C Report'!$A$400:$A$500,'C Report Grouper'!$D62,'C Report'!J$400:J$500)),SUMIF('C Report'!$A$200:$A$299,'C Report Grouper'!$D62,'C Report'!J$200:J$299))</f>
        <v>0</v>
      </c>
      <c r="M62" s="102">
        <f>IF($D$4="MAP+ADM Waivers",(SUMIF('C Report'!$A$200:$A$299,'C Report Grouper'!$D62,'C Report'!K$200:K$299)+SUMIF('C Report'!$A$400:$A$500,'C Report Grouper'!$D62,'C Report'!K$400:K$500)),SUMIF('C Report'!$A$200:$A$299,'C Report Grouper'!$D62,'C Report'!K$200:K$299))</f>
        <v>0</v>
      </c>
      <c r="N62" s="102">
        <f>IF($D$4="MAP+ADM Waivers",(SUMIF('C Report'!$A$200:$A$299,'C Report Grouper'!$D62,'C Report'!L$200:L$299)+SUMIF('C Report'!$A$400:$A$500,'C Report Grouper'!$D62,'C Report'!L$400:L$500)),SUMIF('C Report'!$A$200:$A$299,'C Report Grouper'!$D62,'C Report'!L$200:L$299))</f>
        <v>0</v>
      </c>
      <c r="O62" s="102">
        <f>IF($D$4="MAP+ADM Waivers",(SUMIF('C Report'!$A$200:$A$299,'C Report Grouper'!$D62,'C Report'!M$200:M$299)+SUMIF('C Report'!$A$400:$A$500,'C Report Grouper'!$D62,'C Report'!M$400:M$500)),SUMIF('C Report'!$A$200:$A$299,'C Report Grouper'!$D62,'C Report'!M$200:M$299))</f>
        <v>0</v>
      </c>
      <c r="P62" s="102">
        <f>IF($D$4="MAP+ADM Waivers",(SUMIF('C Report'!$A$200:$A$299,'C Report Grouper'!$D62,'C Report'!N$200:N$299)+SUMIF('C Report'!$A$400:$A$500,'C Report Grouper'!$D62,'C Report'!N$400:N$500)),SUMIF('C Report'!$A$200:$A$299,'C Report Grouper'!$D62,'C Report'!N$200:N$299))</f>
        <v>0</v>
      </c>
      <c r="Q62" s="102">
        <f>IF($D$4="MAP+ADM Waivers",(SUMIF('C Report'!$A$200:$A$299,'C Report Grouper'!$D62,'C Report'!O$200:O$299)+SUMIF('C Report'!$A$400:$A$500,'C Report Grouper'!$D62,'C Report'!O$400:O$500)),SUMIF('C Report'!$A$200:$A$299,'C Report Grouper'!$D62,'C Report'!O$200:O$299))</f>
        <v>0</v>
      </c>
      <c r="R62" s="102">
        <f>IF($D$4="MAP+ADM Waivers",(SUMIF('C Report'!$A$200:$A$299,'C Report Grouper'!$D62,'C Report'!P$200:P$299)+SUMIF('C Report'!$A$400:$A$500,'C Report Grouper'!$D62,'C Report'!P$400:P$500)),SUMIF('C Report'!$A$200:$A$299,'C Report Grouper'!$D62,'C Report'!P$200:P$299))</f>
        <v>0</v>
      </c>
      <c r="S62" s="102">
        <f>IF($D$4="MAP+ADM Waivers",(SUMIF('C Report'!$A$200:$A$299,'C Report Grouper'!$D62,'C Report'!Q$200:Q$299)+SUMIF('C Report'!$A$400:$A$500,'C Report Grouper'!$D62,'C Report'!Q$400:Q$500)),SUMIF('C Report'!$A$200:$A$299,'C Report Grouper'!$D62,'C Report'!Q$200:Q$299))</f>
        <v>0</v>
      </c>
      <c r="T62" s="102">
        <f>IF($D$4="MAP+ADM Waivers",(SUMIF('C Report'!$A$200:$A$299,'C Report Grouper'!$D62,'C Report'!R$200:R$299)+SUMIF('C Report'!$A$400:$A$500,'C Report Grouper'!$D62,'C Report'!R$400:R$500)),SUMIF('C Report'!$A$200:$A$299,'C Report Grouper'!$D62,'C Report'!R$200:R$299))</f>
        <v>0</v>
      </c>
      <c r="U62" s="102">
        <f>IF($D$4="MAP+ADM Waivers",(SUMIF('C Report'!$A$200:$A$299,'C Report Grouper'!$D62,'C Report'!S$200:S$299)+SUMIF('C Report'!$A$400:$A$500,'C Report Grouper'!$D62,'C Report'!S$400:S$500)),SUMIF('C Report'!$A$200:$A$299,'C Report Grouper'!$D62,'C Report'!S$200:S$299))</f>
        <v>0</v>
      </c>
      <c r="V62" s="102">
        <f>IF($D$4="MAP+ADM Waivers",(SUMIF('C Report'!$A$200:$A$299,'C Report Grouper'!$D62,'C Report'!T$200:T$299)+SUMIF('C Report'!$A$400:$A$500,'C Report Grouper'!$D62,'C Report'!T$400:T$500)),SUMIF('C Report'!$A$200:$A$299,'C Report Grouper'!$D62,'C Report'!T$200:T$299))</f>
        <v>0</v>
      </c>
      <c r="W62" s="102">
        <f>IF($D$4="MAP+ADM Waivers",(SUMIF('C Report'!$A$200:$A$299,'C Report Grouper'!$D62,'C Report'!U$200:U$299)+SUMIF('C Report'!$A$400:$A$500,'C Report Grouper'!$D62,'C Report'!U$400:U$500)),SUMIF('C Report'!$A$200:$A$299,'C Report Grouper'!$D62,'C Report'!U$200:U$299))</f>
        <v>0</v>
      </c>
      <c r="X62" s="102">
        <f>IF($D$4="MAP+ADM Waivers",(SUMIF('C Report'!$A$200:$A$299,'C Report Grouper'!$D62,'C Report'!V$200:V$299)+SUMIF('C Report'!$A$400:$A$500,'C Report Grouper'!$D62,'C Report'!V$400:V$500)),SUMIF('C Report'!$A$200:$A$299,'C Report Grouper'!$D62,'C Report'!V$200:V$299))</f>
        <v>0</v>
      </c>
      <c r="Y62" s="102">
        <f>IF($D$4="MAP+ADM Waivers",(SUMIF('C Report'!$A$200:$A$299,'C Report Grouper'!$D62,'C Report'!W$200:W$299)+SUMIF('C Report'!$A$400:$A$500,'C Report Grouper'!$D62,'C Report'!W$400:W$500)),SUMIF('C Report'!$A$200:$A$299,'C Report Grouper'!$D62,'C Report'!W$200:W$299))</f>
        <v>0</v>
      </c>
      <c r="Z62" s="102">
        <f>IF($D$4="MAP+ADM Waivers",(SUMIF('C Report'!$A$200:$A$299,'C Report Grouper'!$D62,'C Report'!X$200:X$299)+SUMIF('C Report'!$A$400:$A$500,'C Report Grouper'!$D62,'C Report'!X$400:X$500)),SUMIF('C Report'!$A$200:$A$299,'C Report Grouper'!$D62,'C Report'!X$200:X$299))</f>
        <v>0</v>
      </c>
      <c r="AA62" s="102">
        <f>IF($D$4="MAP+ADM Waivers",(SUMIF('C Report'!$A$200:$A$299,'C Report Grouper'!$D62,'C Report'!Y$200:Y$299)+SUMIF('C Report'!$A$400:$A$500,'C Report Grouper'!$D62,'C Report'!Y$400:Y$500)),SUMIF('C Report'!$A$200:$A$299,'C Report Grouper'!$D62,'C Report'!Y$200:Y$299))</f>
        <v>0</v>
      </c>
      <c r="AB62" s="102">
        <f>IF($D$4="MAP+ADM Waivers",(SUMIF('C Report'!$A$200:$A$299,'C Report Grouper'!$D62,'C Report'!Z$200:Z$299)+SUMIF('C Report'!$A$400:$A$500,'C Report Grouper'!$D62,'C Report'!Z$400:Z$500)),SUMIF('C Report'!$A$200:$A$299,'C Report Grouper'!$D62,'C Report'!Z$200:Z$299))</f>
        <v>0</v>
      </c>
      <c r="AC62" s="102">
        <f>IF($D$4="MAP+ADM Waivers",(SUMIF('C Report'!$A$200:$A$299,'C Report Grouper'!$D62,'C Report'!AA$200:AA$299)+SUMIF('C Report'!$A$400:$A$500,'C Report Grouper'!$D62,'C Report'!AA$400:AA$500)),SUMIF('C Report'!$A$200:$A$299,'C Report Grouper'!$D62,'C Report'!AA$200:AA$299))</f>
        <v>0</v>
      </c>
      <c r="AD62" s="102">
        <f>IF($D$4="MAP+ADM Waivers",(SUMIF('C Report'!$A$200:$A$299,'C Report Grouper'!$D62,'C Report'!AB$200:AB$299)+SUMIF('C Report'!$A$400:$A$500,'C Report Grouper'!$D62,'C Report'!AB$400:AB$500)),SUMIF('C Report'!$A$200:$A$299,'C Report Grouper'!$D62,'C Report'!AB$200:AB$299))</f>
        <v>0</v>
      </c>
      <c r="AE62" s="102">
        <f>IF($D$4="MAP+ADM Waivers",(SUMIF('C Report'!$A$200:$A$299,'C Report Grouper'!$D62,'C Report'!AC$200:AC$299)+SUMIF('C Report'!$A$400:$A$500,'C Report Grouper'!$D62,'C Report'!AC$400:AC$500)),SUMIF('C Report'!$A$200:$A$299,'C Report Grouper'!$D62,'C Report'!AC$200:AC$299))</f>
        <v>0</v>
      </c>
      <c r="AF62" s="102">
        <f>IF($D$4="MAP+ADM Waivers",(SUMIF('C Report'!$A$200:$A$299,'C Report Grouper'!$D62,'C Report'!AD$200:AD$299)+SUMIF('C Report'!$A$400:$A$500,'C Report Grouper'!$D62,'C Report'!AD$400:AD$500)),SUMIF('C Report'!$A$200:$A$299,'C Report Grouper'!$D62,'C Report'!AD$200:AD$299))</f>
        <v>0</v>
      </c>
      <c r="AG62" s="102">
        <f>IF($D$4="MAP+ADM Waivers",(SUMIF('C Report'!$A$200:$A$299,'C Report Grouper'!$D62,'C Report'!AE$200:AE$299)+SUMIF('C Report'!$A$400:$A$500,'C Report Grouper'!$D62,'C Report'!AE$400:AE$500)),SUMIF('C Report'!$A$200:$A$299,'C Report Grouper'!$D62,'C Report'!AE$200:AE$299))</f>
        <v>0</v>
      </c>
      <c r="AH62" s="103">
        <f>IF($D$4="MAP+ADM Waivers",(SUMIF('C Report'!$A$200:$A$299,'C Report Grouper'!$D62,'C Report'!AF$200:AF$299)+SUMIF('C Report'!$A$400:$A$500,'C Report Grouper'!$D62,'C Report'!AF$400:AF$500)),SUMIF('C Report'!$A$200:$A$299,'C Report Grouper'!$D62,'C Report'!AF$200:AF$299))</f>
        <v>0</v>
      </c>
    </row>
    <row r="63" spans="2:34" hidden="1" x14ac:dyDescent="0.2">
      <c r="B63" s="22" t="str">
        <f>IFERROR(VLOOKUP(C63,'MEG Def'!$A$7:$B$12,2),"")</f>
        <v/>
      </c>
      <c r="C63" s="56"/>
      <c r="D63" s="296"/>
      <c r="E63" s="101">
        <f>IF($D$4="MAP+ADM Waivers",(SUMIF('C Report'!$A$200:$A$299,'C Report Grouper'!$D63,'C Report'!C$200:C$299)+SUMIF('C Report'!$A$400:$A$500,'C Report Grouper'!$D63,'C Report'!C$400:C$500)),SUMIF('C Report'!$A$200:$A$299,'C Report Grouper'!$D63,'C Report'!C$200:C$299))</f>
        <v>0</v>
      </c>
      <c r="F63" s="420">
        <f>IF($D$4="MAP+ADM Waivers",(SUMIF('C Report'!$A$200:$A$299,'C Report Grouper'!$D63,'C Report'!D$200:D$299)+SUMIF('C Report'!$A$400:$A$500,'C Report Grouper'!$D63,'C Report'!D$400:D$500)),SUMIF('C Report'!$A$200:$A$299,'C Report Grouper'!$D63,'C Report'!D$200:D$299))</f>
        <v>0</v>
      </c>
      <c r="G63" s="420">
        <f>IF($D$4="MAP+ADM Waivers",(SUMIF('C Report'!$A$200:$A$299,'C Report Grouper'!$D63,'C Report'!E$200:E$299)+SUMIF('C Report'!$A$400:$A$500,'C Report Grouper'!$D63,'C Report'!E$400:E$500)),SUMIF('C Report'!$A$200:$A$299,'C Report Grouper'!$D63,'C Report'!E$200:E$299))</f>
        <v>0</v>
      </c>
      <c r="H63" s="420">
        <f>IF($D$4="MAP+ADM Waivers",(SUMIF('C Report'!$A$200:$A$299,'C Report Grouper'!$D63,'C Report'!F$200:F$299)+SUMIF('C Report'!$A$400:$A$500,'C Report Grouper'!$D63,'C Report'!F$400:F$500)),SUMIF('C Report'!$A$200:$A$299,'C Report Grouper'!$D63,'C Report'!F$200:F$299))</f>
        <v>0</v>
      </c>
      <c r="I63" s="103">
        <f>IF($D$4="MAP+ADM Waivers",(SUMIF('C Report'!$A$200:$A$299,'C Report Grouper'!$D63,'C Report'!G$200:G$299)+SUMIF('C Report'!$A$400:$A$500,'C Report Grouper'!$D63,'C Report'!G$400:G$500)),SUMIF('C Report'!$A$200:$A$299,'C Report Grouper'!$D63,'C Report'!G$200:G$299))</f>
        <v>0</v>
      </c>
      <c r="J63" s="102">
        <f>IF($D$4="MAP+ADM Waivers",(SUMIF('C Report'!$A$200:$A$299,'C Report Grouper'!$D63,'C Report'!H$200:H$299)+SUMIF('C Report'!$A$400:$A$500,'C Report Grouper'!$D63,'C Report'!H$400:H$500)),SUMIF('C Report'!$A$200:$A$299,'C Report Grouper'!$D63,'C Report'!H$200:H$299))</f>
        <v>0</v>
      </c>
      <c r="K63" s="102">
        <f>IF($D$4="MAP+ADM Waivers",(SUMIF('C Report'!$A$200:$A$299,'C Report Grouper'!$D63,'C Report'!I$200:I$299)+SUMIF('C Report'!$A$400:$A$500,'C Report Grouper'!$D63,'C Report'!I$400:I$500)),SUMIF('C Report'!$A$200:$A$299,'C Report Grouper'!$D63,'C Report'!I$200:I$299))</f>
        <v>0</v>
      </c>
      <c r="L63" s="102">
        <f>IF($D$4="MAP+ADM Waivers",(SUMIF('C Report'!$A$200:$A$299,'C Report Grouper'!$D63,'C Report'!J$200:J$299)+SUMIF('C Report'!$A$400:$A$500,'C Report Grouper'!$D63,'C Report'!J$400:J$500)),SUMIF('C Report'!$A$200:$A$299,'C Report Grouper'!$D63,'C Report'!J$200:J$299))</f>
        <v>0</v>
      </c>
      <c r="M63" s="102">
        <f>IF($D$4="MAP+ADM Waivers",(SUMIF('C Report'!$A$200:$A$299,'C Report Grouper'!$D63,'C Report'!K$200:K$299)+SUMIF('C Report'!$A$400:$A$500,'C Report Grouper'!$D63,'C Report'!K$400:K$500)),SUMIF('C Report'!$A$200:$A$299,'C Report Grouper'!$D63,'C Report'!K$200:K$299))</f>
        <v>0</v>
      </c>
      <c r="N63" s="102">
        <f>IF($D$4="MAP+ADM Waivers",(SUMIF('C Report'!$A$200:$A$299,'C Report Grouper'!$D63,'C Report'!L$200:L$299)+SUMIF('C Report'!$A$400:$A$500,'C Report Grouper'!$D63,'C Report'!L$400:L$500)),SUMIF('C Report'!$A$200:$A$299,'C Report Grouper'!$D63,'C Report'!L$200:L$299))</f>
        <v>0</v>
      </c>
      <c r="O63" s="102">
        <f>IF($D$4="MAP+ADM Waivers",(SUMIF('C Report'!$A$200:$A$299,'C Report Grouper'!$D63,'C Report'!M$200:M$299)+SUMIF('C Report'!$A$400:$A$500,'C Report Grouper'!$D63,'C Report'!M$400:M$500)),SUMIF('C Report'!$A$200:$A$299,'C Report Grouper'!$D63,'C Report'!M$200:M$299))</f>
        <v>0</v>
      </c>
      <c r="P63" s="102">
        <f>IF($D$4="MAP+ADM Waivers",(SUMIF('C Report'!$A$200:$A$299,'C Report Grouper'!$D63,'C Report'!N$200:N$299)+SUMIF('C Report'!$A$400:$A$500,'C Report Grouper'!$D63,'C Report'!N$400:N$500)),SUMIF('C Report'!$A$200:$A$299,'C Report Grouper'!$D63,'C Report'!N$200:N$299))</f>
        <v>0</v>
      </c>
      <c r="Q63" s="102">
        <f>IF($D$4="MAP+ADM Waivers",(SUMIF('C Report'!$A$200:$A$299,'C Report Grouper'!$D63,'C Report'!O$200:O$299)+SUMIF('C Report'!$A$400:$A$500,'C Report Grouper'!$D63,'C Report'!O$400:O$500)),SUMIF('C Report'!$A$200:$A$299,'C Report Grouper'!$D63,'C Report'!O$200:O$299))</f>
        <v>0</v>
      </c>
      <c r="R63" s="102">
        <f>IF($D$4="MAP+ADM Waivers",(SUMIF('C Report'!$A$200:$A$299,'C Report Grouper'!$D63,'C Report'!P$200:P$299)+SUMIF('C Report'!$A$400:$A$500,'C Report Grouper'!$D63,'C Report'!P$400:P$500)),SUMIF('C Report'!$A$200:$A$299,'C Report Grouper'!$D63,'C Report'!P$200:P$299))</f>
        <v>0</v>
      </c>
      <c r="S63" s="102">
        <f>IF($D$4="MAP+ADM Waivers",(SUMIF('C Report'!$A$200:$A$299,'C Report Grouper'!$D63,'C Report'!Q$200:Q$299)+SUMIF('C Report'!$A$400:$A$500,'C Report Grouper'!$D63,'C Report'!Q$400:Q$500)),SUMIF('C Report'!$A$200:$A$299,'C Report Grouper'!$D63,'C Report'!Q$200:Q$299))</f>
        <v>0</v>
      </c>
      <c r="T63" s="102">
        <f>IF($D$4="MAP+ADM Waivers",(SUMIF('C Report'!$A$200:$A$299,'C Report Grouper'!$D63,'C Report'!R$200:R$299)+SUMIF('C Report'!$A$400:$A$500,'C Report Grouper'!$D63,'C Report'!R$400:R$500)),SUMIF('C Report'!$A$200:$A$299,'C Report Grouper'!$D63,'C Report'!R$200:R$299))</f>
        <v>0</v>
      </c>
      <c r="U63" s="102">
        <f>IF($D$4="MAP+ADM Waivers",(SUMIF('C Report'!$A$200:$A$299,'C Report Grouper'!$D63,'C Report'!S$200:S$299)+SUMIF('C Report'!$A$400:$A$500,'C Report Grouper'!$D63,'C Report'!S$400:S$500)),SUMIF('C Report'!$A$200:$A$299,'C Report Grouper'!$D63,'C Report'!S$200:S$299))</f>
        <v>0</v>
      </c>
      <c r="V63" s="102">
        <f>IF($D$4="MAP+ADM Waivers",(SUMIF('C Report'!$A$200:$A$299,'C Report Grouper'!$D63,'C Report'!T$200:T$299)+SUMIF('C Report'!$A$400:$A$500,'C Report Grouper'!$D63,'C Report'!T$400:T$500)),SUMIF('C Report'!$A$200:$A$299,'C Report Grouper'!$D63,'C Report'!T$200:T$299))</f>
        <v>0</v>
      </c>
      <c r="W63" s="102">
        <f>IF($D$4="MAP+ADM Waivers",(SUMIF('C Report'!$A$200:$A$299,'C Report Grouper'!$D63,'C Report'!U$200:U$299)+SUMIF('C Report'!$A$400:$A$500,'C Report Grouper'!$D63,'C Report'!U$400:U$500)),SUMIF('C Report'!$A$200:$A$299,'C Report Grouper'!$D63,'C Report'!U$200:U$299))</f>
        <v>0</v>
      </c>
      <c r="X63" s="102">
        <f>IF($D$4="MAP+ADM Waivers",(SUMIF('C Report'!$A$200:$A$299,'C Report Grouper'!$D63,'C Report'!V$200:V$299)+SUMIF('C Report'!$A$400:$A$500,'C Report Grouper'!$D63,'C Report'!V$400:V$500)),SUMIF('C Report'!$A$200:$A$299,'C Report Grouper'!$D63,'C Report'!V$200:V$299))</f>
        <v>0</v>
      </c>
      <c r="Y63" s="102">
        <f>IF($D$4="MAP+ADM Waivers",(SUMIF('C Report'!$A$200:$A$299,'C Report Grouper'!$D63,'C Report'!W$200:W$299)+SUMIF('C Report'!$A$400:$A$500,'C Report Grouper'!$D63,'C Report'!W$400:W$500)),SUMIF('C Report'!$A$200:$A$299,'C Report Grouper'!$D63,'C Report'!W$200:W$299))</f>
        <v>0</v>
      </c>
      <c r="Z63" s="102">
        <f>IF($D$4="MAP+ADM Waivers",(SUMIF('C Report'!$A$200:$A$299,'C Report Grouper'!$D63,'C Report'!X$200:X$299)+SUMIF('C Report'!$A$400:$A$500,'C Report Grouper'!$D63,'C Report'!X$400:X$500)),SUMIF('C Report'!$A$200:$A$299,'C Report Grouper'!$D63,'C Report'!X$200:X$299))</f>
        <v>0</v>
      </c>
      <c r="AA63" s="102">
        <f>IF($D$4="MAP+ADM Waivers",(SUMIF('C Report'!$A$200:$A$299,'C Report Grouper'!$D63,'C Report'!Y$200:Y$299)+SUMIF('C Report'!$A$400:$A$500,'C Report Grouper'!$D63,'C Report'!Y$400:Y$500)),SUMIF('C Report'!$A$200:$A$299,'C Report Grouper'!$D63,'C Report'!Y$200:Y$299))</f>
        <v>0</v>
      </c>
      <c r="AB63" s="102">
        <f>IF($D$4="MAP+ADM Waivers",(SUMIF('C Report'!$A$200:$A$299,'C Report Grouper'!$D63,'C Report'!Z$200:Z$299)+SUMIF('C Report'!$A$400:$A$500,'C Report Grouper'!$D63,'C Report'!Z$400:Z$500)),SUMIF('C Report'!$A$200:$A$299,'C Report Grouper'!$D63,'C Report'!Z$200:Z$299))</f>
        <v>0</v>
      </c>
      <c r="AC63" s="102">
        <f>IF($D$4="MAP+ADM Waivers",(SUMIF('C Report'!$A$200:$A$299,'C Report Grouper'!$D63,'C Report'!AA$200:AA$299)+SUMIF('C Report'!$A$400:$A$500,'C Report Grouper'!$D63,'C Report'!AA$400:AA$500)),SUMIF('C Report'!$A$200:$A$299,'C Report Grouper'!$D63,'C Report'!AA$200:AA$299))</f>
        <v>0</v>
      </c>
      <c r="AD63" s="102">
        <f>IF($D$4="MAP+ADM Waivers",(SUMIF('C Report'!$A$200:$A$299,'C Report Grouper'!$D63,'C Report'!AB$200:AB$299)+SUMIF('C Report'!$A$400:$A$500,'C Report Grouper'!$D63,'C Report'!AB$400:AB$500)),SUMIF('C Report'!$A$200:$A$299,'C Report Grouper'!$D63,'C Report'!AB$200:AB$299))</f>
        <v>0</v>
      </c>
      <c r="AE63" s="102">
        <f>IF($D$4="MAP+ADM Waivers",(SUMIF('C Report'!$A$200:$A$299,'C Report Grouper'!$D63,'C Report'!AC$200:AC$299)+SUMIF('C Report'!$A$400:$A$500,'C Report Grouper'!$D63,'C Report'!AC$400:AC$500)),SUMIF('C Report'!$A$200:$A$299,'C Report Grouper'!$D63,'C Report'!AC$200:AC$299))</f>
        <v>0</v>
      </c>
      <c r="AF63" s="102">
        <f>IF($D$4="MAP+ADM Waivers",(SUMIF('C Report'!$A$200:$A$299,'C Report Grouper'!$D63,'C Report'!AD$200:AD$299)+SUMIF('C Report'!$A$400:$A$500,'C Report Grouper'!$D63,'C Report'!AD$400:AD$500)),SUMIF('C Report'!$A$200:$A$299,'C Report Grouper'!$D63,'C Report'!AD$200:AD$299))</f>
        <v>0</v>
      </c>
      <c r="AG63" s="102">
        <f>IF($D$4="MAP+ADM Waivers",(SUMIF('C Report'!$A$200:$A$299,'C Report Grouper'!$D63,'C Report'!AE$200:AE$299)+SUMIF('C Report'!$A$400:$A$500,'C Report Grouper'!$D63,'C Report'!AE$400:AE$500)),SUMIF('C Report'!$A$200:$A$299,'C Report Grouper'!$D63,'C Report'!AE$200:AE$299))</f>
        <v>0</v>
      </c>
      <c r="AH63" s="103">
        <f>IF($D$4="MAP+ADM Waivers",(SUMIF('C Report'!$A$200:$A$299,'C Report Grouper'!$D63,'C Report'!AF$200:AF$299)+SUMIF('C Report'!$A$400:$A$500,'C Report Grouper'!$D63,'C Report'!AF$400:AF$500)),SUMIF('C Report'!$A$200:$A$299,'C Report Grouper'!$D63,'C Report'!AF$200:AF$299))</f>
        <v>0</v>
      </c>
    </row>
    <row r="64" spans="2:34" hidden="1" x14ac:dyDescent="0.2">
      <c r="B64" s="22"/>
      <c r="C64" s="56"/>
      <c r="D64" s="296"/>
      <c r="E64" s="101">
        <f>IF($D$4="MAP+ADM Waivers",(SUMIF('C Report'!$A$200:$A$299,'C Report Grouper'!$D64,'C Report'!C$200:C$299)+SUMIF('C Report'!$A$400:$A$500,'C Report Grouper'!$D64,'C Report'!C$400:C$500)),SUMIF('C Report'!$A$200:$A$299,'C Report Grouper'!$D64,'C Report'!C$200:C$299))</f>
        <v>0</v>
      </c>
      <c r="F64" s="420">
        <f>IF($D$4="MAP+ADM Waivers",(SUMIF('C Report'!$A$200:$A$299,'C Report Grouper'!$D64,'C Report'!D$200:D$299)+SUMIF('C Report'!$A$400:$A$500,'C Report Grouper'!$D64,'C Report'!D$400:D$500)),SUMIF('C Report'!$A$200:$A$299,'C Report Grouper'!$D64,'C Report'!D$200:D$299))</f>
        <v>0</v>
      </c>
      <c r="G64" s="420">
        <f>IF($D$4="MAP+ADM Waivers",(SUMIF('C Report'!$A$200:$A$299,'C Report Grouper'!$D64,'C Report'!E$200:E$299)+SUMIF('C Report'!$A$400:$A$500,'C Report Grouper'!$D64,'C Report'!E$400:E$500)),SUMIF('C Report'!$A$200:$A$299,'C Report Grouper'!$D64,'C Report'!E$200:E$299))</f>
        <v>0</v>
      </c>
      <c r="H64" s="420">
        <f>IF($D$4="MAP+ADM Waivers",(SUMIF('C Report'!$A$200:$A$299,'C Report Grouper'!$D64,'C Report'!F$200:F$299)+SUMIF('C Report'!$A$400:$A$500,'C Report Grouper'!$D64,'C Report'!F$400:F$500)),SUMIF('C Report'!$A$200:$A$299,'C Report Grouper'!$D64,'C Report'!F$200:F$299))</f>
        <v>0</v>
      </c>
      <c r="I64" s="103">
        <f>IF($D$4="MAP+ADM Waivers",(SUMIF('C Report'!$A$200:$A$299,'C Report Grouper'!$D64,'C Report'!G$200:G$299)+SUMIF('C Report'!$A$400:$A$500,'C Report Grouper'!$D64,'C Report'!G$400:G$500)),SUMIF('C Report'!$A$200:$A$299,'C Report Grouper'!$D64,'C Report'!G$200:G$299))</f>
        <v>0</v>
      </c>
      <c r="J64" s="102">
        <f>IF($D$4="MAP+ADM Waivers",(SUMIF('C Report'!$A$200:$A$299,'C Report Grouper'!$D64,'C Report'!H$200:H$299)+SUMIF('C Report'!$A$400:$A$500,'C Report Grouper'!$D64,'C Report'!H$400:H$500)),SUMIF('C Report'!$A$200:$A$299,'C Report Grouper'!$D64,'C Report'!H$200:H$299))</f>
        <v>0</v>
      </c>
      <c r="K64" s="102">
        <f>IF($D$4="MAP+ADM Waivers",(SUMIF('C Report'!$A$200:$A$299,'C Report Grouper'!$D64,'C Report'!I$200:I$299)+SUMIF('C Report'!$A$400:$A$500,'C Report Grouper'!$D64,'C Report'!I$400:I$500)),SUMIF('C Report'!$A$200:$A$299,'C Report Grouper'!$D64,'C Report'!I$200:I$299))</f>
        <v>0</v>
      </c>
      <c r="L64" s="102">
        <f>IF($D$4="MAP+ADM Waivers",(SUMIF('C Report'!$A$200:$A$299,'C Report Grouper'!$D64,'C Report'!J$200:J$299)+SUMIF('C Report'!$A$400:$A$500,'C Report Grouper'!$D64,'C Report'!J$400:J$500)),SUMIF('C Report'!$A$200:$A$299,'C Report Grouper'!$D64,'C Report'!J$200:J$299))</f>
        <v>0</v>
      </c>
      <c r="M64" s="102">
        <f>IF($D$4="MAP+ADM Waivers",(SUMIF('C Report'!$A$200:$A$299,'C Report Grouper'!$D64,'C Report'!K$200:K$299)+SUMIF('C Report'!$A$400:$A$500,'C Report Grouper'!$D64,'C Report'!K$400:K$500)),SUMIF('C Report'!$A$200:$A$299,'C Report Grouper'!$D64,'C Report'!K$200:K$299))</f>
        <v>0</v>
      </c>
      <c r="N64" s="102">
        <f>IF($D$4="MAP+ADM Waivers",(SUMIF('C Report'!$A$200:$A$299,'C Report Grouper'!$D64,'C Report'!L$200:L$299)+SUMIF('C Report'!$A$400:$A$500,'C Report Grouper'!$D64,'C Report'!L$400:L$500)),SUMIF('C Report'!$A$200:$A$299,'C Report Grouper'!$D64,'C Report'!L$200:L$299))</f>
        <v>0</v>
      </c>
      <c r="O64" s="102">
        <f>IF($D$4="MAP+ADM Waivers",(SUMIF('C Report'!$A$200:$A$299,'C Report Grouper'!$D64,'C Report'!M$200:M$299)+SUMIF('C Report'!$A$400:$A$500,'C Report Grouper'!$D64,'C Report'!M$400:M$500)),SUMIF('C Report'!$A$200:$A$299,'C Report Grouper'!$D64,'C Report'!M$200:M$299))</f>
        <v>0</v>
      </c>
      <c r="P64" s="102">
        <f>IF($D$4="MAP+ADM Waivers",(SUMIF('C Report'!$A$200:$A$299,'C Report Grouper'!$D64,'C Report'!N$200:N$299)+SUMIF('C Report'!$A$400:$A$500,'C Report Grouper'!$D64,'C Report'!N$400:N$500)),SUMIF('C Report'!$A$200:$A$299,'C Report Grouper'!$D64,'C Report'!N$200:N$299))</f>
        <v>0</v>
      </c>
      <c r="Q64" s="102">
        <f>IF($D$4="MAP+ADM Waivers",(SUMIF('C Report'!$A$200:$A$299,'C Report Grouper'!$D64,'C Report'!O$200:O$299)+SUMIF('C Report'!$A$400:$A$500,'C Report Grouper'!$D64,'C Report'!O$400:O$500)),SUMIF('C Report'!$A$200:$A$299,'C Report Grouper'!$D64,'C Report'!O$200:O$299))</f>
        <v>0</v>
      </c>
      <c r="R64" s="102">
        <f>IF($D$4="MAP+ADM Waivers",(SUMIF('C Report'!$A$200:$A$299,'C Report Grouper'!$D64,'C Report'!P$200:P$299)+SUMIF('C Report'!$A$400:$A$500,'C Report Grouper'!$D64,'C Report'!P$400:P$500)),SUMIF('C Report'!$A$200:$A$299,'C Report Grouper'!$D64,'C Report'!P$200:P$299))</f>
        <v>0</v>
      </c>
      <c r="S64" s="102">
        <f>IF($D$4="MAP+ADM Waivers",(SUMIF('C Report'!$A$200:$A$299,'C Report Grouper'!$D64,'C Report'!Q$200:Q$299)+SUMIF('C Report'!$A$400:$A$500,'C Report Grouper'!$D64,'C Report'!Q$400:Q$500)),SUMIF('C Report'!$A$200:$A$299,'C Report Grouper'!$D64,'C Report'!Q$200:Q$299))</f>
        <v>0</v>
      </c>
      <c r="T64" s="102">
        <f>IF($D$4="MAP+ADM Waivers",(SUMIF('C Report'!$A$200:$A$299,'C Report Grouper'!$D64,'C Report'!R$200:R$299)+SUMIF('C Report'!$A$400:$A$500,'C Report Grouper'!$D64,'C Report'!R$400:R$500)),SUMIF('C Report'!$A$200:$A$299,'C Report Grouper'!$D64,'C Report'!R$200:R$299))</f>
        <v>0</v>
      </c>
      <c r="U64" s="102">
        <f>IF($D$4="MAP+ADM Waivers",(SUMIF('C Report'!$A$200:$A$299,'C Report Grouper'!$D64,'C Report'!S$200:S$299)+SUMIF('C Report'!$A$400:$A$500,'C Report Grouper'!$D64,'C Report'!S$400:S$500)),SUMIF('C Report'!$A$200:$A$299,'C Report Grouper'!$D64,'C Report'!S$200:S$299))</f>
        <v>0</v>
      </c>
      <c r="V64" s="102">
        <f>IF($D$4="MAP+ADM Waivers",(SUMIF('C Report'!$A$200:$A$299,'C Report Grouper'!$D64,'C Report'!T$200:T$299)+SUMIF('C Report'!$A$400:$A$500,'C Report Grouper'!$D64,'C Report'!T$400:T$500)),SUMIF('C Report'!$A$200:$A$299,'C Report Grouper'!$D64,'C Report'!T$200:T$299))</f>
        <v>0</v>
      </c>
      <c r="W64" s="102">
        <f>IF($D$4="MAP+ADM Waivers",(SUMIF('C Report'!$A$200:$A$299,'C Report Grouper'!$D64,'C Report'!U$200:U$299)+SUMIF('C Report'!$A$400:$A$500,'C Report Grouper'!$D64,'C Report'!U$400:U$500)),SUMIF('C Report'!$A$200:$A$299,'C Report Grouper'!$D64,'C Report'!U$200:U$299))</f>
        <v>0</v>
      </c>
      <c r="X64" s="102">
        <f>IF($D$4="MAP+ADM Waivers",(SUMIF('C Report'!$A$200:$A$299,'C Report Grouper'!$D64,'C Report'!V$200:V$299)+SUMIF('C Report'!$A$400:$A$500,'C Report Grouper'!$D64,'C Report'!V$400:V$500)),SUMIF('C Report'!$A$200:$A$299,'C Report Grouper'!$D64,'C Report'!V$200:V$299))</f>
        <v>0</v>
      </c>
      <c r="Y64" s="102">
        <f>IF($D$4="MAP+ADM Waivers",(SUMIF('C Report'!$A$200:$A$299,'C Report Grouper'!$D64,'C Report'!W$200:W$299)+SUMIF('C Report'!$A$400:$A$500,'C Report Grouper'!$D64,'C Report'!W$400:W$500)),SUMIF('C Report'!$A$200:$A$299,'C Report Grouper'!$D64,'C Report'!W$200:W$299))</f>
        <v>0</v>
      </c>
      <c r="Z64" s="102">
        <f>IF($D$4="MAP+ADM Waivers",(SUMIF('C Report'!$A$200:$A$299,'C Report Grouper'!$D64,'C Report'!X$200:X$299)+SUMIF('C Report'!$A$400:$A$500,'C Report Grouper'!$D64,'C Report'!X$400:X$500)),SUMIF('C Report'!$A$200:$A$299,'C Report Grouper'!$D64,'C Report'!X$200:X$299))</f>
        <v>0</v>
      </c>
      <c r="AA64" s="102">
        <f>IF($D$4="MAP+ADM Waivers",(SUMIF('C Report'!$A$200:$A$299,'C Report Grouper'!$D64,'C Report'!Y$200:Y$299)+SUMIF('C Report'!$A$400:$A$500,'C Report Grouper'!$D64,'C Report'!Y$400:Y$500)),SUMIF('C Report'!$A$200:$A$299,'C Report Grouper'!$D64,'C Report'!Y$200:Y$299))</f>
        <v>0</v>
      </c>
      <c r="AB64" s="102">
        <f>IF($D$4="MAP+ADM Waivers",(SUMIF('C Report'!$A$200:$A$299,'C Report Grouper'!$D64,'C Report'!Z$200:Z$299)+SUMIF('C Report'!$A$400:$A$500,'C Report Grouper'!$D64,'C Report'!Z$400:Z$500)),SUMIF('C Report'!$A$200:$A$299,'C Report Grouper'!$D64,'C Report'!Z$200:Z$299))</f>
        <v>0</v>
      </c>
      <c r="AC64" s="102">
        <f>IF($D$4="MAP+ADM Waivers",(SUMIF('C Report'!$A$200:$A$299,'C Report Grouper'!$D64,'C Report'!AA$200:AA$299)+SUMIF('C Report'!$A$400:$A$500,'C Report Grouper'!$D64,'C Report'!AA$400:AA$500)),SUMIF('C Report'!$A$200:$A$299,'C Report Grouper'!$D64,'C Report'!AA$200:AA$299))</f>
        <v>0</v>
      </c>
      <c r="AD64" s="102">
        <f>IF($D$4="MAP+ADM Waivers",(SUMIF('C Report'!$A$200:$A$299,'C Report Grouper'!$D64,'C Report'!AB$200:AB$299)+SUMIF('C Report'!$A$400:$A$500,'C Report Grouper'!$D64,'C Report'!AB$400:AB$500)),SUMIF('C Report'!$A$200:$A$299,'C Report Grouper'!$D64,'C Report'!AB$200:AB$299))</f>
        <v>0</v>
      </c>
      <c r="AE64" s="102">
        <f>IF($D$4="MAP+ADM Waivers",(SUMIF('C Report'!$A$200:$A$299,'C Report Grouper'!$D64,'C Report'!AC$200:AC$299)+SUMIF('C Report'!$A$400:$A$500,'C Report Grouper'!$D64,'C Report'!AC$400:AC$500)),SUMIF('C Report'!$A$200:$A$299,'C Report Grouper'!$D64,'C Report'!AC$200:AC$299))</f>
        <v>0</v>
      </c>
      <c r="AF64" s="102">
        <f>IF($D$4="MAP+ADM Waivers",(SUMIF('C Report'!$A$200:$A$299,'C Report Grouper'!$D64,'C Report'!AD$200:AD$299)+SUMIF('C Report'!$A$400:$A$500,'C Report Grouper'!$D64,'C Report'!AD$400:AD$500)),SUMIF('C Report'!$A$200:$A$299,'C Report Grouper'!$D64,'C Report'!AD$200:AD$299))</f>
        <v>0</v>
      </c>
      <c r="AG64" s="102">
        <f>IF($D$4="MAP+ADM Waivers",(SUMIF('C Report'!$A$200:$A$299,'C Report Grouper'!$D64,'C Report'!AE$200:AE$299)+SUMIF('C Report'!$A$400:$A$500,'C Report Grouper'!$D64,'C Report'!AE$400:AE$500)),SUMIF('C Report'!$A$200:$A$299,'C Report Grouper'!$D64,'C Report'!AE$200:AE$299))</f>
        <v>0</v>
      </c>
      <c r="AH64" s="103">
        <f>IF($D$4="MAP+ADM Waivers",(SUMIF('C Report'!$A$200:$A$299,'C Report Grouper'!$D64,'C Report'!AF$200:AF$299)+SUMIF('C Report'!$A$400:$A$500,'C Report Grouper'!$D64,'C Report'!AF$400:AF$500)),SUMIF('C Report'!$A$200:$A$299,'C Report Grouper'!$D64,'C Report'!AF$200:AF$299))</f>
        <v>0</v>
      </c>
    </row>
    <row r="65" spans="2:34" hidden="1" x14ac:dyDescent="0.2">
      <c r="B65" s="29" t="s">
        <v>86</v>
      </c>
      <c r="C65" s="57"/>
      <c r="D65" s="296"/>
      <c r="E65" s="101">
        <f>IF($D$4="MAP+ADM Waivers",(SUMIF('C Report'!$A$200:$A$299,'C Report Grouper'!$D65,'C Report'!C$200:C$299)+SUMIF('C Report'!$A$400:$A$500,'C Report Grouper'!$D65,'C Report'!C$400:C$500)),SUMIF('C Report'!$A$200:$A$299,'C Report Grouper'!$D65,'C Report'!C$200:C$299))</f>
        <v>0</v>
      </c>
      <c r="F65" s="420">
        <f>IF($D$4="MAP+ADM Waivers",(SUMIF('C Report'!$A$200:$A$299,'C Report Grouper'!$D65,'C Report'!D$200:D$299)+SUMIF('C Report'!$A$400:$A$500,'C Report Grouper'!$D65,'C Report'!D$400:D$500)),SUMIF('C Report'!$A$200:$A$299,'C Report Grouper'!$D65,'C Report'!D$200:D$299))</f>
        <v>0</v>
      </c>
      <c r="G65" s="420">
        <f>IF($D$4="MAP+ADM Waivers",(SUMIF('C Report'!$A$200:$A$299,'C Report Grouper'!$D65,'C Report'!E$200:E$299)+SUMIF('C Report'!$A$400:$A$500,'C Report Grouper'!$D65,'C Report'!E$400:E$500)),SUMIF('C Report'!$A$200:$A$299,'C Report Grouper'!$D65,'C Report'!E$200:E$299))</f>
        <v>0</v>
      </c>
      <c r="H65" s="420">
        <f>IF($D$4="MAP+ADM Waivers",(SUMIF('C Report'!$A$200:$A$299,'C Report Grouper'!$D65,'C Report'!F$200:F$299)+SUMIF('C Report'!$A$400:$A$500,'C Report Grouper'!$D65,'C Report'!F$400:F$500)),SUMIF('C Report'!$A$200:$A$299,'C Report Grouper'!$D65,'C Report'!F$200:F$299))</f>
        <v>0</v>
      </c>
      <c r="I65" s="103">
        <f>IF($D$4="MAP+ADM Waivers",(SUMIF('C Report'!$A$200:$A$299,'C Report Grouper'!$D65,'C Report'!G$200:G$299)+SUMIF('C Report'!$A$400:$A$500,'C Report Grouper'!$D65,'C Report'!G$400:G$500)),SUMIF('C Report'!$A$200:$A$299,'C Report Grouper'!$D65,'C Report'!G$200:G$299))</f>
        <v>0</v>
      </c>
      <c r="J65" s="102">
        <f>IF($D$4="MAP+ADM Waivers",(SUMIF('C Report'!$A$200:$A$299,'C Report Grouper'!$D65,'C Report'!H$200:H$299)+SUMIF('C Report'!$A$400:$A$500,'C Report Grouper'!$D65,'C Report'!H$400:H$500)),SUMIF('C Report'!$A$200:$A$299,'C Report Grouper'!$D65,'C Report'!H$200:H$299))</f>
        <v>0</v>
      </c>
      <c r="K65" s="102">
        <f>IF($D$4="MAP+ADM Waivers",(SUMIF('C Report'!$A$200:$A$299,'C Report Grouper'!$D65,'C Report'!I$200:I$299)+SUMIF('C Report'!$A$400:$A$500,'C Report Grouper'!$D65,'C Report'!I$400:I$500)),SUMIF('C Report'!$A$200:$A$299,'C Report Grouper'!$D65,'C Report'!I$200:I$299))</f>
        <v>0</v>
      </c>
      <c r="L65" s="102">
        <f>IF($D$4="MAP+ADM Waivers",(SUMIF('C Report'!$A$200:$A$299,'C Report Grouper'!$D65,'C Report'!J$200:J$299)+SUMIF('C Report'!$A$400:$A$500,'C Report Grouper'!$D65,'C Report'!J$400:J$500)),SUMIF('C Report'!$A$200:$A$299,'C Report Grouper'!$D65,'C Report'!J$200:J$299))</f>
        <v>0</v>
      </c>
      <c r="M65" s="102">
        <f>IF($D$4="MAP+ADM Waivers",(SUMIF('C Report'!$A$200:$A$299,'C Report Grouper'!$D65,'C Report'!K$200:K$299)+SUMIF('C Report'!$A$400:$A$500,'C Report Grouper'!$D65,'C Report'!K$400:K$500)),SUMIF('C Report'!$A$200:$A$299,'C Report Grouper'!$D65,'C Report'!K$200:K$299))</f>
        <v>0</v>
      </c>
      <c r="N65" s="102">
        <f>IF($D$4="MAP+ADM Waivers",(SUMIF('C Report'!$A$200:$A$299,'C Report Grouper'!$D65,'C Report'!L$200:L$299)+SUMIF('C Report'!$A$400:$A$500,'C Report Grouper'!$D65,'C Report'!L$400:L$500)),SUMIF('C Report'!$A$200:$A$299,'C Report Grouper'!$D65,'C Report'!L$200:L$299))</f>
        <v>0</v>
      </c>
      <c r="O65" s="102">
        <f>IF($D$4="MAP+ADM Waivers",(SUMIF('C Report'!$A$200:$A$299,'C Report Grouper'!$D65,'C Report'!M$200:M$299)+SUMIF('C Report'!$A$400:$A$500,'C Report Grouper'!$D65,'C Report'!M$400:M$500)),SUMIF('C Report'!$A$200:$A$299,'C Report Grouper'!$D65,'C Report'!M$200:M$299))</f>
        <v>0</v>
      </c>
      <c r="P65" s="102">
        <f>IF($D$4="MAP+ADM Waivers",(SUMIF('C Report'!$A$200:$A$299,'C Report Grouper'!$D65,'C Report'!N$200:N$299)+SUMIF('C Report'!$A$400:$A$500,'C Report Grouper'!$D65,'C Report'!N$400:N$500)),SUMIF('C Report'!$A$200:$A$299,'C Report Grouper'!$D65,'C Report'!N$200:N$299))</f>
        <v>0</v>
      </c>
      <c r="Q65" s="102">
        <f>IF($D$4="MAP+ADM Waivers",(SUMIF('C Report'!$A$200:$A$299,'C Report Grouper'!$D65,'C Report'!O$200:O$299)+SUMIF('C Report'!$A$400:$A$500,'C Report Grouper'!$D65,'C Report'!O$400:O$500)),SUMIF('C Report'!$A$200:$A$299,'C Report Grouper'!$D65,'C Report'!O$200:O$299))</f>
        <v>0</v>
      </c>
      <c r="R65" s="102">
        <f>IF($D$4="MAP+ADM Waivers",(SUMIF('C Report'!$A$200:$A$299,'C Report Grouper'!$D65,'C Report'!P$200:P$299)+SUMIF('C Report'!$A$400:$A$500,'C Report Grouper'!$D65,'C Report'!P$400:P$500)),SUMIF('C Report'!$A$200:$A$299,'C Report Grouper'!$D65,'C Report'!P$200:P$299))</f>
        <v>0</v>
      </c>
      <c r="S65" s="102">
        <f>IF($D$4="MAP+ADM Waivers",(SUMIF('C Report'!$A$200:$A$299,'C Report Grouper'!$D65,'C Report'!Q$200:Q$299)+SUMIF('C Report'!$A$400:$A$500,'C Report Grouper'!$D65,'C Report'!Q$400:Q$500)),SUMIF('C Report'!$A$200:$A$299,'C Report Grouper'!$D65,'C Report'!Q$200:Q$299))</f>
        <v>0</v>
      </c>
      <c r="T65" s="102">
        <f>IF($D$4="MAP+ADM Waivers",(SUMIF('C Report'!$A$200:$A$299,'C Report Grouper'!$D65,'C Report'!R$200:R$299)+SUMIF('C Report'!$A$400:$A$500,'C Report Grouper'!$D65,'C Report'!R$400:R$500)),SUMIF('C Report'!$A$200:$A$299,'C Report Grouper'!$D65,'C Report'!R$200:R$299))</f>
        <v>0</v>
      </c>
      <c r="U65" s="102">
        <f>IF($D$4="MAP+ADM Waivers",(SUMIF('C Report'!$A$200:$A$299,'C Report Grouper'!$D65,'C Report'!S$200:S$299)+SUMIF('C Report'!$A$400:$A$500,'C Report Grouper'!$D65,'C Report'!S$400:S$500)),SUMIF('C Report'!$A$200:$A$299,'C Report Grouper'!$D65,'C Report'!S$200:S$299))</f>
        <v>0</v>
      </c>
      <c r="V65" s="102">
        <f>IF($D$4="MAP+ADM Waivers",(SUMIF('C Report'!$A$200:$A$299,'C Report Grouper'!$D65,'C Report'!T$200:T$299)+SUMIF('C Report'!$A$400:$A$500,'C Report Grouper'!$D65,'C Report'!T$400:T$500)),SUMIF('C Report'!$A$200:$A$299,'C Report Grouper'!$D65,'C Report'!T$200:T$299))</f>
        <v>0</v>
      </c>
      <c r="W65" s="102">
        <f>IF($D$4="MAP+ADM Waivers",(SUMIF('C Report'!$A$200:$A$299,'C Report Grouper'!$D65,'C Report'!U$200:U$299)+SUMIF('C Report'!$A$400:$A$500,'C Report Grouper'!$D65,'C Report'!U$400:U$500)),SUMIF('C Report'!$A$200:$A$299,'C Report Grouper'!$D65,'C Report'!U$200:U$299))</f>
        <v>0</v>
      </c>
      <c r="X65" s="102">
        <f>IF($D$4="MAP+ADM Waivers",(SUMIF('C Report'!$A$200:$A$299,'C Report Grouper'!$D65,'C Report'!V$200:V$299)+SUMIF('C Report'!$A$400:$A$500,'C Report Grouper'!$D65,'C Report'!V$400:V$500)),SUMIF('C Report'!$A$200:$A$299,'C Report Grouper'!$D65,'C Report'!V$200:V$299))</f>
        <v>0</v>
      </c>
      <c r="Y65" s="102">
        <f>IF($D$4="MAP+ADM Waivers",(SUMIF('C Report'!$A$200:$A$299,'C Report Grouper'!$D65,'C Report'!W$200:W$299)+SUMIF('C Report'!$A$400:$A$500,'C Report Grouper'!$D65,'C Report'!W$400:W$500)),SUMIF('C Report'!$A$200:$A$299,'C Report Grouper'!$D65,'C Report'!W$200:W$299))</f>
        <v>0</v>
      </c>
      <c r="Z65" s="102">
        <f>IF($D$4="MAP+ADM Waivers",(SUMIF('C Report'!$A$200:$A$299,'C Report Grouper'!$D65,'C Report'!X$200:X$299)+SUMIF('C Report'!$A$400:$A$500,'C Report Grouper'!$D65,'C Report'!X$400:X$500)),SUMIF('C Report'!$A$200:$A$299,'C Report Grouper'!$D65,'C Report'!X$200:X$299))</f>
        <v>0</v>
      </c>
      <c r="AA65" s="102">
        <f>IF($D$4="MAP+ADM Waivers",(SUMIF('C Report'!$A$200:$A$299,'C Report Grouper'!$D65,'C Report'!Y$200:Y$299)+SUMIF('C Report'!$A$400:$A$500,'C Report Grouper'!$D65,'C Report'!Y$400:Y$500)),SUMIF('C Report'!$A$200:$A$299,'C Report Grouper'!$D65,'C Report'!Y$200:Y$299))</f>
        <v>0</v>
      </c>
      <c r="AB65" s="102">
        <f>IF($D$4="MAP+ADM Waivers",(SUMIF('C Report'!$A$200:$A$299,'C Report Grouper'!$D65,'C Report'!Z$200:Z$299)+SUMIF('C Report'!$A$400:$A$500,'C Report Grouper'!$D65,'C Report'!Z$400:Z$500)),SUMIF('C Report'!$A$200:$A$299,'C Report Grouper'!$D65,'C Report'!Z$200:Z$299))</f>
        <v>0</v>
      </c>
      <c r="AC65" s="102">
        <f>IF($D$4="MAP+ADM Waivers",(SUMIF('C Report'!$A$200:$A$299,'C Report Grouper'!$D65,'C Report'!AA$200:AA$299)+SUMIF('C Report'!$A$400:$A$500,'C Report Grouper'!$D65,'C Report'!AA$400:AA$500)),SUMIF('C Report'!$A$200:$A$299,'C Report Grouper'!$D65,'C Report'!AA$200:AA$299))</f>
        <v>0</v>
      </c>
      <c r="AD65" s="102">
        <f>IF($D$4="MAP+ADM Waivers",(SUMIF('C Report'!$A$200:$A$299,'C Report Grouper'!$D65,'C Report'!AB$200:AB$299)+SUMIF('C Report'!$A$400:$A$500,'C Report Grouper'!$D65,'C Report'!AB$400:AB$500)),SUMIF('C Report'!$A$200:$A$299,'C Report Grouper'!$D65,'C Report'!AB$200:AB$299))</f>
        <v>0</v>
      </c>
      <c r="AE65" s="102">
        <f>IF($D$4="MAP+ADM Waivers",(SUMIF('C Report'!$A$200:$A$299,'C Report Grouper'!$D65,'C Report'!AC$200:AC$299)+SUMIF('C Report'!$A$400:$A$500,'C Report Grouper'!$D65,'C Report'!AC$400:AC$500)),SUMIF('C Report'!$A$200:$A$299,'C Report Grouper'!$D65,'C Report'!AC$200:AC$299))</f>
        <v>0</v>
      </c>
      <c r="AF65" s="102">
        <f>IF($D$4="MAP+ADM Waivers",(SUMIF('C Report'!$A$200:$A$299,'C Report Grouper'!$D65,'C Report'!AD$200:AD$299)+SUMIF('C Report'!$A$400:$A$500,'C Report Grouper'!$D65,'C Report'!AD$400:AD$500)),SUMIF('C Report'!$A$200:$A$299,'C Report Grouper'!$D65,'C Report'!AD$200:AD$299))</f>
        <v>0</v>
      </c>
      <c r="AG65" s="102">
        <f>IF($D$4="MAP+ADM Waivers",(SUMIF('C Report'!$A$200:$A$299,'C Report Grouper'!$D65,'C Report'!AE$200:AE$299)+SUMIF('C Report'!$A$400:$A$500,'C Report Grouper'!$D65,'C Report'!AE$400:AE$500)),SUMIF('C Report'!$A$200:$A$299,'C Report Grouper'!$D65,'C Report'!AE$200:AE$299))</f>
        <v>0</v>
      </c>
      <c r="AH65" s="103">
        <f>IF($D$4="MAP+ADM Waivers",(SUMIF('C Report'!$A$200:$A$299,'C Report Grouper'!$D65,'C Report'!AF$200:AF$299)+SUMIF('C Report'!$A$400:$A$500,'C Report Grouper'!$D65,'C Report'!AF$400:AF$500)),SUMIF('C Report'!$A$200:$A$299,'C Report Grouper'!$D65,'C Report'!AF$200:AF$299))</f>
        <v>0</v>
      </c>
    </row>
    <row r="66" spans="2:34" hidden="1" x14ac:dyDescent="0.2">
      <c r="B66" s="22" t="str">
        <f>IFERROR(VLOOKUP(C66,'MEG Def'!$A$21:$B$26,2),"")</f>
        <v/>
      </c>
      <c r="C66" s="56"/>
      <c r="D66" s="296"/>
      <c r="E66" s="101">
        <f>IF($D$4="MAP+ADM Waivers",(SUMIF('C Report'!$A$200:$A$299,'C Report Grouper'!$D66,'C Report'!C$200:C$299)+SUMIF('C Report'!$A$400:$A$500,'C Report Grouper'!$D66,'C Report'!C$400:C$500)),SUMIF('C Report'!$A$200:$A$299,'C Report Grouper'!$D66,'C Report'!C$200:C$299))</f>
        <v>0</v>
      </c>
      <c r="F66" s="420">
        <f>IF($D$4="MAP+ADM Waivers",(SUMIF('C Report'!$A$200:$A$299,'C Report Grouper'!$D66,'C Report'!D$200:D$299)+SUMIF('C Report'!$A$400:$A$500,'C Report Grouper'!$D66,'C Report'!D$400:D$500)),SUMIF('C Report'!$A$200:$A$299,'C Report Grouper'!$D66,'C Report'!D$200:D$299))</f>
        <v>0</v>
      </c>
      <c r="G66" s="420">
        <f>IF($D$4="MAP+ADM Waivers",(SUMIF('C Report'!$A$200:$A$299,'C Report Grouper'!$D66,'C Report'!E$200:E$299)+SUMIF('C Report'!$A$400:$A$500,'C Report Grouper'!$D66,'C Report'!E$400:E$500)),SUMIF('C Report'!$A$200:$A$299,'C Report Grouper'!$D66,'C Report'!E$200:E$299))</f>
        <v>0</v>
      </c>
      <c r="H66" s="420">
        <f>IF($D$4="MAP+ADM Waivers",(SUMIF('C Report'!$A$200:$A$299,'C Report Grouper'!$D66,'C Report'!F$200:F$299)+SUMIF('C Report'!$A$400:$A$500,'C Report Grouper'!$D66,'C Report'!F$400:F$500)),SUMIF('C Report'!$A$200:$A$299,'C Report Grouper'!$D66,'C Report'!F$200:F$299))</f>
        <v>0</v>
      </c>
      <c r="I66" s="103">
        <f>IF($D$4="MAP+ADM Waivers",(SUMIF('C Report'!$A$200:$A$299,'C Report Grouper'!$D66,'C Report'!G$200:G$299)+SUMIF('C Report'!$A$400:$A$500,'C Report Grouper'!$D66,'C Report'!G$400:G$500)),SUMIF('C Report'!$A$200:$A$299,'C Report Grouper'!$D66,'C Report'!G$200:G$299))</f>
        <v>0</v>
      </c>
      <c r="J66" s="102">
        <f>IF($D$4="MAP+ADM Waivers",(SUMIF('C Report'!$A$200:$A$299,'C Report Grouper'!$D66,'C Report'!H$200:H$299)+SUMIF('C Report'!$A$400:$A$500,'C Report Grouper'!$D66,'C Report'!H$400:H$500)),SUMIF('C Report'!$A$200:$A$299,'C Report Grouper'!$D66,'C Report'!H$200:H$299))</f>
        <v>0</v>
      </c>
      <c r="K66" s="102">
        <f>IF($D$4="MAP+ADM Waivers",(SUMIF('C Report'!$A$200:$A$299,'C Report Grouper'!$D66,'C Report'!I$200:I$299)+SUMIF('C Report'!$A$400:$A$500,'C Report Grouper'!$D66,'C Report'!I$400:I$500)),SUMIF('C Report'!$A$200:$A$299,'C Report Grouper'!$D66,'C Report'!I$200:I$299))</f>
        <v>0</v>
      </c>
      <c r="L66" s="102">
        <f>IF($D$4="MAP+ADM Waivers",(SUMIF('C Report'!$A$200:$A$299,'C Report Grouper'!$D66,'C Report'!J$200:J$299)+SUMIF('C Report'!$A$400:$A$500,'C Report Grouper'!$D66,'C Report'!J$400:J$500)),SUMIF('C Report'!$A$200:$A$299,'C Report Grouper'!$D66,'C Report'!J$200:J$299))</f>
        <v>0</v>
      </c>
      <c r="M66" s="102">
        <f>IF($D$4="MAP+ADM Waivers",(SUMIF('C Report'!$A$200:$A$299,'C Report Grouper'!$D66,'C Report'!K$200:K$299)+SUMIF('C Report'!$A$400:$A$500,'C Report Grouper'!$D66,'C Report'!K$400:K$500)),SUMIF('C Report'!$A$200:$A$299,'C Report Grouper'!$D66,'C Report'!K$200:K$299))</f>
        <v>0</v>
      </c>
      <c r="N66" s="102">
        <f>IF($D$4="MAP+ADM Waivers",(SUMIF('C Report'!$A$200:$A$299,'C Report Grouper'!$D66,'C Report'!L$200:L$299)+SUMIF('C Report'!$A$400:$A$500,'C Report Grouper'!$D66,'C Report'!L$400:L$500)),SUMIF('C Report'!$A$200:$A$299,'C Report Grouper'!$D66,'C Report'!L$200:L$299))</f>
        <v>0</v>
      </c>
      <c r="O66" s="102">
        <f>IF($D$4="MAP+ADM Waivers",(SUMIF('C Report'!$A$200:$A$299,'C Report Grouper'!$D66,'C Report'!M$200:M$299)+SUMIF('C Report'!$A$400:$A$500,'C Report Grouper'!$D66,'C Report'!M$400:M$500)),SUMIF('C Report'!$A$200:$A$299,'C Report Grouper'!$D66,'C Report'!M$200:M$299))</f>
        <v>0</v>
      </c>
      <c r="P66" s="102">
        <f>IF($D$4="MAP+ADM Waivers",(SUMIF('C Report'!$A$200:$A$299,'C Report Grouper'!$D66,'C Report'!N$200:N$299)+SUMIF('C Report'!$A$400:$A$500,'C Report Grouper'!$D66,'C Report'!N$400:N$500)),SUMIF('C Report'!$A$200:$A$299,'C Report Grouper'!$D66,'C Report'!N$200:N$299))</f>
        <v>0</v>
      </c>
      <c r="Q66" s="102">
        <f>IF($D$4="MAP+ADM Waivers",(SUMIF('C Report'!$A$200:$A$299,'C Report Grouper'!$D66,'C Report'!O$200:O$299)+SUMIF('C Report'!$A$400:$A$500,'C Report Grouper'!$D66,'C Report'!O$400:O$500)),SUMIF('C Report'!$A$200:$A$299,'C Report Grouper'!$D66,'C Report'!O$200:O$299))</f>
        <v>0</v>
      </c>
      <c r="R66" s="102">
        <f>IF($D$4="MAP+ADM Waivers",(SUMIF('C Report'!$A$200:$A$299,'C Report Grouper'!$D66,'C Report'!P$200:P$299)+SUMIF('C Report'!$A$400:$A$500,'C Report Grouper'!$D66,'C Report'!P$400:P$500)),SUMIF('C Report'!$A$200:$A$299,'C Report Grouper'!$D66,'C Report'!P$200:P$299))</f>
        <v>0</v>
      </c>
      <c r="S66" s="102">
        <f>IF($D$4="MAP+ADM Waivers",(SUMIF('C Report'!$A$200:$A$299,'C Report Grouper'!$D66,'C Report'!Q$200:Q$299)+SUMIF('C Report'!$A$400:$A$500,'C Report Grouper'!$D66,'C Report'!Q$400:Q$500)),SUMIF('C Report'!$A$200:$A$299,'C Report Grouper'!$D66,'C Report'!Q$200:Q$299))</f>
        <v>0</v>
      </c>
      <c r="T66" s="102">
        <f>IF($D$4="MAP+ADM Waivers",(SUMIF('C Report'!$A$200:$A$299,'C Report Grouper'!$D66,'C Report'!R$200:R$299)+SUMIF('C Report'!$A$400:$A$500,'C Report Grouper'!$D66,'C Report'!R$400:R$500)),SUMIF('C Report'!$A$200:$A$299,'C Report Grouper'!$D66,'C Report'!R$200:R$299))</f>
        <v>0</v>
      </c>
      <c r="U66" s="102">
        <f>IF($D$4="MAP+ADM Waivers",(SUMIF('C Report'!$A$200:$A$299,'C Report Grouper'!$D66,'C Report'!S$200:S$299)+SUMIF('C Report'!$A$400:$A$500,'C Report Grouper'!$D66,'C Report'!S$400:S$500)),SUMIF('C Report'!$A$200:$A$299,'C Report Grouper'!$D66,'C Report'!S$200:S$299))</f>
        <v>0</v>
      </c>
      <c r="V66" s="102">
        <f>IF($D$4="MAP+ADM Waivers",(SUMIF('C Report'!$A$200:$A$299,'C Report Grouper'!$D66,'C Report'!T$200:T$299)+SUMIF('C Report'!$A$400:$A$500,'C Report Grouper'!$D66,'C Report'!T$400:T$500)),SUMIF('C Report'!$A$200:$A$299,'C Report Grouper'!$D66,'C Report'!T$200:T$299))</f>
        <v>0</v>
      </c>
      <c r="W66" s="102">
        <f>IF($D$4="MAP+ADM Waivers",(SUMIF('C Report'!$A$200:$A$299,'C Report Grouper'!$D66,'C Report'!U$200:U$299)+SUMIF('C Report'!$A$400:$A$500,'C Report Grouper'!$D66,'C Report'!U$400:U$500)),SUMIF('C Report'!$A$200:$A$299,'C Report Grouper'!$D66,'C Report'!U$200:U$299))</f>
        <v>0</v>
      </c>
      <c r="X66" s="102">
        <f>IF($D$4="MAP+ADM Waivers",(SUMIF('C Report'!$A$200:$A$299,'C Report Grouper'!$D66,'C Report'!V$200:V$299)+SUMIF('C Report'!$A$400:$A$500,'C Report Grouper'!$D66,'C Report'!V$400:V$500)),SUMIF('C Report'!$A$200:$A$299,'C Report Grouper'!$D66,'C Report'!V$200:V$299))</f>
        <v>0</v>
      </c>
      <c r="Y66" s="102">
        <f>IF($D$4="MAP+ADM Waivers",(SUMIF('C Report'!$A$200:$A$299,'C Report Grouper'!$D66,'C Report'!W$200:W$299)+SUMIF('C Report'!$A$400:$A$500,'C Report Grouper'!$D66,'C Report'!W$400:W$500)),SUMIF('C Report'!$A$200:$A$299,'C Report Grouper'!$D66,'C Report'!W$200:W$299))</f>
        <v>0</v>
      </c>
      <c r="Z66" s="102">
        <f>IF($D$4="MAP+ADM Waivers",(SUMIF('C Report'!$A$200:$A$299,'C Report Grouper'!$D66,'C Report'!X$200:X$299)+SUMIF('C Report'!$A$400:$A$500,'C Report Grouper'!$D66,'C Report'!X$400:X$500)),SUMIF('C Report'!$A$200:$A$299,'C Report Grouper'!$D66,'C Report'!X$200:X$299))</f>
        <v>0</v>
      </c>
      <c r="AA66" s="102">
        <f>IF($D$4="MAP+ADM Waivers",(SUMIF('C Report'!$A$200:$A$299,'C Report Grouper'!$D66,'C Report'!Y$200:Y$299)+SUMIF('C Report'!$A$400:$A$500,'C Report Grouper'!$D66,'C Report'!Y$400:Y$500)),SUMIF('C Report'!$A$200:$A$299,'C Report Grouper'!$D66,'C Report'!Y$200:Y$299))</f>
        <v>0</v>
      </c>
      <c r="AB66" s="102">
        <f>IF($D$4="MAP+ADM Waivers",(SUMIF('C Report'!$A$200:$A$299,'C Report Grouper'!$D66,'C Report'!Z$200:Z$299)+SUMIF('C Report'!$A$400:$A$500,'C Report Grouper'!$D66,'C Report'!Z$400:Z$500)),SUMIF('C Report'!$A$200:$A$299,'C Report Grouper'!$D66,'C Report'!Z$200:Z$299))</f>
        <v>0</v>
      </c>
      <c r="AC66" s="102">
        <f>IF($D$4="MAP+ADM Waivers",(SUMIF('C Report'!$A$200:$A$299,'C Report Grouper'!$D66,'C Report'!AA$200:AA$299)+SUMIF('C Report'!$A$400:$A$500,'C Report Grouper'!$D66,'C Report'!AA$400:AA$500)),SUMIF('C Report'!$A$200:$A$299,'C Report Grouper'!$D66,'C Report'!AA$200:AA$299))</f>
        <v>0</v>
      </c>
      <c r="AD66" s="102">
        <f>IF($D$4="MAP+ADM Waivers",(SUMIF('C Report'!$A$200:$A$299,'C Report Grouper'!$D66,'C Report'!AB$200:AB$299)+SUMIF('C Report'!$A$400:$A$500,'C Report Grouper'!$D66,'C Report'!AB$400:AB$500)),SUMIF('C Report'!$A$200:$A$299,'C Report Grouper'!$D66,'C Report'!AB$200:AB$299))</f>
        <v>0</v>
      </c>
      <c r="AE66" s="102">
        <f>IF($D$4="MAP+ADM Waivers",(SUMIF('C Report'!$A$200:$A$299,'C Report Grouper'!$D66,'C Report'!AC$200:AC$299)+SUMIF('C Report'!$A$400:$A$500,'C Report Grouper'!$D66,'C Report'!AC$400:AC$500)),SUMIF('C Report'!$A$200:$A$299,'C Report Grouper'!$D66,'C Report'!AC$200:AC$299))</f>
        <v>0</v>
      </c>
      <c r="AF66" s="102">
        <f>IF($D$4="MAP+ADM Waivers",(SUMIF('C Report'!$A$200:$A$299,'C Report Grouper'!$D66,'C Report'!AD$200:AD$299)+SUMIF('C Report'!$A$400:$A$500,'C Report Grouper'!$D66,'C Report'!AD$400:AD$500)),SUMIF('C Report'!$A$200:$A$299,'C Report Grouper'!$D66,'C Report'!AD$200:AD$299))</f>
        <v>0</v>
      </c>
      <c r="AG66" s="102">
        <f>IF($D$4="MAP+ADM Waivers",(SUMIF('C Report'!$A$200:$A$299,'C Report Grouper'!$D66,'C Report'!AE$200:AE$299)+SUMIF('C Report'!$A$400:$A$500,'C Report Grouper'!$D66,'C Report'!AE$400:AE$500)),SUMIF('C Report'!$A$200:$A$299,'C Report Grouper'!$D66,'C Report'!AE$200:AE$299))</f>
        <v>0</v>
      </c>
      <c r="AH66" s="103">
        <f>IF($D$4="MAP+ADM Waivers",(SUMIF('C Report'!$A$200:$A$299,'C Report Grouper'!$D66,'C Report'!AF$200:AF$299)+SUMIF('C Report'!$A$400:$A$500,'C Report Grouper'!$D66,'C Report'!AF$400:AF$500)),SUMIF('C Report'!$A$200:$A$299,'C Report Grouper'!$D66,'C Report'!AF$200:AF$299))</f>
        <v>0</v>
      </c>
    </row>
    <row r="67" spans="2:34" hidden="1" x14ac:dyDescent="0.2">
      <c r="B67" s="22" t="str">
        <f>IFERROR(VLOOKUP(C67,'MEG Def'!$A$21:$B$26,2),"")</f>
        <v/>
      </c>
      <c r="C67" s="56"/>
      <c r="D67" s="296"/>
      <c r="E67" s="101">
        <f>IF($D$4="MAP+ADM Waivers",(SUMIF('C Report'!$A$200:$A$299,'C Report Grouper'!$D67,'C Report'!C$200:C$299)+SUMIF('C Report'!$A$400:$A$500,'C Report Grouper'!$D67,'C Report'!C$400:C$500)),SUMIF('C Report'!$A$200:$A$299,'C Report Grouper'!$D67,'C Report'!C$200:C$299))</f>
        <v>0</v>
      </c>
      <c r="F67" s="420">
        <f>IF($D$4="MAP+ADM Waivers",(SUMIF('C Report'!$A$200:$A$299,'C Report Grouper'!$D67,'C Report'!D$200:D$299)+SUMIF('C Report'!$A$400:$A$500,'C Report Grouper'!$D67,'C Report'!D$400:D$500)),SUMIF('C Report'!$A$200:$A$299,'C Report Grouper'!$D67,'C Report'!D$200:D$299))</f>
        <v>0</v>
      </c>
      <c r="G67" s="420">
        <f>IF($D$4="MAP+ADM Waivers",(SUMIF('C Report'!$A$200:$A$299,'C Report Grouper'!$D67,'C Report'!E$200:E$299)+SUMIF('C Report'!$A$400:$A$500,'C Report Grouper'!$D67,'C Report'!E$400:E$500)),SUMIF('C Report'!$A$200:$A$299,'C Report Grouper'!$D67,'C Report'!E$200:E$299))</f>
        <v>0</v>
      </c>
      <c r="H67" s="420">
        <f>IF($D$4="MAP+ADM Waivers",(SUMIF('C Report'!$A$200:$A$299,'C Report Grouper'!$D67,'C Report'!F$200:F$299)+SUMIF('C Report'!$A$400:$A$500,'C Report Grouper'!$D67,'C Report'!F$400:F$500)),SUMIF('C Report'!$A$200:$A$299,'C Report Grouper'!$D67,'C Report'!F$200:F$299))</f>
        <v>0</v>
      </c>
      <c r="I67" s="103">
        <f>IF($D$4="MAP+ADM Waivers",(SUMIF('C Report'!$A$200:$A$299,'C Report Grouper'!$D67,'C Report'!G$200:G$299)+SUMIF('C Report'!$A$400:$A$500,'C Report Grouper'!$D67,'C Report'!G$400:G$500)),SUMIF('C Report'!$A$200:$A$299,'C Report Grouper'!$D67,'C Report'!G$200:G$299))</f>
        <v>0</v>
      </c>
      <c r="J67" s="102">
        <f>IF($D$4="MAP+ADM Waivers",(SUMIF('C Report'!$A$200:$A$299,'C Report Grouper'!$D67,'C Report'!H$200:H$299)+SUMIF('C Report'!$A$400:$A$500,'C Report Grouper'!$D67,'C Report'!H$400:H$500)),SUMIF('C Report'!$A$200:$A$299,'C Report Grouper'!$D67,'C Report'!H$200:H$299))</f>
        <v>0</v>
      </c>
      <c r="K67" s="102">
        <f>IF($D$4="MAP+ADM Waivers",(SUMIF('C Report'!$A$200:$A$299,'C Report Grouper'!$D67,'C Report'!I$200:I$299)+SUMIF('C Report'!$A$400:$A$500,'C Report Grouper'!$D67,'C Report'!I$400:I$500)),SUMIF('C Report'!$A$200:$A$299,'C Report Grouper'!$D67,'C Report'!I$200:I$299))</f>
        <v>0</v>
      </c>
      <c r="L67" s="102">
        <f>IF($D$4="MAP+ADM Waivers",(SUMIF('C Report'!$A$200:$A$299,'C Report Grouper'!$D67,'C Report'!J$200:J$299)+SUMIF('C Report'!$A$400:$A$500,'C Report Grouper'!$D67,'C Report'!J$400:J$500)),SUMIF('C Report'!$A$200:$A$299,'C Report Grouper'!$D67,'C Report'!J$200:J$299))</f>
        <v>0</v>
      </c>
      <c r="M67" s="102">
        <f>IF($D$4="MAP+ADM Waivers",(SUMIF('C Report'!$A$200:$A$299,'C Report Grouper'!$D67,'C Report'!K$200:K$299)+SUMIF('C Report'!$A$400:$A$500,'C Report Grouper'!$D67,'C Report'!K$400:K$500)),SUMIF('C Report'!$A$200:$A$299,'C Report Grouper'!$D67,'C Report'!K$200:K$299))</f>
        <v>0</v>
      </c>
      <c r="N67" s="102">
        <f>IF($D$4="MAP+ADM Waivers",(SUMIF('C Report'!$A$200:$A$299,'C Report Grouper'!$D67,'C Report'!L$200:L$299)+SUMIF('C Report'!$A$400:$A$500,'C Report Grouper'!$D67,'C Report'!L$400:L$500)),SUMIF('C Report'!$A$200:$A$299,'C Report Grouper'!$D67,'C Report'!L$200:L$299))</f>
        <v>0</v>
      </c>
      <c r="O67" s="102">
        <f>IF($D$4="MAP+ADM Waivers",(SUMIF('C Report'!$A$200:$A$299,'C Report Grouper'!$D67,'C Report'!M$200:M$299)+SUMIF('C Report'!$A$400:$A$500,'C Report Grouper'!$D67,'C Report'!M$400:M$500)),SUMIF('C Report'!$A$200:$A$299,'C Report Grouper'!$D67,'C Report'!M$200:M$299))</f>
        <v>0</v>
      </c>
      <c r="P67" s="102">
        <f>IF($D$4="MAP+ADM Waivers",(SUMIF('C Report'!$A$200:$A$299,'C Report Grouper'!$D67,'C Report'!N$200:N$299)+SUMIF('C Report'!$A$400:$A$500,'C Report Grouper'!$D67,'C Report'!N$400:N$500)),SUMIF('C Report'!$A$200:$A$299,'C Report Grouper'!$D67,'C Report'!N$200:N$299))</f>
        <v>0</v>
      </c>
      <c r="Q67" s="102">
        <f>IF($D$4="MAP+ADM Waivers",(SUMIF('C Report'!$A$200:$A$299,'C Report Grouper'!$D67,'C Report'!O$200:O$299)+SUMIF('C Report'!$A$400:$A$500,'C Report Grouper'!$D67,'C Report'!O$400:O$500)),SUMIF('C Report'!$A$200:$A$299,'C Report Grouper'!$D67,'C Report'!O$200:O$299))</f>
        <v>0</v>
      </c>
      <c r="R67" s="102">
        <f>IF($D$4="MAP+ADM Waivers",(SUMIF('C Report'!$A$200:$A$299,'C Report Grouper'!$D67,'C Report'!P$200:P$299)+SUMIF('C Report'!$A$400:$A$500,'C Report Grouper'!$D67,'C Report'!P$400:P$500)),SUMIF('C Report'!$A$200:$A$299,'C Report Grouper'!$D67,'C Report'!P$200:P$299))</f>
        <v>0</v>
      </c>
      <c r="S67" s="102">
        <f>IF($D$4="MAP+ADM Waivers",(SUMIF('C Report'!$A$200:$A$299,'C Report Grouper'!$D67,'C Report'!Q$200:Q$299)+SUMIF('C Report'!$A$400:$A$500,'C Report Grouper'!$D67,'C Report'!Q$400:Q$500)),SUMIF('C Report'!$A$200:$A$299,'C Report Grouper'!$D67,'C Report'!Q$200:Q$299))</f>
        <v>0</v>
      </c>
      <c r="T67" s="102">
        <f>IF($D$4="MAP+ADM Waivers",(SUMIF('C Report'!$A$200:$A$299,'C Report Grouper'!$D67,'C Report'!R$200:R$299)+SUMIF('C Report'!$A$400:$A$500,'C Report Grouper'!$D67,'C Report'!R$400:R$500)),SUMIF('C Report'!$A$200:$A$299,'C Report Grouper'!$D67,'C Report'!R$200:R$299))</f>
        <v>0</v>
      </c>
      <c r="U67" s="102">
        <f>IF($D$4="MAP+ADM Waivers",(SUMIF('C Report'!$A$200:$A$299,'C Report Grouper'!$D67,'C Report'!S$200:S$299)+SUMIF('C Report'!$A$400:$A$500,'C Report Grouper'!$D67,'C Report'!S$400:S$500)),SUMIF('C Report'!$A$200:$A$299,'C Report Grouper'!$D67,'C Report'!S$200:S$299))</f>
        <v>0</v>
      </c>
      <c r="V67" s="102">
        <f>IF($D$4="MAP+ADM Waivers",(SUMIF('C Report'!$A$200:$A$299,'C Report Grouper'!$D67,'C Report'!T$200:T$299)+SUMIF('C Report'!$A$400:$A$500,'C Report Grouper'!$D67,'C Report'!T$400:T$500)),SUMIF('C Report'!$A$200:$A$299,'C Report Grouper'!$D67,'C Report'!T$200:T$299))</f>
        <v>0</v>
      </c>
      <c r="W67" s="102">
        <f>IF($D$4="MAP+ADM Waivers",(SUMIF('C Report'!$A$200:$A$299,'C Report Grouper'!$D67,'C Report'!U$200:U$299)+SUMIF('C Report'!$A$400:$A$500,'C Report Grouper'!$D67,'C Report'!U$400:U$500)),SUMIF('C Report'!$A$200:$A$299,'C Report Grouper'!$D67,'C Report'!U$200:U$299))</f>
        <v>0</v>
      </c>
      <c r="X67" s="102">
        <f>IF($D$4="MAP+ADM Waivers",(SUMIF('C Report'!$A$200:$A$299,'C Report Grouper'!$D67,'C Report'!V$200:V$299)+SUMIF('C Report'!$A$400:$A$500,'C Report Grouper'!$D67,'C Report'!V$400:V$500)),SUMIF('C Report'!$A$200:$A$299,'C Report Grouper'!$D67,'C Report'!V$200:V$299))</f>
        <v>0</v>
      </c>
      <c r="Y67" s="102">
        <f>IF($D$4="MAP+ADM Waivers",(SUMIF('C Report'!$A$200:$A$299,'C Report Grouper'!$D67,'C Report'!W$200:W$299)+SUMIF('C Report'!$A$400:$A$500,'C Report Grouper'!$D67,'C Report'!W$400:W$500)),SUMIF('C Report'!$A$200:$A$299,'C Report Grouper'!$D67,'C Report'!W$200:W$299))</f>
        <v>0</v>
      </c>
      <c r="Z67" s="102">
        <f>IF($D$4="MAP+ADM Waivers",(SUMIF('C Report'!$A$200:$A$299,'C Report Grouper'!$D67,'C Report'!X$200:X$299)+SUMIF('C Report'!$A$400:$A$500,'C Report Grouper'!$D67,'C Report'!X$400:X$500)),SUMIF('C Report'!$A$200:$A$299,'C Report Grouper'!$D67,'C Report'!X$200:X$299))</f>
        <v>0</v>
      </c>
      <c r="AA67" s="102">
        <f>IF($D$4="MAP+ADM Waivers",(SUMIF('C Report'!$A$200:$A$299,'C Report Grouper'!$D67,'C Report'!Y$200:Y$299)+SUMIF('C Report'!$A$400:$A$500,'C Report Grouper'!$D67,'C Report'!Y$400:Y$500)),SUMIF('C Report'!$A$200:$A$299,'C Report Grouper'!$D67,'C Report'!Y$200:Y$299))</f>
        <v>0</v>
      </c>
      <c r="AB67" s="102">
        <f>IF($D$4="MAP+ADM Waivers",(SUMIF('C Report'!$A$200:$A$299,'C Report Grouper'!$D67,'C Report'!Z$200:Z$299)+SUMIF('C Report'!$A$400:$A$500,'C Report Grouper'!$D67,'C Report'!Z$400:Z$500)),SUMIF('C Report'!$A$200:$A$299,'C Report Grouper'!$D67,'C Report'!Z$200:Z$299))</f>
        <v>0</v>
      </c>
      <c r="AC67" s="102">
        <f>IF($D$4="MAP+ADM Waivers",(SUMIF('C Report'!$A$200:$A$299,'C Report Grouper'!$D67,'C Report'!AA$200:AA$299)+SUMIF('C Report'!$A$400:$A$500,'C Report Grouper'!$D67,'C Report'!AA$400:AA$500)),SUMIF('C Report'!$A$200:$A$299,'C Report Grouper'!$D67,'C Report'!AA$200:AA$299))</f>
        <v>0</v>
      </c>
      <c r="AD67" s="102">
        <f>IF($D$4="MAP+ADM Waivers",(SUMIF('C Report'!$A$200:$A$299,'C Report Grouper'!$D67,'C Report'!AB$200:AB$299)+SUMIF('C Report'!$A$400:$A$500,'C Report Grouper'!$D67,'C Report'!AB$400:AB$500)),SUMIF('C Report'!$A$200:$A$299,'C Report Grouper'!$D67,'C Report'!AB$200:AB$299))</f>
        <v>0</v>
      </c>
      <c r="AE67" s="102">
        <f>IF($D$4="MAP+ADM Waivers",(SUMIF('C Report'!$A$200:$A$299,'C Report Grouper'!$D67,'C Report'!AC$200:AC$299)+SUMIF('C Report'!$A$400:$A$500,'C Report Grouper'!$D67,'C Report'!AC$400:AC$500)),SUMIF('C Report'!$A$200:$A$299,'C Report Grouper'!$D67,'C Report'!AC$200:AC$299))</f>
        <v>0</v>
      </c>
      <c r="AF67" s="102">
        <f>IF($D$4="MAP+ADM Waivers",(SUMIF('C Report'!$A$200:$A$299,'C Report Grouper'!$D67,'C Report'!AD$200:AD$299)+SUMIF('C Report'!$A$400:$A$500,'C Report Grouper'!$D67,'C Report'!AD$400:AD$500)),SUMIF('C Report'!$A$200:$A$299,'C Report Grouper'!$D67,'C Report'!AD$200:AD$299))</f>
        <v>0</v>
      </c>
      <c r="AG67" s="102">
        <f>IF($D$4="MAP+ADM Waivers",(SUMIF('C Report'!$A$200:$A$299,'C Report Grouper'!$D67,'C Report'!AE$200:AE$299)+SUMIF('C Report'!$A$400:$A$500,'C Report Grouper'!$D67,'C Report'!AE$400:AE$500)),SUMIF('C Report'!$A$200:$A$299,'C Report Grouper'!$D67,'C Report'!AE$200:AE$299))</f>
        <v>0</v>
      </c>
      <c r="AH67" s="103">
        <f>IF($D$4="MAP+ADM Waivers",(SUMIF('C Report'!$A$200:$A$299,'C Report Grouper'!$D67,'C Report'!AF$200:AF$299)+SUMIF('C Report'!$A$400:$A$500,'C Report Grouper'!$D67,'C Report'!AF$400:AF$500)),SUMIF('C Report'!$A$200:$A$299,'C Report Grouper'!$D67,'C Report'!AF$200:AF$299))</f>
        <v>0</v>
      </c>
    </row>
    <row r="68" spans="2:34" hidden="1" x14ac:dyDescent="0.2">
      <c r="B68" s="22" t="str">
        <f>IFERROR(VLOOKUP(C68,'MEG Def'!$A$21:$B$26,2),"")</f>
        <v/>
      </c>
      <c r="C68" s="56"/>
      <c r="D68" s="296"/>
      <c r="E68" s="101">
        <f>IF($D$4="MAP+ADM Waivers",(SUMIF('C Report'!$A$200:$A$299,'C Report Grouper'!$D68,'C Report'!C$200:C$299)+SUMIF('C Report'!$A$400:$A$500,'C Report Grouper'!$D68,'C Report'!C$400:C$500)),SUMIF('C Report'!$A$200:$A$299,'C Report Grouper'!$D68,'C Report'!C$200:C$299))</f>
        <v>0</v>
      </c>
      <c r="F68" s="420">
        <f>IF($D$4="MAP+ADM Waivers",(SUMIF('C Report'!$A$200:$A$299,'C Report Grouper'!$D68,'C Report'!D$200:D$299)+SUMIF('C Report'!$A$400:$A$500,'C Report Grouper'!$D68,'C Report'!D$400:D$500)),SUMIF('C Report'!$A$200:$A$299,'C Report Grouper'!$D68,'C Report'!D$200:D$299))</f>
        <v>0</v>
      </c>
      <c r="G68" s="420">
        <f>IF($D$4="MAP+ADM Waivers",(SUMIF('C Report'!$A$200:$A$299,'C Report Grouper'!$D68,'C Report'!E$200:E$299)+SUMIF('C Report'!$A$400:$A$500,'C Report Grouper'!$D68,'C Report'!E$400:E$500)),SUMIF('C Report'!$A$200:$A$299,'C Report Grouper'!$D68,'C Report'!E$200:E$299))</f>
        <v>0</v>
      </c>
      <c r="H68" s="420">
        <f>IF($D$4="MAP+ADM Waivers",(SUMIF('C Report'!$A$200:$A$299,'C Report Grouper'!$D68,'C Report'!F$200:F$299)+SUMIF('C Report'!$A$400:$A$500,'C Report Grouper'!$D68,'C Report'!F$400:F$500)),SUMIF('C Report'!$A$200:$A$299,'C Report Grouper'!$D68,'C Report'!F$200:F$299))</f>
        <v>0</v>
      </c>
      <c r="I68" s="103">
        <f>IF($D$4="MAP+ADM Waivers",(SUMIF('C Report'!$A$200:$A$299,'C Report Grouper'!$D68,'C Report'!G$200:G$299)+SUMIF('C Report'!$A$400:$A$500,'C Report Grouper'!$D68,'C Report'!G$400:G$500)),SUMIF('C Report'!$A$200:$A$299,'C Report Grouper'!$D68,'C Report'!G$200:G$299))</f>
        <v>0</v>
      </c>
      <c r="J68" s="102">
        <f>IF($D$4="MAP+ADM Waivers",(SUMIF('C Report'!$A$200:$A$299,'C Report Grouper'!$D68,'C Report'!H$200:H$299)+SUMIF('C Report'!$A$400:$A$500,'C Report Grouper'!$D68,'C Report'!H$400:H$500)),SUMIF('C Report'!$A$200:$A$299,'C Report Grouper'!$D68,'C Report'!H$200:H$299))</f>
        <v>0</v>
      </c>
      <c r="K68" s="102">
        <f>IF($D$4="MAP+ADM Waivers",(SUMIF('C Report'!$A$200:$A$299,'C Report Grouper'!$D68,'C Report'!I$200:I$299)+SUMIF('C Report'!$A$400:$A$500,'C Report Grouper'!$D68,'C Report'!I$400:I$500)),SUMIF('C Report'!$A$200:$A$299,'C Report Grouper'!$D68,'C Report'!I$200:I$299))</f>
        <v>0</v>
      </c>
      <c r="L68" s="102">
        <f>IF($D$4="MAP+ADM Waivers",(SUMIF('C Report'!$A$200:$A$299,'C Report Grouper'!$D68,'C Report'!J$200:J$299)+SUMIF('C Report'!$A$400:$A$500,'C Report Grouper'!$D68,'C Report'!J$400:J$500)),SUMIF('C Report'!$A$200:$A$299,'C Report Grouper'!$D68,'C Report'!J$200:J$299))</f>
        <v>0</v>
      </c>
      <c r="M68" s="102">
        <f>IF($D$4="MAP+ADM Waivers",(SUMIF('C Report'!$A$200:$A$299,'C Report Grouper'!$D68,'C Report'!K$200:K$299)+SUMIF('C Report'!$A$400:$A$500,'C Report Grouper'!$D68,'C Report'!K$400:K$500)),SUMIF('C Report'!$A$200:$A$299,'C Report Grouper'!$D68,'C Report'!K$200:K$299))</f>
        <v>0</v>
      </c>
      <c r="N68" s="102">
        <f>IF($D$4="MAP+ADM Waivers",(SUMIF('C Report'!$A$200:$A$299,'C Report Grouper'!$D68,'C Report'!L$200:L$299)+SUMIF('C Report'!$A$400:$A$500,'C Report Grouper'!$D68,'C Report'!L$400:L$500)),SUMIF('C Report'!$A$200:$A$299,'C Report Grouper'!$D68,'C Report'!L$200:L$299))</f>
        <v>0</v>
      </c>
      <c r="O68" s="102">
        <f>IF($D$4="MAP+ADM Waivers",(SUMIF('C Report'!$A$200:$A$299,'C Report Grouper'!$D68,'C Report'!M$200:M$299)+SUMIF('C Report'!$A$400:$A$500,'C Report Grouper'!$D68,'C Report'!M$400:M$500)),SUMIF('C Report'!$A$200:$A$299,'C Report Grouper'!$D68,'C Report'!M$200:M$299))</f>
        <v>0</v>
      </c>
      <c r="P68" s="102">
        <f>IF($D$4="MAP+ADM Waivers",(SUMIF('C Report'!$A$200:$A$299,'C Report Grouper'!$D68,'C Report'!N$200:N$299)+SUMIF('C Report'!$A$400:$A$500,'C Report Grouper'!$D68,'C Report'!N$400:N$500)),SUMIF('C Report'!$A$200:$A$299,'C Report Grouper'!$D68,'C Report'!N$200:N$299))</f>
        <v>0</v>
      </c>
      <c r="Q68" s="102">
        <f>IF($D$4="MAP+ADM Waivers",(SUMIF('C Report'!$A$200:$A$299,'C Report Grouper'!$D68,'C Report'!O$200:O$299)+SUMIF('C Report'!$A$400:$A$500,'C Report Grouper'!$D68,'C Report'!O$400:O$500)),SUMIF('C Report'!$A$200:$A$299,'C Report Grouper'!$D68,'C Report'!O$200:O$299))</f>
        <v>0</v>
      </c>
      <c r="R68" s="102">
        <f>IF($D$4="MAP+ADM Waivers",(SUMIF('C Report'!$A$200:$A$299,'C Report Grouper'!$D68,'C Report'!P$200:P$299)+SUMIF('C Report'!$A$400:$A$500,'C Report Grouper'!$D68,'C Report'!P$400:P$500)),SUMIF('C Report'!$A$200:$A$299,'C Report Grouper'!$D68,'C Report'!P$200:P$299))</f>
        <v>0</v>
      </c>
      <c r="S68" s="102">
        <f>IF($D$4="MAP+ADM Waivers",(SUMIF('C Report'!$A$200:$A$299,'C Report Grouper'!$D68,'C Report'!Q$200:Q$299)+SUMIF('C Report'!$A$400:$A$500,'C Report Grouper'!$D68,'C Report'!Q$400:Q$500)),SUMIF('C Report'!$A$200:$A$299,'C Report Grouper'!$D68,'C Report'!Q$200:Q$299))</f>
        <v>0</v>
      </c>
      <c r="T68" s="102">
        <f>IF($D$4="MAP+ADM Waivers",(SUMIF('C Report'!$A$200:$A$299,'C Report Grouper'!$D68,'C Report'!R$200:R$299)+SUMIF('C Report'!$A$400:$A$500,'C Report Grouper'!$D68,'C Report'!R$400:R$500)),SUMIF('C Report'!$A$200:$A$299,'C Report Grouper'!$D68,'C Report'!R$200:R$299))</f>
        <v>0</v>
      </c>
      <c r="U68" s="102">
        <f>IF($D$4="MAP+ADM Waivers",(SUMIF('C Report'!$A$200:$A$299,'C Report Grouper'!$D68,'C Report'!S$200:S$299)+SUMIF('C Report'!$A$400:$A$500,'C Report Grouper'!$D68,'C Report'!S$400:S$500)),SUMIF('C Report'!$A$200:$A$299,'C Report Grouper'!$D68,'C Report'!S$200:S$299))</f>
        <v>0</v>
      </c>
      <c r="V68" s="102">
        <f>IF($D$4="MAP+ADM Waivers",(SUMIF('C Report'!$A$200:$A$299,'C Report Grouper'!$D68,'C Report'!T$200:T$299)+SUMIF('C Report'!$A$400:$A$500,'C Report Grouper'!$D68,'C Report'!T$400:T$500)),SUMIF('C Report'!$A$200:$A$299,'C Report Grouper'!$D68,'C Report'!T$200:T$299))</f>
        <v>0</v>
      </c>
      <c r="W68" s="102">
        <f>IF($D$4="MAP+ADM Waivers",(SUMIF('C Report'!$A$200:$A$299,'C Report Grouper'!$D68,'C Report'!U$200:U$299)+SUMIF('C Report'!$A$400:$A$500,'C Report Grouper'!$D68,'C Report'!U$400:U$500)),SUMIF('C Report'!$A$200:$A$299,'C Report Grouper'!$D68,'C Report'!U$200:U$299))</f>
        <v>0</v>
      </c>
      <c r="X68" s="102">
        <f>IF($D$4="MAP+ADM Waivers",(SUMIF('C Report'!$A$200:$A$299,'C Report Grouper'!$D68,'C Report'!V$200:V$299)+SUMIF('C Report'!$A$400:$A$500,'C Report Grouper'!$D68,'C Report'!V$400:V$500)),SUMIF('C Report'!$A$200:$A$299,'C Report Grouper'!$D68,'C Report'!V$200:V$299))</f>
        <v>0</v>
      </c>
      <c r="Y68" s="102">
        <f>IF($D$4="MAP+ADM Waivers",(SUMIF('C Report'!$A$200:$A$299,'C Report Grouper'!$D68,'C Report'!W$200:W$299)+SUMIF('C Report'!$A$400:$A$500,'C Report Grouper'!$D68,'C Report'!W$400:W$500)),SUMIF('C Report'!$A$200:$A$299,'C Report Grouper'!$D68,'C Report'!W$200:W$299))</f>
        <v>0</v>
      </c>
      <c r="Z68" s="102">
        <f>IF($D$4="MAP+ADM Waivers",(SUMIF('C Report'!$A$200:$A$299,'C Report Grouper'!$D68,'C Report'!X$200:X$299)+SUMIF('C Report'!$A$400:$A$500,'C Report Grouper'!$D68,'C Report'!X$400:X$500)),SUMIF('C Report'!$A$200:$A$299,'C Report Grouper'!$D68,'C Report'!X$200:X$299))</f>
        <v>0</v>
      </c>
      <c r="AA68" s="102">
        <f>IF($D$4="MAP+ADM Waivers",(SUMIF('C Report'!$A$200:$A$299,'C Report Grouper'!$D68,'C Report'!Y$200:Y$299)+SUMIF('C Report'!$A$400:$A$500,'C Report Grouper'!$D68,'C Report'!Y$400:Y$500)),SUMIF('C Report'!$A$200:$A$299,'C Report Grouper'!$D68,'C Report'!Y$200:Y$299))</f>
        <v>0</v>
      </c>
      <c r="AB68" s="102">
        <f>IF($D$4="MAP+ADM Waivers",(SUMIF('C Report'!$A$200:$A$299,'C Report Grouper'!$D68,'C Report'!Z$200:Z$299)+SUMIF('C Report'!$A$400:$A$500,'C Report Grouper'!$D68,'C Report'!Z$400:Z$500)),SUMIF('C Report'!$A$200:$A$299,'C Report Grouper'!$D68,'C Report'!Z$200:Z$299))</f>
        <v>0</v>
      </c>
      <c r="AC68" s="102">
        <f>IF($D$4="MAP+ADM Waivers",(SUMIF('C Report'!$A$200:$A$299,'C Report Grouper'!$D68,'C Report'!AA$200:AA$299)+SUMIF('C Report'!$A$400:$A$500,'C Report Grouper'!$D68,'C Report'!AA$400:AA$500)),SUMIF('C Report'!$A$200:$A$299,'C Report Grouper'!$D68,'C Report'!AA$200:AA$299))</f>
        <v>0</v>
      </c>
      <c r="AD68" s="102">
        <f>IF($D$4="MAP+ADM Waivers",(SUMIF('C Report'!$A$200:$A$299,'C Report Grouper'!$D68,'C Report'!AB$200:AB$299)+SUMIF('C Report'!$A$400:$A$500,'C Report Grouper'!$D68,'C Report'!AB$400:AB$500)),SUMIF('C Report'!$A$200:$A$299,'C Report Grouper'!$D68,'C Report'!AB$200:AB$299))</f>
        <v>0</v>
      </c>
      <c r="AE68" s="102">
        <f>IF($D$4="MAP+ADM Waivers",(SUMIF('C Report'!$A$200:$A$299,'C Report Grouper'!$D68,'C Report'!AC$200:AC$299)+SUMIF('C Report'!$A$400:$A$500,'C Report Grouper'!$D68,'C Report'!AC$400:AC$500)),SUMIF('C Report'!$A$200:$A$299,'C Report Grouper'!$D68,'C Report'!AC$200:AC$299))</f>
        <v>0</v>
      </c>
      <c r="AF68" s="102">
        <f>IF($D$4="MAP+ADM Waivers",(SUMIF('C Report'!$A$200:$A$299,'C Report Grouper'!$D68,'C Report'!AD$200:AD$299)+SUMIF('C Report'!$A$400:$A$500,'C Report Grouper'!$D68,'C Report'!AD$400:AD$500)),SUMIF('C Report'!$A$200:$A$299,'C Report Grouper'!$D68,'C Report'!AD$200:AD$299))</f>
        <v>0</v>
      </c>
      <c r="AG68" s="102">
        <f>IF($D$4="MAP+ADM Waivers",(SUMIF('C Report'!$A$200:$A$299,'C Report Grouper'!$D68,'C Report'!AE$200:AE$299)+SUMIF('C Report'!$A$400:$A$500,'C Report Grouper'!$D68,'C Report'!AE$400:AE$500)),SUMIF('C Report'!$A$200:$A$299,'C Report Grouper'!$D68,'C Report'!AE$200:AE$299))</f>
        <v>0</v>
      </c>
      <c r="AH68" s="103">
        <f>IF($D$4="MAP+ADM Waivers",(SUMIF('C Report'!$A$200:$A$299,'C Report Grouper'!$D68,'C Report'!AF$200:AF$299)+SUMIF('C Report'!$A$400:$A$500,'C Report Grouper'!$D68,'C Report'!AF$400:AF$500)),SUMIF('C Report'!$A$200:$A$299,'C Report Grouper'!$D68,'C Report'!AF$200:AF$299))</f>
        <v>0</v>
      </c>
    </row>
    <row r="69" spans="2:34" hidden="1" x14ac:dyDescent="0.2">
      <c r="B69" s="22" t="str">
        <f>IFERROR(VLOOKUP(C69,'MEG Def'!$A$21:$B$26,2),"")</f>
        <v/>
      </c>
      <c r="C69" s="56"/>
      <c r="D69" s="296"/>
      <c r="E69" s="101">
        <f>IF($D$4="MAP+ADM Waivers",(SUMIF('C Report'!$A$200:$A$299,'C Report Grouper'!$D69,'C Report'!C$200:C$299)+SUMIF('C Report'!$A$400:$A$500,'C Report Grouper'!$D69,'C Report'!C$400:C$500)),SUMIF('C Report'!$A$200:$A$299,'C Report Grouper'!$D69,'C Report'!C$200:C$299))</f>
        <v>0</v>
      </c>
      <c r="F69" s="420">
        <f>IF($D$4="MAP+ADM Waivers",(SUMIF('C Report'!$A$200:$A$299,'C Report Grouper'!$D69,'C Report'!D$200:D$299)+SUMIF('C Report'!$A$400:$A$500,'C Report Grouper'!$D69,'C Report'!D$400:D$500)),SUMIF('C Report'!$A$200:$A$299,'C Report Grouper'!$D69,'C Report'!D$200:D$299))</f>
        <v>0</v>
      </c>
      <c r="G69" s="420">
        <f>IF($D$4="MAP+ADM Waivers",(SUMIF('C Report'!$A$200:$A$299,'C Report Grouper'!$D69,'C Report'!E$200:E$299)+SUMIF('C Report'!$A$400:$A$500,'C Report Grouper'!$D69,'C Report'!E$400:E$500)),SUMIF('C Report'!$A$200:$A$299,'C Report Grouper'!$D69,'C Report'!E$200:E$299))</f>
        <v>0</v>
      </c>
      <c r="H69" s="420">
        <f>IF($D$4="MAP+ADM Waivers",(SUMIF('C Report'!$A$200:$A$299,'C Report Grouper'!$D69,'C Report'!F$200:F$299)+SUMIF('C Report'!$A$400:$A$500,'C Report Grouper'!$D69,'C Report'!F$400:F$500)),SUMIF('C Report'!$A$200:$A$299,'C Report Grouper'!$D69,'C Report'!F$200:F$299))</f>
        <v>0</v>
      </c>
      <c r="I69" s="103">
        <f>IF($D$4="MAP+ADM Waivers",(SUMIF('C Report'!$A$200:$A$299,'C Report Grouper'!$D69,'C Report'!G$200:G$299)+SUMIF('C Report'!$A$400:$A$500,'C Report Grouper'!$D69,'C Report'!G$400:G$500)),SUMIF('C Report'!$A$200:$A$299,'C Report Grouper'!$D69,'C Report'!G$200:G$299))</f>
        <v>0</v>
      </c>
      <c r="J69" s="102">
        <f>IF($D$4="MAP+ADM Waivers",(SUMIF('C Report'!$A$200:$A$299,'C Report Grouper'!$D69,'C Report'!H$200:H$299)+SUMIF('C Report'!$A$400:$A$500,'C Report Grouper'!$D69,'C Report'!H$400:H$500)),SUMIF('C Report'!$A$200:$A$299,'C Report Grouper'!$D69,'C Report'!H$200:H$299))</f>
        <v>0</v>
      </c>
      <c r="K69" s="102">
        <f>IF($D$4="MAP+ADM Waivers",(SUMIF('C Report'!$A$200:$A$299,'C Report Grouper'!$D69,'C Report'!I$200:I$299)+SUMIF('C Report'!$A$400:$A$500,'C Report Grouper'!$D69,'C Report'!I$400:I$500)),SUMIF('C Report'!$A$200:$A$299,'C Report Grouper'!$D69,'C Report'!I$200:I$299))</f>
        <v>0</v>
      </c>
      <c r="L69" s="102">
        <f>IF($D$4="MAP+ADM Waivers",(SUMIF('C Report'!$A$200:$A$299,'C Report Grouper'!$D69,'C Report'!J$200:J$299)+SUMIF('C Report'!$A$400:$A$500,'C Report Grouper'!$D69,'C Report'!J$400:J$500)),SUMIF('C Report'!$A$200:$A$299,'C Report Grouper'!$D69,'C Report'!J$200:J$299))</f>
        <v>0</v>
      </c>
      <c r="M69" s="102">
        <f>IF($D$4="MAP+ADM Waivers",(SUMIF('C Report'!$A$200:$A$299,'C Report Grouper'!$D69,'C Report'!K$200:K$299)+SUMIF('C Report'!$A$400:$A$500,'C Report Grouper'!$D69,'C Report'!K$400:K$500)),SUMIF('C Report'!$A$200:$A$299,'C Report Grouper'!$D69,'C Report'!K$200:K$299))</f>
        <v>0</v>
      </c>
      <c r="N69" s="102">
        <f>IF($D$4="MAP+ADM Waivers",(SUMIF('C Report'!$A$200:$A$299,'C Report Grouper'!$D69,'C Report'!L$200:L$299)+SUMIF('C Report'!$A$400:$A$500,'C Report Grouper'!$D69,'C Report'!L$400:L$500)),SUMIF('C Report'!$A$200:$A$299,'C Report Grouper'!$D69,'C Report'!L$200:L$299))</f>
        <v>0</v>
      </c>
      <c r="O69" s="102">
        <f>IF($D$4="MAP+ADM Waivers",(SUMIF('C Report'!$A$200:$A$299,'C Report Grouper'!$D69,'C Report'!M$200:M$299)+SUMIF('C Report'!$A$400:$A$500,'C Report Grouper'!$D69,'C Report'!M$400:M$500)),SUMIF('C Report'!$A$200:$A$299,'C Report Grouper'!$D69,'C Report'!M$200:M$299))</f>
        <v>0</v>
      </c>
      <c r="P69" s="102">
        <f>IF($D$4="MAP+ADM Waivers",(SUMIF('C Report'!$A$200:$A$299,'C Report Grouper'!$D69,'C Report'!N$200:N$299)+SUMIF('C Report'!$A$400:$A$500,'C Report Grouper'!$D69,'C Report'!N$400:N$500)),SUMIF('C Report'!$A$200:$A$299,'C Report Grouper'!$D69,'C Report'!N$200:N$299))</f>
        <v>0</v>
      </c>
      <c r="Q69" s="102">
        <f>IF($D$4="MAP+ADM Waivers",(SUMIF('C Report'!$A$200:$A$299,'C Report Grouper'!$D69,'C Report'!O$200:O$299)+SUMIF('C Report'!$A$400:$A$500,'C Report Grouper'!$D69,'C Report'!O$400:O$500)),SUMIF('C Report'!$A$200:$A$299,'C Report Grouper'!$D69,'C Report'!O$200:O$299))</f>
        <v>0</v>
      </c>
      <c r="R69" s="102">
        <f>IF($D$4="MAP+ADM Waivers",(SUMIF('C Report'!$A$200:$A$299,'C Report Grouper'!$D69,'C Report'!P$200:P$299)+SUMIF('C Report'!$A$400:$A$500,'C Report Grouper'!$D69,'C Report'!P$400:P$500)),SUMIF('C Report'!$A$200:$A$299,'C Report Grouper'!$D69,'C Report'!P$200:P$299))</f>
        <v>0</v>
      </c>
      <c r="S69" s="102">
        <f>IF($D$4="MAP+ADM Waivers",(SUMIF('C Report'!$A$200:$A$299,'C Report Grouper'!$D69,'C Report'!Q$200:Q$299)+SUMIF('C Report'!$A$400:$A$500,'C Report Grouper'!$D69,'C Report'!Q$400:Q$500)),SUMIF('C Report'!$A$200:$A$299,'C Report Grouper'!$D69,'C Report'!Q$200:Q$299))</f>
        <v>0</v>
      </c>
      <c r="T69" s="102">
        <f>IF($D$4="MAP+ADM Waivers",(SUMIF('C Report'!$A$200:$A$299,'C Report Grouper'!$D69,'C Report'!R$200:R$299)+SUMIF('C Report'!$A$400:$A$500,'C Report Grouper'!$D69,'C Report'!R$400:R$500)),SUMIF('C Report'!$A$200:$A$299,'C Report Grouper'!$D69,'C Report'!R$200:R$299))</f>
        <v>0</v>
      </c>
      <c r="U69" s="102">
        <f>IF($D$4="MAP+ADM Waivers",(SUMIF('C Report'!$A$200:$A$299,'C Report Grouper'!$D69,'C Report'!S$200:S$299)+SUMIF('C Report'!$A$400:$A$500,'C Report Grouper'!$D69,'C Report'!S$400:S$500)),SUMIF('C Report'!$A$200:$A$299,'C Report Grouper'!$D69,'C Report'!S$200:S$299))</f>
        <v>0</v>
      </c>
      <c r="V69" s="102">
        <f>IF($D$4="MAP+ADM Waivers",(SUMIF('C Report'!$A$200:$A$299,'C Report Grouper'!$D69,'C Report'!T$200:T$299)+SUMIF('C Report'!$A$400:$A$500,'C Report Grouper'!$D69,'C Report'!T$400:T$500)),SUMIF('C Report'!$A$200:$A$299,'C Report Grouper'!$D69,'C Report'!T$200:T$299))</f>
        <v>0</v>
      </c>
      <c r="W69" s="102">
        <f>IF($D$4="MAP+ADM Waivers",(SUMIF('C Report'!$A$200:$A$299,'C Report Grouper'!$D69,'C Report'!U$200:U$299)+SUMIF('C Report'!$A$400:$A$500,'C Report Grouper'!$D69,'C Report'!U$400:U$500)),SUMIF('C Report'!$A$200:$A$299,'C Report Grouper'!$D69,'C Report'!U$200:U$299))</f>
        <v>0</v>
      </c>
      <c r="X69" s="102">
        <f>IF($D$4="MAP+ADM Waivers",(SUMIF('C Report'!$A$200:$A$299,'C Report Grouper'!$D69,'C Report'!V$200:V$299)+SUMIF('C Report'!$A$400:$A$500,'C Report Grouper'!$D69,'C Report'!V$400:V$500)),SUMIF('C Report'!$A$200:$A$299,'C Report Grouper'!$D69,'C Report'!V$200:V$299))</f>
        <v>0</v>
      </c>
      <c r="Y69" s="102">
        <f>IF($D$4="MAP+ADM Waivers",(SUMIF('C Report'!$A$200:$A$299,'C Report Grouper'!$D69,'C Report'!W$200:W$299)+SUMIF('C Report'!$A$400:$A$500,'C Report Grouper'!$D69,'C Report'!W$400:W$500)),SUMIF('C Report'!$A$200:$A$299,'C Report Grouper'!$D69,'C Report'!W$200:W$299))</f>
        <v>0</v>
      </c>
      <c r="Z69" s="102">
        <f>IF($D$4="MAP+ADM Waivers",(SUMIF('C Report'!$A$200:$A$299,'C Report Grouper'!$D69,'C Report'!X$200:X$299)+SUMIF('C Report'!$A$400:$A$500,'C Report Grouper'!$D69,'C Report'!X$400:X$500)),SUMIF('C Report'!$A$200:$A$299,'C Report Grouper'!$D69,'C Report'!X$200:X$299))</f>
        <v>0</v>
      </c>
      <c r="AA69" s="102">
        <f>IF($D$4="MAP+ADM Waivers",(SUMIF('C Report'!$A$200:$A$299,'C Report Grouper'!$D69,'C Report'!Y$200:Y$299)+SUMIF('C Report'!$A$400:$A$500,'C Report Grouper'!$D69,'C Report'!Y$400:Y$500)),SUMIF('C Report'!$A$200:$A$299,'C Report Grouper'!$D69,'C Report'!Y$200:Y$299))</f>
        <v>0</v>
      </c>
      <c r="AB69" s="102">
        <f>IF($D$4="MAP+ADM Waivers",(SUMIF('C Report'!$A$200:$A$299,'C Report Grouper'!$D69,'C Report'!Z$200:Z$299)+SUMIF('C Report'!$A$400:$A$500,'C Report Grouper'!$D69,'C Report'!Z$400:Z$500)),SUMIF('C Report'!$A$200:$A$299,'C Report Grouper'!$D69,'C Report'!Z$200:Z$299))</f>
        <v>0</v>
      </c>
      <c r="AC69" s="102">
        <f>IF($D$4="MAP+ADM Waivers",(SUMIF('C Report'!$A$200:$A$299,'C Report Grouper'!$D69,'C Report'!AA$200:AA$299)+SUMIF('C Report'!$A$400:$A$500,'C Report Grouper'!$D69,'C Report'!AA$400:AA$500)),SUMIF('C Report'!$A$200:$A$299,'C Report Grouper'!$D69,'C Report'!AA$200:AA$299))</f>
        <v>0</v>
      </c>
      <c r="AD69" s="102">
        <f>IF($D$4="MAP+ADM Waivers",(SUMIF('C Report'!$A$200:$A$299,'C Report Grouper'!$D69,'C Report'!AB$200:AB$299)+SUMIF('C Report'!$A$400:$A$500,'C Report Grouper'!$D69,'C Report'!AB$400:AB$500)),SUMIF('C Report'!$A$200:$A$299,'C Report Grouper'!$D69,'C Report'!AB$200:AB$299))</f>
        <v>0</v>
      </c>
      <c r="AE69" s="102">
        <f>IF($D$4="MAP+ADM Waivers",(SUMIF('C Report'!$A$200:$A$299,'C Report Grouper'!$D69,'C Report'!AC$200:AC$299)+SUMIF('C Report'!$A$400:$A$500,'C Report Grouper'!$D69,'C Report'!AC$400:AC$500)),SUMIF('C Report'!$A$200:$A$299,'C Report Grouper'!$D69,'C Report'!AC$200:AC$299))</f>
        <v>0</v>
      </c>
      <c r="AF69" s="102">
        <f>IF($D$4="MAP+ADM Waivers",(SUMIF('C Report'!$A$200:$A$299,'C Report Grouper'!$D69,'C Report'!AD$200:AD$299)+SUMIF('C Report'!$A$400:$A$500,'C Report Grouper'!$D69,'C Report'!AD$400:AD$500)),SUMIF('C Report'!$A$200:$A$299,'C Report Grouper'!$D69,'C Report'!AD$200:AD$299))</f>
        <v>0</v>
      </c>
      <c r="AG69" s="102">
        <f>IF($D$4="MAP+ADM Waivers",(SUMIF('C Report'!$A$200:$A$299,'C Report Grouper'!$D69,'C Report'!AE$200:AE$299)+SUMIF('C Report'!$A$400:$A$500,'C Report Grouper'!$D69,'C Report'!AE$400:AE$500)),SUMIF('C Report'!$A$200:$A$299,'C Report Grouper'!$D69,'C Report'!AE$200:AE$299))</f>
        <v>0</v>
      </c>
      <c r="AH69" s="103">
        <f>IF($D$4="MAP+ADM Waivers",(SUMIF('C Report'!$A$200:$A$299,'C Report Grouper'!$D69,'C Report'!AF$200:AF$299)+SUMIF('C Report'!$A$400:$A$500,'C Report Grouper'!$D69,'C Report'!AF$400:AF$500)),SUMIF('C Report'!$A$200:$A$299,'C Report Grouper'!$D69,'C Report'!AF$200:AF$299))</f>
        <v>0</v>
      </c>
    </row>
    <row r="70" spans="2:34" hidden="1" x14ac:dyDescent="0.2">
      <c r="B70" s="22" t="str">
        <f>IFERROR(VLOOKUP(C70,'MEG Def'!$A$21:$B$26,2),"")</f>
        <v/>
      </c>
      <c r="C70" s="56"/>
      <c r="D70" s="296"/>
      <c r="E70" s="101">
        <f>IF($D$4="MAP+ADM Waivers",(SUMIF('C Report'!$A$200:$A$299,'C Report Grouper'!$D70,'C Report'!C$200:C$299)+SUMIF('C Report'!$A$400:$A$500,'C Report Grouper'!$D70,'C Report'!C$400:C$500)),SUMIF('C Report'!$A$200:$A$299,'C Report Grouper'!$D70,'C Report'!C$200:C$299))</f>
        <v>0</v>
      </c>
      <c r="F70" s="420">
        <f>IF($D$4="MAP+ADM Waivers",(SUMIF('C Report'!$A$200:$A$299,'C Report Grouper'!$D70,'C Report'!D$200:D$299)+SUMIF('C Report'!$A$400:$A$500,'C Report Grouper'!$D70,'C Report'!D$400:D$500)),SUMIF('C Report'!$A$200:$A$299,'C Report Grouper'!$D70,'C Report'!D$200:D$299))</f>
        <v>0</v>
      </c>
      <c r="G70" s="420">
        <f>IF($D$4="MAP+ADM Waivers",(SUMIF('C Report'!$A$200:$A$299,'C Report Grouper'!$D70,'C Report'!E$200:E$299)+SUMIF('C Report'!$A$400:$A$500,'C Report Grouper'!$D70,'C Report'!E$400:E$500)),SUMIF('C Report'!$A$200:$A$299,'C Report Grouper'!$D70,'C Report'!E$200:E$299))</f>
        <v>0</v>
      </c>
      <c r="H70" s="420">
        <f>IF($D$4="MAP+ADM Waivers",(SUMIF('C Report'!$A$200:$A$299,'C Report Grouper'!$D70,'C Report'!F$200:F$299)+SUMIF('C Report'!$A$400:$A$500,'C Report Grouper'!$D70,'C Report'!F$400:F$500)),SUMIF('C Report'!$A$200:$A$299,'C Report Grouper'!$D70,'C Report'!F$200:F$299))</f>
        <v>0</v>
      </c>
      <c r="I70" s="103">
        <f>IF($D$4="MAP+ADM Waivers",(SUMIF('C Report'!$A$200:$A$299,'C Report Grouper'!$D70,'C Report'!G$200:G$299)+SUMIF('C Report'!$A$400:$A$500,'C Report Grouper'!$D70,'C Report'!G$400:G$500)),SUMIF('C Report'!$A$200:$A$299,'C Report Grouper'!$D70,'C Report'!G$200:G$299))</f>
        <v>0</v>
      </c>
      <c r="J70" s="102">
        <f>IF($D$4="MAP+ADM Waivers",(SUMIF('C Report'!$A$200:$A$299,'C Report Grouper'!$D70,'C Report'!H$200:H$299)+SUMIF('C Report'!$A$400:$A$500,'C Report Grouper'!$D70,'C Report'!H$400:H$500)),SUMIF('C Report'!$A$200:$A$299,'C Report Grouper'!$D70,'C Report'!H$200:H$299))</f>
        <v>0</v>
      </c>
      <c r="K70" s="102">
        <f>IF($D$4="MAP+ADM Waivers",(SUMIF('C Report'!$A$200:$A$299,'C Report Grouper'!$D70,'C Report'!I$200:I$299)+SUMIF('C Report'!$A$400:$A$500,'C Report Grouper'!$D70,'C Report'!I$400:I$500)),SUMIF('C Report'!$A$200:$A$299,'C Report Grouper'!$D70,'C Report'!I$200:I$299))</f>
        <v>0</v>
      </c>
      <c r="L70" s="102">
        <f>IF($D$4="MAP+ADM Waivers",(SUMIF('C Report'!$A$200:$A$299,'C Report Grouper'!$D70,'C Report'!J$200:J$299)+SUMIF('C Report'!$A$400:$A$500,'C Report Grouper'!$D70,'C Report'!J$400:J$500)),SUMIF('C Report'!$A$200:$A$299,'C Report Grouper'!$D70,'C Report'!J$200:J$299))</f>
        <v>0</v>
      </c>
      <c r="M70" s="102">
        <f>IF($D$4="MAP+ADM Waivers",(SUMIF('C Report'!$A$200:$A$299,'C Report Grouper'!$D70,'C Report'!K$200:K$299)+SUMIF('C Report'!$A$400:$A$500,'C Report Grouper'!$D70,'C Report'!K$400:K$500)),SUMIF('C Report'!$A$200:$A$299,'C Report Grouper'!$D70,'C Report'!K$200:K$299))</f>
        <v>0</v>
      </c>
      <c r="N70" s="102">
        <f>IF($D$4="MAP+ADM Waivers",(SUMIF('C Report'!$A$200:$A$299,'C Report Grouper'!$D70,'C Report'!L$200:L$299)+SUMIF('C Report'!$A$400:$A$500,'C Report Grouper'!$D70,'C Report'!L$400:L$500)),SUMIF('C Report'!$A$200:$A$299,'C Report Grouper'!$D70,'C Report'!L$200:L$299))</f>
        <v>0</v>
      </c>
      <c r="O70" s="102">
        <f>IF($D$4="MAP+ADM Waivers",(SUMIF('C Report'!$A$200:$A$299,'C Report Grouper'!$D70,'C Report'!M$200:M$299)+SUMIF('C Report'!$A$400:$A$500,'C Report Grouper'!$D70,'C Report'!M$400:M$500)),SUMIF('C Report'!$A$200:$A$299,'C Report Grouper'!$D70,'C Report'!M$200:M$299))</f>
        <v>0</v>
      </c>
      <c r="P70" s="102">
        <f>IF($D$4="MAP+ADM Waivers",(SUMIF('C Report'!$A$200:$A$299,'C Report Grouper'!$D70,'C Report'!N$200:N$299)+SUMIF('C Report'!$A$400:$A$500,'C Report Grouper'!$D70,'C Report'!N$400:N$500)),SUMIF('C Report'!$A$200:$A$299,'C Report Grouper'!$D70,'C Report'!N$200:N$299))</f>
        <v>0</v>
      </c>
      <c r="Q70" s="102">
        <f>IF($D$4="MAP+ADM Waivers",(SUMIF('C Report'!$A$200:$A$299,'C Report Grouper'!$D70,'C Report'!O$200:O$299)+SUMIF('C Report'!$A$400:$A$500,'C Report Grouper'!$D70,'C Report'!O$400:O$500)),SUMIF('C Report'!$A$200:$A$299,'C Report Grouper'!$D70,'C Report'!O$200:O$299))</f>
        <v>0</v>
      </c>
      <c r="R70" s="102">
        <f>IF($D$4="MAP+ADM Waivers",(SUMIF('C Report'!$A$200:$A$299,'C Report Grouper'!$D70,'C Report'!P$200:P$299)+SUMIF('C Report'!$A$400:$A$500,'C Report Grouper'!$D70,'C Report'!P$400:P$500)),SUMIF('C Report'!$A$200:$A$299,'C Report Grouper'!$D70,'C Report'!P$200:P$299))</f>
        <v>0</v>
      </c>
      <c r="S70" s="102">
        <f>IF($D$4="MAP+ADM Waivers",(SUMIF('C Report'!$A$200:$A$299,'C Report Grouper'!$D70,'C Report'!Q$200:Q$299)+SUMIF('C Report'!$A$400:$A$500,'C Report Grouper'!$D70,'C Report'!Q$400:Q$500)),SUMIF('C Report'!$A$200:$A$299,'C Report Grouper'!$D70,'C Report'!Q$200:Q$299))</f>
        <v>0</v>
      </c>
      <c r="T70" s="102">
        <f>IF($D$4="MAP+ADM Waivers",(SUMIF('C Report'!$A$200:$A$299,'C Report Grouper'!$D70,'C Report'!R$200:R$299)+SUMIF('C Report'!$A$400:$A$500,'C Report Grouper'!$D70,'C Report'!R$400:R$500)),SUMIF('C Report'!$A$200:$A$299,'C Report Grouper'!$D70,'C Report'!R$200:R$299))</f>
        <v>0</v>
      </c>
      <c r="U70" s="102">
        <f>IF($D$4="MAP+ADM Waivers",(SUMIF('C Report'!$A$200:$A$299,'C Report Grouper'!$D70,'C Report'!S$200:S$299)+SUMIF('C Report'!$A$400:$A$500,'C Report Grouper'!$D70,'C Report'!S$400:S$500)),SUMIF('C Report'!$A$200:$A$299,'C Report Grouper'!$D70,'C Report'!S$200:S$299))</f>
        <v>0</v>
      </c>
      <c r="V70" s="102">
        <f>IF($D$4="MAP+ADM Waivers",(SUMIF('C Report'!$A$200:$A$299,'C Report Grouper'!$D70,'C Report'!T$200:T$299)+SUMIF('C Report'!$A$400:$A$500,'C Report Grouper'!$D70,'C Report'!T$400:T$500)),SUMIF('C Report'!$A$200:$A$299,'C Report Grouper'!$D70,'C Report'!T$200:T$299))</f>
        <v>0</v>
      </c>
      <c r="W70" s="102">
        <f>IF($D$4="MAP+ADM Waivers",(SUMIF('C Report'!$A$200:$A$299,'C Report Grouper'!$D70,'C Report'!U$200:U$299)+SUMIF('C Report'!$A$400:$A$500,'C Report Grouper'!$D70,'C Report'!U$400:U$500)),SUMIF('C Report'!$A$200:$A$299,'C Report Grouper'!$D70,'C Report'!U$200:U$299))</f>
        <v>0</v>
      </c>
      <c r="X70" s="102">
        <f>IF($D$4="MAP+ADM Waivers",(SUMIF('C Report'!$A$200:$A$299,'C Report Grouper'!$D70,'C Report'!V$200:V$299)+SUMIF('C Report'!$A$400:$A$500,'C Report Grouper'!$D70,'C Report'!V$400:V$500)),SUMIF('C Report'!$A$200:$A$299,'C Report Grouper'!$D70,'C Report'!V$200:V$299))</f>
        <v>0</v>
      </c>
      <c r="Y70" s="102">
        <f>IF($D$4="MAP+ADM Waivers",(SUMIF('C Report'!$A$200:$A$299,'C Report Grouper'!$D70,'C Report'!W$200:W$299)+SUMIF('C Report'!$A$400:$A$500,'C Report Grouper'!$D70,'C Report'!W$400:W$500)),SUMIF('C Report'!$A$200:$A$299,'C Report Grouper'!$D70,'C Report'!W$200:W$299))</f>
        <v>0</v>
      </c>
      <c r="Z70" s="102">
        <f>IF($D$4="MAP+ADM Waivers",(SUMIF('C Report'!$A$200:$A$299,'C Report Grouper'!$D70,'C Report'!X$200:X$299)+SUMIF('C Report'!$A$400:$A$500,'C Report Grouper'!$D70,'C Report'!X$400:X$500)),SUMIF('C Report'!$A$200:$A$299,'C Report Grouper'!$D70,'C Report'!X$200:X$299))</f>
        <v>0</v>
      </c>
      <c r="AA70" s="102">
        <f>IF($D$4="MAP+ADM Waivers",(SUMIF('C Report'!$A$200:$A$299,'C Report Grouper'!$D70,'C Report'!Y$200:Y$299)+SUMIF('C Report'!$A$400:$A$500,'C Report Grouper'!$D70,'C Report'!Y$400:Y$500)),SUMIF('C Report'!$A$200:$A$299,'C Report Grouper'!$D70,'C Report'!Y$200:Y$299))</f>
        <v>0</v>
      </c>
      <c r="AB70" s="102">
        <f>IF($D$4="MAP+ADM Waivers",(SUMIF('C Report'!$A$200:$A$299,'C Report Grouper'!$D70,'C Report'!Z$200:Z$299)+SUMIF('C Report'!$A$400:$A$500,'C Report Grouper'!$D70,'C Report'!Z$400:Z$500)),SUMIF('C Report'!$A$200:$A$299,'C Report Grouper'!$D70,'C Report'!Z$200:Z$299))</f>
        <v>0</v>
      </c>
      <c r="AC70" s="102">
        <f>IF($D$4="MAP+ADM Waivers",(SUMIF('C Report'!$A$200:$A$299,'C Report Grouper'!$D70,'C Report'!AA$200:AA$299)+SUMIF('C Report'!$A$400:$A$500,'C Report Grouper'!$D70,'C Report'!AA$400:AA$500)),SUMIF('C Report'!$A$200:$A$299,'C Report Grouper'!$D70,'C Report'!AA$200:AA$299))</f>
        <v>0</v>
      </c>
      <c r="AD70" s="102">
        <f>IF($D$4="MAP+ADM Waivers",(SUMIF('C Report'!$A$200:$A$299,'C Report Grouper'!$D70,'C Report'!AB$200:AB$299)+SUMIF('C Report'!$A$400:$A$500,'C Report Grouper'!$D70,'C Report'!AB$400:AB$500)),SUMIF('C Report'!$A$200:$A$299,'C Report Grouper'!$D70,'C Report'!AB$200:AB$299))</f>
        <v>0</v>
      </c>
      <c r="AE70" s="102">
        <f>IF($D$4="MAP+ADM Waivers",(SUMIF('C Report'!$A$200:$A$299,'C Report Grouper'!$D70,'C Report'!AC$200:AC$299)+SUMIF('C Report'!$A$400:$A$500,'C Report Grouper'!$D70,'C Report'!AC$400:AC$500)),SUMIF('C Report'!$A$200:$A$299,'C Report Grouper'!$D70,'C Report'!AC$200:AC$299))</f>
        <v>0</v>
      </c>
      <c r="AF70" s="102">
        <f>IF($D$4="MAP+ADM Waivers",(SUMIF('C Report'!$A$200:$A$299,'C Report Grouper'!$D70,'C Report'!AD$200:AD$299)+SUMIF('C Report'!$A$400:$A$500,'C Report Grouper'!$D70,'C Report'!AD$400:AD$500)),SUMIF('C Report'!$A$200:$A$299,'C Report Grouper'!$D70,'C Report'!AD$200:AD$299))</f>
        <v>0</v>
      </c>
      <c r="AG70" s="102">
        <f>IF($D$4="MAP+ADM Waivers",(SUMIF('C Report'!$A$200:$A$299,'C Report Grouper'!$D70,'C Report'!AE$200:AE$299)+SUMIF('C Report'!$A$400:$A$500,'C Report Grouper'!$D70,'C Report'!AE$400:AE$500)),SUMIF('C Report'!$A$200:$A$299,'C Report Grouper'!$D70,'C Report'!AE$200:AE$299))</f>
        <v>0</v>
      </c>
      <c r="AH70" s="103">
        <f>IF($D$4="MAP+ADM Waivers",(SUMIF('C Report'!$A$200:$A$299,'C Report Grouper'!$D70,'C Report'!AF$200:AF$299)+SUMIF('C Report'!$A$400:$A$500,'C Report Grouper'!$D70,'C Report'!AF$400:AF$500)),SUMIF('C Report'!$A$200:$A$299,'C Report Grouper'!$D70,'C Report'!AF$200:AF$299))</f>
        <v>0</v>
      </c>
    </row>
    <row r="71" spans="2:34" hidden="1" x14ac:dyDescent="0.2">
      <c r="B71" s="22"/>
      <c r="C71" s="57"/>
      <c r="D71" s="296"/>
      <c r="E71" s="101">
        <f>IF($D$4="MAP+ADM Waivers",(SUMIF('C Report'!$A$200:$A$299,'C Report Grouper'!$D71,'C Report'!C$200:C$299)+SUMIF('C Report'!$A$400:$A$500,'C Report Grouper'!$D71,'C Report'!C$400:C$500)),SUMIF('C Report'!$A$200:$A$299,'C Report Grouper'!$D71,'C Report'!C$200:C$299))</f>
        <v>0</v>
      </c>
      <c r="F71" s="420">
        <f>IF($D$4="MAP+ADM Waivers",(SUMIF('C Report'!$A$200:$A$299,'C Report Grouper'!$D71,'C Report'!D$200:D$299)+SUMIF('C Report'!$A$400:$A$500,'C Report Grouper'!$D71,'C Report'!D$400:D$500)),SUMIF('C Report'!$A$200:$A$299,'C Report Grouper'!$D71,'C Report'!D$200:D$299))</f>
        <v>0</v>
      </c>
      <c r="G71" s="420">
        <f>IF($D$4="MAP+ADM Waivers",(SUMIF('C Report'!$A$200:$A$299,'C Report Grouper'!$D71,'C Report'!E$200:E$299)+SUMIF('C Report'!$A$400:$A$500,'C Report Grouper'!$D71,'C Report'!E$400:E$500)),SUMIF('C Report'!$A$200:$A$299,'C Report Grouper'!$D71,'C Report'!E$200:E$299))</f>
        <v>0</v>
      </c>
      <c r="H71" s="420">
        <f>IF($D$4="MAP+ADM Waivers",(SUMIF('C Report'!$A$200:$A$299,'C Report Grouper'!$D71,'C Report'!F$200:F$299)+SUMIF('C Report'!$A$400:$A$500,'C Report Grouper'!$D71,'C Report'!F$400:F$500)),SUMIF('C Report'!$A$200:$A$299,'C Report Grouper'!$D71,'C Report'!F$200:F$299))</f>
        <v>0</v>
      </c>
      <c r="I71" s="103">
        <f>IF($D$4="MAP+ADM Waivers",(SUMIF('C Report'!$A$200:$A$299,'C Report Grouper'!$D71,'C Report'!G$200:G$299)+SUMIF('C Report'!$A$400:$A$500,'C Report Grouper'!$D71,'C Report'!G$400:G$500)),SUMIF('C Report'!$A$200:$A$299,'C Report Grouper'!$D71,'C Report'!G$200:G$299))</f>
        <v>0</v>
      </c>
      <c r="J71" s="102">
        <f>IF($D$4="MAP+ADM Waivers",(SUMIF('C Report'!$A$200:$A$299,'C Report Grouper'!$D71,'C Report'!H$200:H$299)+SUMIF('C Report'!$A$400:$A$500,'C Report Grouper'!$D71,'C Report'!H$400:H$500)),SUMIF('C Report'!$A$200:$A$299,'C Report Grouper'!$D71,'C Report'!H$200:H$299))</f>
        <v>0</v>
      </c>
      <c r="K71" s="102">
        <f>IF($D$4="MAP+ADM Waivers",(SUMIF('C Report'!$A$200:$A$299,'C Report Grouper'!$D71,'C Report'!I$200:I$299)+SUMIF('C Report'!$A$400:$A$500,'C Report Grouper'!$D71,'C Report'!I$400:I$500)),SUMIF('C Report'!$A$200:$A$299,'C Report Grouper'!$D71,'C Report'!I$200:I$299))</f>
        <v>0</v>
      </c>
      <c r="L71" s="102">
        <f>IF($D$4="MAP+ADM Waivers",(SUMIF('C Report'!$A$200:$A$299,'C Report Grouper'!$D71,'C Report'!J$200:J$299)+SUMIF('C Report'!$A$400:$A$500,'C Report Grouper'!$D71,'C Report'!J$400:J$500)),SUMIF('C Report'!$A$200:$A$299,'C Report Grouper'!$D71,'C Report'!J$200:J$299))</f>
        <v>0</v>
      </c>
      <c r="M71" s="102">
        <f>IF($D$4="MAP+ADM Waivers",(SUMIF('C Report'!$A$200:$A$299,'C Report Grouper'!$D71,'C Report'!K$200:K$299)+SUMIF('C Report'!$A$400:$A$500,'C Report Grouper'!$D71,'C Report'!K$400:K$500)),SUMIF('C Report'!$A$200:$A$299,'C Report Grouper'!$D71,'C Report'!K$200:K$299))</f>
        <v>0</v>
      </c>
      <c r="N71" s="102">
        <f>IF($D$4="MAP+ADM Waivers",(SUMIF('C Report'!$A$200:$A$299,'C Report Grouper'!$D71,'C Report'!L$200:L$299)+SUMIF('C Report'!$A$400:$A$500,'C Report Grouper'!$D71,'C Report'!L$400:L$500)),SUMIF('C Report'!$A$200:$A$299,'C Report Grouper'!$D71,'C Report'!L$200:L$299))</f>
        <v>0</v>
      </c>
      <c r="O71" s="102">
        <f>IF($D$4="MAP+ADM Waivers",(SUMIF('C Report'!$A$200:$A$299,'C Report Grouper'!$D71,'C Report'!M$200:M$299)+SUMIF('C Report'!$A$400:$A$500,'C Report Grouper'!$D71,'C Report'!M$400:M$500)),SUMIF('C Report'!$A$200:$A$299,'C Report Grouper'!$D71,'C Report'!M$200:M$299))</f>
        <v>0</v>
      </c>
      <c r="P71" s="102">
        <f>IF($D$4="MAP+ADM Waivers",(SUMIF('C Report'!$A$200:$A$299,'C Report Grouper'!$D71,'C Report'!N$200:N$299)+SUMIF('C Report'!$A$400:$A$500,'C Report Grouper'!$D71,'C Report'!N$400:N$500)),SUMIF('C Report'!$A$200:$A$299,'C Report Grouper'!$D71,'C Report'!N$200:N$299))</f>
        <v>0</v>
      </c>
      <c r="Q71" s="102">
        <f>IF($D$4="MAP+ADM Waivers",(SUMIF('C Report'!$A$200:$A$299,'C Report Grouper'!$D71,'C Report'!O$200:O$299)+SUMIF('C Report'!$A$400:$A$500,'C Report Grouper'!$D71,'C Report'!O$400:O$500)),SUMIF('C Report'!$A$200:$A$299,'C Report Grouper'!$D71,'C Report'!O$200:O$299))</f>
        <v>0</v>
      </c>
      <c r="R71" s="102">
        <f>IF($D$4="MAP+ADM Waivers",(SUMIF('C Report'!$A$200:$A$299,'C Report Grouper'!$D71,'C Report'!P$200:P$299)+SUMIF('C Report'!$A$400:$A$500,'C Report Grouper'!$D71,'C Report'!P$400:P$500)),SUMIF('C Report'!$A$200:$A$299,'C Report Grouper'!$D71,'C Report'!P$200:P$299))</f>
        <v>0</v>
      </c>
      <c r="S71" s="102">
        <f>IF($D$4="MAP+ADM Waivers",(SUMIF('C Report'!$A$200:$A$299,'C Report Grouper'!$D71,'C Report'!Q$200:Q$299)+SUMIF('C Report'!$A$400:$A$500,'C Report Grouper'!$D71,'C Report'!Q$400:Q$500)),SUMIF('C Report'!$A$200:$A$299,'C Report Grouper'!$D71,'C Report'!Q$200:Q$299))</f>
        <v>0</v>
      </c>
      <c r="T71" s="102">
        <f>IF($D$4="MAP+ADM Waivers",(SUMIF('C Report'!$A$200:$A$299,'C Report Grouper'!$D71,'C Report'!R$200:R$299)+SUMIF('C Report'!$A$400:$A$500,'C Report Grouper'!$D71,'C Report'!R$400:R$500)),SUMIF('C Report'!$A$200:$A$299,'C Report Grouper'!$D71,'C Report'!R$200:R$299))</f>
        <v>0</v>
      </c>
      <c r="U71" s="102">
        <f>IF($D$4="MAP+ADM Waivers",(SUMIF('C Report'!$A$200:$A$299,'C Report Grouper'!$D71,'C Report'!S$200:S$299)+SUMIF('C Report'!$A$400:$A$500,'C Report Grouper'!$D71,'C Report'!S$400:S$500)),SUMIF('C Report'!$A$200:$A$299,'C Report Grouper'!$D71,'C Report'!S$200:S$299))</f>
        <v>0</v>
      </c>
      <c r="V71" s="102">
        <f>IF($D$4="MAP+ADM Waivers",(SUMIF('C Report'!$A$200:$A$299,'C Report Grouper'!$D71,'C Report'!T$200:T$299)+SUMIF('C Report'!$A$400:$A$500,'C Report Grouper'!$D71,'C Report'!T$400:T$500)),SUMIF('C Report'!$A$200:$A$299,'C Report Grouper'!$D71,'C Report'!T$200:T$299))</f>
        <v>0</v>
      </c>
      <c r="W71" s="102">
        <f>IF($D$4="MAP+ADM Waivers",(SUMIF('C Report'!$A$200:$A$299,'C Report Grouper'!$D71,'C Report'!U$200:U$299)+SUMIF('C Report'!$A$400:$A$500,'C Report Grouper'!$D71,'C Report'!U$400:U$500)),SUMIF('C Report'!$A$200:$A$299,'C Report Grouper'!$D71,'C Report'!U$200:U$299))</f>
        <v>0</v>
      </c>
      <c r="X71" s="102">
        <f>IF($D$4="MAP+ADM Waivers",(SUMIF('C Report'!$A$200:$A$299,'C Report Grouper'!$D71,'C Report'!V$200:V$299)+SUMIF('C Report'!$A$400:$A$500,'C Report Grouper'!$D71,'C Report'!V$400:V$500)),SUMIF('C Report'!$A$200:$A$299,'C Report Grouper'!$D71,'C Report'!V$200:V$299))</f>
        <v>0</v>
      </c>
      <c r="Y71" s="102">
        <f>IF($D$4="MAP+ADM Waivers",(SUMIF('C Report'!$A$200:$A$299,'C Report Grouper'!$D71,'C Report'!W$200:W$299)+SUMIF('C Report'!$A$400:$A$500,'C Report Grouper'!$D71,'C Report'!W$400:W$500)),SUMIF('C Report'!$A$200:$A$299,'C Report Grouper'!$D71,'C Report'!W$200:W$299))</f>
        <v>0</v>
      </c>
      <c r="Z71" s="102">
        <f>IF($D$4="MAP+ADM Waivers",(SUMIF('C Report'!$A$200:$A$299,'C Report Grouper'!$D71,'C Report'!X$200:X$299)+SUMIF('C Report'!$A$400:$A$500,'C Report Grouper'!$D71,'C Report'!X$400:X$500)),SUMIF('C Report'!$A$200:$A$299,'C Report Grouper'!$D71,'C Report'!X$200:X$299))</f>
        <v>0</v>
      </c>
      <c r="AA71" s="102">
        <f>IF($D$4="MAP+ADM Waivers",(SUMIF('C Report'!$A$200:$A$299,'C Report Grouper'!$D71,'C Report'!Y$200:Y$299)+SUMIF('C Report'!$A$400:$A$500,'C Report Grouper'!$D71,'C Report'!Y$400:Y$500)),SUMIF('C Report'!$A$200:$A$299,'C Report Grouper'!$D71,'C Report'!Y$200:Y$299))</f>
        <v>0</v>
      </c>
      <c r="AB71" s="102">
        <f>IF($D$4="MAP+ADM Waivers",(SUMIF('C Report'!$A$200:$A$299,'C Report Grouper'!$D71,'C Report'!Z$200:Z$299)+SUMIF('C Report'!$A$400:$A$500,'C Report Grouper'!$D71,'C Report'!Z$400:Z$500)),SUMIF('C Report'!$A$200:$A$299,'C Report Grouper'!$D71,'C Report'!Z$200:Z$299))</f>
        <v>0</v>
      </c>
      <c r="AC71" s="102">
        <f>IF($D$4="MAP+ADM Waivers",(SUMIF('C Report'!$A$200:$A$299,'C Report Grouper'!$D71,'C Report'!AA$200:AA$299)+SUMIF('C Report'!$A$400:$A$500,'C Report Grouper'!$D71,'C Report'!AA$400:AA$500)),SUMIF('C Report'!$A$200:$A$299,'C Report Grouper'!$D71,'C Report'!AA$200:AA$299))</f>
        <v>0</v>
      </c>
      <c r="AD71" s="102">
        <f>IF($D$4="MAP+ADM Waivers",(SUMIF('C Report'!$A$200:$A$299,'C Report Grouper'!$D71,'C Report'!AB$200:AB$299)+SUMIF('C Report'!$A$400:$A$500,'C Report Grouper'!$D71,'C Report'!AB$400:AB$500)),SUMIF('C Report'!$A$200:$A$299,'C Report Grouper'!$D71,'C Report'!AB$200:AB$299))</f>
        <v>0</v>
      </c>
      <c r="AE71" s="102">
        <f>IF($D$4="MAP+ADM Waivers",(SUMIF('C Report'!$A$200:$A$299,'C Report Grouper'!$D71,'C Report'!AC$200:AC$299)+SUMIF('C Report'!$A$400:$A$500,'C Report Grouper'!$D71,'C Report'!AC$400:AC$500)),SUMIF('C Report'!$A$200:$A$299,'C Report Grouper'!$D71,'C Report'!AC$200:AC$299))</f>
        <v>0</v>
      </c>
      <c r="AF71" s="102">
        <f>IF($D$4="MAP+ADM Waivers",(SUMIF('C Report'!$A$200:$A$299,'C Report Grouper'!$D71,'C Report'!AD$200:AD$299)+SUMIF('C Report'!$A$400:$A$500,'C Report Grouper'!$D71,'C Report'!AD$400:AD$500)),SUMIF('C Report'!$A$200:$A$299,'C Report Grouper'!$D71,'C Report'!AD$200:AD$299))</f>
        <v>0</v>
      </c>
      <c r="AG71" s="102">
        <f>IF($D$4="MAP+ADM Waivers",(SUMIF('C Report'!$A$200:$A$299,'C Report Grouper'!$D71,'C Report'!AE$200:AE$299)+SUMIF('C Report'!$A$400:$A$500,'C Report Grouper'!$D71,'C Report'!AE$400:AE$500)),SUMIF('C Report'!$A$200:$A$299,'C Report Grouper'!$D71,'C Report'!AE$200:AE$299))</f>
        <v>0</v>
      </c>
      <c r="AH71" s="103">
        <f>IF($D$4="MAP+ADM Waivers",(SUMIF('C Report'!$A$200:$A$299,'C Report Grouper'!$D71,'C Report'!AF$200:AF$299)+SUMIF('C Report'!$A$400:$A$500,'C Report Grouper'!$D71,'C Report'!AF$400:AF$500)),SUMIF('C Report'!$A$200:$A$299,'C Report Grouper'!$D71,'C Report'!AF$200:AF$299))</f>
        <v>0</v>
      </c>
    </row>
    <row r="72" spans="2:34" hidden="1" x14ac:dyDescent="0.2">
      <c r="B72" s="29" t="s">
        <v>44</v>
      </c>
      <c r="C72" s="57"/>
      <c r="D72" s="296"/>
      <c r="E72" s="101">
        <f>IF($D$4="MAP+ADM Waivers",(SUMIF('C Report'!$A$200:$A$299,'C Report Grouper'!$D72,'C Report'!C$200:C$299)+SUMIF('C Report'!$A$400:$A$500,'C Report Grouper'!$D72,'C Report'!C$400:C$500)),SUMIF('C Report'!$A$200:$A$299,'C Report Grouper'!$D72,'C Report'!C$200:C$299))</f>
        <v>0</v>
      </c>
      <c r="F72" s="420">
        <f>IF($D$4="MAP+ADM Waivers",(SUMIF('C Report'!$A$200:$A$299,'C Report Grouper'!$D72,'C Report'!D$200:D$299)+SUMIF('C Report'!$A$400:$A$500,'C Report Grouper'!$D72,'C Report'!D$400:D$500)),SUMIF('C Report'!$A$200:$A$299,'C Report Grouper'!$D72,'C Report'!D$200:D$299))</f>
        <v>0</v>
      </c>
      <c r="G72" s="420">
        <f>IF($D$4="MAP+ADM Waivers",(SUMIF('C Report'!$A$200:$A$299,'C Report Grouper'!$D72,'C Report'!E$200:E$299)+SUMIF('C Report'!$A$400:$A$500,'C Report Grouper'!$D72,'C Report'!E$400:E$500)),SUMIF('C Report'!$A$200:$A$299,'C Report Grouper'!$D72,'C Report'!E$200:E$299))</f>
        <v>0</v>
      </c>
      <c r="H72" s="420">
        <f>IF($D$4="MAP+ADM Waivers",(SUMIF('C Report'!$A$200:$A$299,'C Report Grouper'!$D72,'C Report'!F$200:F$299)+SUMIF('C Report'!$A$400:$A$500,'C Report Grouper'!$D72,'C Report'!F$400:F$500)),SUMIF('C Report'!$A$200:$A$299,'C Report Grouper'!$D72,'C Report'!F$200:F$299))</f>
        <v>0</v>
      </c>
      <c r="I72" s="103">
        <f>IF($D$4="MAP+ADM Waivers",(SUMIF('C Report'!$A$200:$A$299,'C Report Grouper'!$D72,'C Report'!G$200:G$299)+SUMIF('C Report'!$A$400:$A$500,'C Report Grouper'!$D72,'C Report'!G$400:G$500)),SUMIF('C Report'!$A$200:$A$299,'C Report Grouper'!$D72,'C Report'!G$200:G$299))</f>
        <v>0</v>
      </c>
      <c r="J72" s="102">
        <f>IF($D$4="MAP+ADM Waivers",(SUMIF('C Report'!$A$200:$A$299,'C Report Grouper'!$D72,'C Report'!H$200:H$299)+SUMIF('C Report'!$A$400:$A$500,'C Report Grouper'!$D72,'C Report'!H$400:H$500)),SUMIF('C Report'!$A$200:$A$299,'C Report Grouper'!$D72,'C Report'!H$200:H$299))</f>
        <v>0</v>
      </c>
      <c r="K72" s="102">
        <f>IF($D$4="MAP+ADM Waivers",(SUMIF('C Report'!$A$200:$A$299,'C Report Grouper'!$D72,'C Report'!I$200:I$299)+SUMIF('C Report'!$A$400:$A$500,'C Report Grouper'!$D72,'C Report'!I$400:I$500)),SUMIF('C Report'!$A$200:$A$299,'C Report Grouper'!$D72,'C Report'!I$200:I$299))</f>
        <v>0</v>
      </c>
      <c r="L72" s="102">
        <f>IF($D$4="MAP+ADM Waivers",(SUMIF('C Report'!$A$200:$A$299,'C Report Grouper'!$D72,'C Report'!J$200:J$299)+SUMIF('C Report'!$A$400:$A$500,'C Report Grouper'!$D72,'C Report'!J$400:J$500)),SUMIF('C Report'!$A$200:$A$299,'C Report Grouper'!$D72,'C Report'!J$200:J$299))</f>
        <v>0</v>
      </c>
      <c r="M72" s="102">
        <f>IF($D$4="MAP+ADM Waivers",(SUMIF('C Report'!$A$200:$A$299,'C Report Grouper'!$D72,'C Report'!K$200:K$299)+SUMIF('C Report'!$A$400:$A$500,'C Report Grouper'!$D72,'C Report'!K$400:K$500)),SUMIF('C Report'!$A$200:$A$299,'C Report Grouper'!$D72,'C Report'!K$200:K$299))</f>
        <v>0</v>
      </c>
      <c r="N72" s="102">
        <f>IF($D$4="MAP+ADM Waivers",(SUMIF('C Report'!$A$200:$A$299,'C Report Grouper'!$D72,'C Report'!L$200:L$299)+SUMIF('C Report'!$A$400:$A$500,'C Report Grouper'!$D72,'C Report'!L$400:L$500)),SUMIF('C Report'!$A$200:$A$299,'C Report Grouper'!$D72,'C Report'!L$200:L$299))</f>
        <v>0</v>
      </c>
      <c r="O72" s="102">
        <f>IF($D$4="MAP+ADM Waivers",(SUMIF('C Report'!$A$200:$A$299,'C Report Grouper'!$D72,'C Report'!M$200:M$299)+SUMIF('C Report'!$A$400:$A$500,'C Report Grouper'!$D72,'C Report'!M$400:M$500)),SUMIF('C Report'!$A$200:$A$299,'C Report Grouper'!$D72,'C Report'!M$200:M$299))</f>
        <v>0</v>
      </c>
      <c r="P72" s="102">
        <f>IF($D$4="MAP+ADM Waivers",(SUMIF('C Report'!$A$200:$A$299,'C Report Grouper'!$D72,'C Report'!N$200:N$299)+SUMIF('C Report'!$A$400:$A$500,'C Report Grouper'!$D72,'C Report'!N$400:N$500)),SUMIF('C Report'!$A$200:$A$299,'C Report Grouper'!$D72,'C Report'!N$200:N$299))</f>
        <v>0</v>
      </c>
      <c r="Q72" s="102">
        <f>IF($D$4="MAP+ADM Waivers",(SUMIF('C Report'!$A$200:$A$299,'C Report Grouper'!$D72,'C Report'!O$200:O$299)+SUMIF('C Report'!$A$400:$A$500,'C Report Grouper'!$D72,'C Report'!O$400:O$500)),SUMIF('C Report'!$A$200:$A$299,'C Report Grouper'!$D72,'C Report'!O$200:O$299))</f>
        <v>0</v>
      </c>
      <c r="R72" s="102">
        <f>IF($D$4="MAP+ADM Waivers",(SUMIF('C Report'!$A$200:$A$299,'C Report Grouper'!$D72,'C Report'!P$200:P$299)+SUMIF('C Report'!$A$400:$A$500,'C Report Grouper'!$D72,'C Report'!P$400:P$500)),SUMIF('C Report'!$A$200:$A$299,'C Report Grouper'!$D72,'C Report'!P$200:P$299))</f>
        <v>0</v>
      </c>
      <c r="S72" s="102">
        <f>IF($D$4="MAP+ADM Waivers",(SUMIF('C Report'!$A$200:$A$299,'C Report Grouper'!$D72,'C Report'!Q$200:Q$299)+SUMIF('C Report'!$A$400:$A$500,'C Report Grouper'!$D72,'C Report'!Q$400:Q$500)),SUMIF('C Report'!$A$200:$A$299,'C Report Grouper'!$D72,'C Report'!Q$200:Q$299))</f>
        <v>0</v>
      </c>
      <c r="T72" s="102">
        <f>IF($D$4="MAP+ADM Waivers",(SUMIF('C Report'!$A$200:$A$299,'C Report Grouper'!$D72,'C Report'!R$200:R$299)+SUMIF('C Report'!$A$400:$A$500,'C Report Grouper'!$D72,'C Report'!R$400:R$500)),SUMIF('C Report'!$A$200:$A$299,'C Report Grouper'!$D72,'C Report'!R$200:R$299))</f>
        <v>0</v>
      </c>
      <c r="U72" s="102">
        <f>IF($D$4="MAP+ADM Waivers",(SUMIF('C Report'!$A$200:$A$299,'C Report Grouper'!$D72,'C Report'!S$200:S$299)+SUMIF('C Report'!$A$400:$A$500,'C Report Grouper'!$D72,'C Report'!S$400:S$500)),SUMIF('C Report'!$A$200:$A$299,'C Report Grouper'!$D72,'C Report'!S$200:S$299))</f>
        <v>0</v>
      </c>
      <c r="V72" s="102">
        <f>IF($D$4="MAP+ADM Waivers",(SUMIF('C Report'!$A$200:$A$299,'C Report Grouper'!$D72,'C Report'!T$200:T$299)+SUMIF('C Report'!$A$400:$A$500,'C Report Grouper'!$D72,'C Report'!T$400:T$500)),SUMIF('C Report'!$A$200:$A$299,'C Report Grouper'!$D72,'C Report'!T$200:T$299))</f>
        <v>0</v>
      </c>
      <c r="W72" s="102">
        <f>IF($D$4="MAP+ADM Waivers",(SUMIF('C Report'!$A$200:$A$299,'C Report Grouper'!$D72,'C Report'!U$200:U$299)+SUMIF('C Report'!$A$400:$A$500,'C Report Grouper'!$D72,'C Report'!U$400:U$500)),SUMIF('C Report'!$A$200:$A$299,'C Report Grouper'!$D72,'C Report'!U$200:U$299))</f>
        <v>0</v>
      </c>
      <c r="X72" s="102">
        <f>IF($D$4="MAP+ADM Waivers",(SUMIF('C Report'!$A$200:$A$299,'C Report Grouper'!$D72,'C Report'!V$200:V$299)+SUMIF('C Report'!$A$400:$A$500,'C Report Grouper'!$D72,'C Report'!V$400:V$500)),SUMIF('C Report'!$A$200:$A$299,'C Report Grouper'!$D72,'C Report'!V$200:V$299))</f>
        <v>0</v>
      </c>
      <c r="Y72" s="102">
        <f>IF($D$4="MAP+ADM Waivers",(SUMIF('C Report'!$A$200:$A$299,'C Report Grouper'!$D72,'C Report'!W$200:W$299)+SUMIF('C Report'!$A$400:$A$500,'C Report Grouper'!$D72,'C Report'!W$400:W$500)),SUMIF('C Report'!$A$200:$A$299,'C Report Grouper'!$D72,'C Report'!W$200:W$299))</f>
        <v>0</v>
      </c>
      <c r="Z72" s="102">
        <f>IF($D$4="MAP+ADM Waivers",(SUMIF('C Report'!$A$200:$A$299,'C Report Grouper'!$D72,'C Report'!X$200:X$299)+SUMIF('C Report'!$A$400:$A$500,'C Report Grouper'!$D72,'C Report'!X$400:X$500)),SUMIF('C Report'!$A$200:$A$299,'C Report Grouper'!$D72,'C Report'!X$200:X$299))</f>
        <v>0</v>
      </c>
      <c r="AA72" s="102">
        <f>IF($D$4="MAP+ADM Waivers",(SUMIF('C Report'!$A$200:$A$299,'C Report Grouper'!$D72,'C Report'!Y$200:Y$299)+SUMIF('C Report'!$A$400:$A$500,'C Report Grouper'!$D72,'C Report'!Y$400:Y$500)),SUMIF('C Report'!$A$200:$A$299,'C Report Grouper'!$D72,'C Report'!Y$200:Y$299))</f>
        <v>0</v>
      </c>
      <c r="AB72" s="102">
        <f>IF($D$4="MAP+ADM Waivers",(SUMIF('C Report'!$A$200:$A$299,'C Report Grouper'!$D72,'C Report'!Z$200:Z$299)+SUMIF('C Report'!$A$400:$A$500,'C Report Grouper'!$D72,'C Report'!Z$400:Z$500)),SUMIF('C Report'!$A$200:$A$299,'C Report Grouper'!$D72,'C Report'!Z$200:Z$299))</f>
        <v>0</v>
      </c>
      <c r="AC72" s="102">
        <f>IF($D$4="MAP+ADM Waivers",(SUMIF('C Report'!$A$200:$A$299,'C Report Grouper'!$D72,'C Report'!AA$200:AA$299)+SUMIF('C Report'!$A$400:$A$500,'C Report Grouper'!$D72,'C Report'!AA$400:AA$500)),SUMIF('C Report'!$A$200:$A$299,'C Report Grouper'!$D72,'C Report'!AA$200:AA$299))</f>
        <v>0</v>
      </c>
      <c r="AD72" s="102">
        <f>IF($D$4="MAP+ADM Waivers",(SUMIF('C Report'!$A$200:$A$299,'C Report Grouper'!$D72,'C Report'!AB$200:AB$299)+SUMIF('C Report'!$A$400:$A$500,'C Report Grouper'!$D72,'C Report'!AB$400:AB$500)),SUMIF('C Report'!$A$200:$A$299,'C Report Grouper'!$D72,'C Report'!AB$200:AB$299))</f>
        <v>0</v>
      </c>
      <c r="AE72" s="102">
        <f>IF($D$4="MAP+ADM Waivers",(SUMIF('C Report'!$A$200:$A$299,'C Report Grouper'!$D72,'C Report'!AC$200:AC$299)+SUMIF('C Report'!$A$400:$A$500,'C Report Grouper'!$D72,'C Report'!AC$400:AC$500)),SUMIF('C Report'!$A$200:$A$299,'C Report Grouper'!$D72,'C Report'!AC$200:AC$299))</f>
        <v>0</v>
      </c>
      <c r="AF72" s="102">
        <f>IF($D$4="MAP+ADM Waivers",(SUMIF('C Report'!$A$200:$A$299,'C Report Grouper'!$D72,'C Report'!AD$200:AD$299)+SUMIF('C Report'!$A$400:$A$500,'C Report Grouper'!$D72,'C Report'!AD$400:AD$500)),SUMIF('C Report'!$A$200:$A$299,'C Report Grouper'!$D72,'C Report'!AD$200:AD$299))</f>
        <v>0</v>
      </c>
      <c r="AG72" s="102">
        <f>IF($D$4="MAP+ADM Waivers",(SUMIF('C Report'!$A$200:$A$299,'C Report Grouper'!$D72,'C Report'!AE$200:AE$299)+SUMIF('C Report'!$A$400:$A$500,'C Report Grouper'!$D72,'C Report'!AE$400:AE$500)),SUMIF('C Report'!$A$200:$A$299,'C Report Grouper'!$D72,'C Report'!AE$200:AE$299))</f>
        <v>0</v>
      </c>
      <c r="AH72" s="103">
        <f>IF($D$4="MAP+ADM Waivers",(SUMIF('C Report'!$A$200:$A$299,'C Report Grouper'!$D72,'C Report'!AF$200:AF$299)+SUMIF('C Report'!$A$400:$A$500,'C Report Grouper'!$D72,'C Report'!AF$400:AF$500)),SUMIF('C Report'!$A$200:$A$299,'C Report Grouper'!$D72,'C Report'!AF$200:AF$299))</f>
        <v>0</v>
      </c>
    </row>
    <row r="73" spans="2:34" hidden="1" x14ac:dyDescent="0.2">
      <c r="B73" s="22" t="str">
        <f>IFERROR(VLOOKUP(C73,'MEG Def'!$A$7:$B$40,2),"")</f>
        <v/>
      </c>
      <c r="C73" s="56"/>
      <c r="D73" s="296"/>
      <c r="E73" s="101">
        <f>IF($D$4="MAP+ADM Waivers",(SUMIF('C Report'!$A$200:$A$299,'C Report Grouper'!$D73,'C Report'!C$200:C$299)+SUMIF('C Report'!$A$400:$A$500,'C Report Grouper'!$D73,'C Report'!C$400:C$500)),SUMIF('C Report'!$A$200:$A$299,'C Report Grouper'!$D73,'C Report'!C$200:C$299))</f>
        <v>0</v>
      </c>
      <c r="F73" s="420">
        <f>IF($D$4="MAP+ADM Waivers",(SUMIF('C Report'!$A$200:$A$299,'C Report Grouper'!$D73,'C Report'!D$200:D$299)+SUMIF('C Report'!$A$400:$A$500,'C Report Grouper'!$D73,'C Report'!D$400:D$500)),SUMIF('C Report'!$A$200:$A$299,'C Report Grouper'!$D73,'C Report'!D$200:D$299))</f>
        <v>0</v>
      </c>
      <c r="G73" s="420">
        <f>IF($D$4="MAP+ADM Waivers",(SUMIF('C Report'!$A$200:$A$299,'C Report Grouper'!$D73,'C Report'!E$200:E$299)+SUMIF('C Report'!$A$400:$A$500,'C Report Grouper'!$D73,'C Report'!E$400:E$500)),SUMIF('C Report'!$A$200:$A$299,'C Report Grouper'!$D73,'C Report'!E$200:E$299))</f>
        <v>0</v>
      </c>
      <c r="H73" s="420">
        <f>IF($D$4="MAP+ADM Waivers",(SUMIF('C Report'!$A$200:$A$299,'C Report Grouper'!$D73,'C Report'!F$200:F$299)+SUMIF('C Report'!$A$400:$A$500,'C Report Grouper'!$D73,'C Report'!F$400:F$500)),SUMIF('C Report'!$A$200:$A$299,'C Report Grouper'!$D73,'C Report'!F$200:F$299))</f>
        <v>0</v>
      </c>
      <c r="I73" s="103">
        <f>IF($D$4="MAP+ADM Waivers",(SUMIF('C Report'!$A$200:$A$299,'C Report Grouper'!$D73,'C Report'!G$200:G$299)+SUMIF('C Report'!$A$400:$A$500,'C Report Grouper'!$D73,'C Report'!G$400:G$500)),SUMIF('C Report'!$A$200:$A$299,'C Report Grouper'!$D73,'C Report'!G$200:G$299))</f>
        <v>0</v>
      </c>
      <c r="J73" s="102">
        <f>IF($D$4="MAP+ADM Waivers",(SUMIF('C Report'!$A$200:$A$299,'C Report Grouper'!$D73,'C Report'!H$200:H$299)+SUMIF('C Report'!$A$400:$A$500,'C Report Grouper'!$D73,'C Report'!H$400:H$500)),SUMIF('C Report'!$A$200:$A$299,'C Report Grouper'!$D73,'C Report'!H$200:H$299))</f>
        <v>0</v>
      </c>
      <c r="K73" s="102">
        <f>IF($D$4="MAP+ADM Waivers",(SUMIF('C Report'!$A$200:$A$299,'C Report Grouper'!$D73,'C Report'!I$200:I$299)+SUMIF('C Report'!$A$400:$A$500,'C Report Grouper'!$D73,'C Report'!I$400:I$500)),SUMIF('C Report'!$A$200:$A$299,'C Report Grouper'!$D73,'C Report'!I$200:I$299))</f>
        <v>0</v>
      </c>
      <c r="L73" s="102">
        <f>IF($D$4="MAP+ADM Waivers",(SUMIF('C Report'!$A$200:$A$299,'C Report Grouper'!$D73,'C Report'!J$200:J$299)+SUMIF('C Report'!$A$400:$A$500,'C Report Grouper'!$D73,'C Report'!J$400:J$500)),SUMIF('C Report'!$A$200:$A$299,'C Report Grouper'!$D73,'C Report'!J$200:J$299))</f>
        <v>0</v>
      </c>
      <c r="M73" s="102">
        <f>IF($D$4="MAP+ADM Waivers",(SUMIF('C Report'!$A$200:$A$299,'C Report Grouper'!$D73,'C Report'!K$200:K$299)+SUMIF('C Report'!$A$400:$A$500,'C Report Grouper'!$D73,'C Report'!K$400:K$500)),SUMIF('C Report'!$A$200:$A$299,'C Report Grouper'!$D73,'C Report'!K$200:K$299))</f>
        <v>0</v>
      </c>
      <c r="N73" s="102">
        <f>IF($D$4="MAP+ADM Waivers",(SUMIF('C Report'!$A$200:$A$299,'C Report Grouper'!$D73,'C Report'!L$200:L$299)+SUMIF('C Report'!$A$400:$A$500,'C Report Grouper'!$D73,'C Report'!L$400:L$500)),SUMIF('C Report'!$A$200:$A$299,'C Report Grouper'!$D73,'C Report'!L$200:L$299))</f>
        <v>0</v>
      </c>
      <c r="O73" s="102">
        <f>IF($D$4="MAP+ADM Waivers",(SUMIF('C Report'!$A$200:$A$299,'C Report Grouper'!$D73,'C Report'!M$200:M$299)+SUMIF('C Report'!$A$400:$A$500,'C Report Grouper'!$D73,'C Report'!M$400:M$500)),SUMIF('C Report'!$A$200:$A$299,'C Report Grouper'!$D73,'C Report'!M$200:M$299))</f>
        <v>0</v>
      </c>
      <c r="P73" s="102">
        <f>IF($D$4="MAP+ADM Waivers",(SUMIF('C Report'!$A$200:$A$299,'C Report Grouper'!$D73,'C Report'!N$200:N$299)+SUMIF('C Report'!$A$400:$A$500,'C Report Grouper'!$D73,'C Report'!N$400:N$500)),SUMIF('C Report'!$A$200:$A$299,'C Report Grouper'!$D73,'C Report'!N$200:N$299))</f>
        <v>0</v>
      </c>
      <c r="Q73" s="102">
        <f>IF($D$4="MAP+ADM Waivers",(SUMIF('C Report'!$A$200:$A$299,'C Report Grouper'!$D73,'C Report'!O$200:O$299)+SUMIF('C Report'!$A$400:$A$500,'C Report Grouper'!$D73,'C Report'!O$400:O$500)),SUMIF('C Report'!$A$200:$A$299,'C Report Grouper'!$D73,'C Report'!O$200:O$299))</f>
        <v>0</v>
      </c>
      <c r="R73" s="102">
        <f>IF($D$4="MAP+ADM Waivers",(SUMIF('C Report'!$A$200:$A$299,'C Report Grouper'!$D73,'C Report'!P$200:P$299)+SUMIF('C Report'!$A$400:$A$500,'C Report Grouper'!$D73,'C Report'!P$400:P$500)),SUMIF('C Report'!$A$200:$A$299,'C Report Grouper'!$D73,'C Report'!P$200:P$299))</f>
        <v>0</v>
      </c>
      <c r="S73" s="102">
        <f>IF($D$4="MAP+ADM Waivers",(SUMIF('C Report'!$A$200:$A$299,'C Report Grouper'!$D73,'C Report'!Q$200:Q$299)+SUMIF('C Report'!$A$400:$A$500,'C Report Grouper'!$D73,'C Report'!Q$400:Q$500)),SUMIF('C Report'!$A$200:$A$299,'C Report Grouper'!$D73,'C Report'!Q$200:Q$299))</f>
        <v>0</v>
      </c>
      <c r="T73" s="102">
        <f>IF($D$4="MAP+ADM Waivers",(SUMIF('C Report'!$A$200:$A$299,'C Report Grouper'!$D73,'C Report'!R$200:R$299)+SUMIF('C Report'!$A$400:$A$500,'C Report Grouper'!$D73,'C Report'!R$400:R$500)),SUMIF('C Report'!$A$200:$A$299,'C Report Grouper'!$D73,'C Report'!R$200:R$299))</f>
        <v>0</v>
      </c>
      <c r="U73" s="102">
        <f>IF($D$4="MAP+ADM Waivers",(SUMIF('C Report'!$A$200:$A$299,'C Report Grouper'!$D73,'C Report'!S$200:S$299)+SUMIF('C Report'!$A$400:$A$500,'C Report Grouper'!$D73,'C Report'!S$400:S$500)),SUMIF('C Report'!$A$200:$A$299,'C Report Grouper'!$D73,'C Report'!S$200:S$299))</f>
        <v>0</v>
      </c>
      <c r="V73" s="102">
        <f>IF($D$4="MAP+ADM Waivers",(SUMIF('C Report'!$A$200:$A$299,'C Report Grouper'!$D73,'C Report'!T$200:T$299)+SUMIF('C Report'!$A$400:$A$500,'C Report Grouper'!$D73,'C Report'!T$400:T$500)),SUMIF('C Report'!$A$200:$A$299,'C Report Grouper'!$D73,'C Report'!T$200:T$299))</f>
        <v>0</v>
      </c>
      <c r="W73" s="102">
        <f>IF($D$4="MAP+ADM Waivers",(SUMIF('C Report'!$A$200:$A$299,'C Report Grouper'!$D73,'C Report'!U$200:U$299)+SUMIF('C Report'!$A$400:$A$500,'C Report Grouper'!$D73,'C Report'!U$400:U$500)),SUMIF('C Report'!$A$200:$A$299,'C Report Grouper'!$D73,'C Report'!U$200:U$299))</f>
        <v>0</v>
      </c>
      <c r="X73" s="102">
        <f>IF($D$4="MAP+ADM Waivers",(SUMIF('C Report'!$A$200:$A$299,'C Report Grouper'!$D73,'C Report'!V$200:V$299)+SUMIF('C Report'!$A$400:$A$500,'C Report Grouper'!$D73,'C Report'!V$400:V$500)),SUMIF('C Report'!$A$200:$A$299,'C Report Grouper'!$D73,'C Report'!V$200:V$299))</f>
        <v>0</v>
      </c>
      <c r="Y73" s="102">
        <f>IF($D$4="MAP+ADM Waivers",(SUMIF('C Report'!$A$200:$A$299,'C Report Grouper'!$D73,'C Report'!W$200:W$299)+SUMIF('C Report'!$A$400:$A$500,'C Report Grouper'!$D73,'C Report'!W$400:W$500)),SUMIF('C Report'!$A$200:$A$299,'C Report Grouper'!$D73,'C Report'!W$200:W$299))</f>
        <v>0</v>
      </c>
      <c r="Z73" s="102">
        <f>IF($D$4="MAP+ADM Waivers",(SUMIF('C Report'!$A$200:$A$299,'C Report Grouper'!$D73,'C Report'!X$200:X$299)+SUMIF('C Report'!$A$400:$A$500,'C Report Grouper'!$D73,'C Report'!X$400:X$500)),SUMIF('C Report'!$A$200:$A$299,'C Report Grouper'!$D73,'C Report'!X$200:X$299))</f>
        <v>0</v>
      </c>
      <c r="AA73" s="102">
        <f>IF($D$4="MAP+ADM Waivers",(SUMIF('C Report'!$A$200:$A$299,'C Report Grouper'!$D73,'C Report'!Y$200:Y$299)+SUMIF('C Report'!$A$400:$A$500,'C Report Grouper'!$D73,'C Report'!Y$400:Y$500)),SUMIF('C Report'!$A$200:$A$299,'C Report Grouper'!$D73,'C Report'!Y$200:Y$299))</f>
        <v>0</v>
      </c>
      <c r="AB73" s="102">
        <f>IF($D$4="MAP+ADM Waivers",(SUMIF('C Report'!$A$200:$A$299,'C Report Grouper'!$D73,'C Report'!Z$200:Z$299)+SUMIF('C Report'!$A$400:$A$500,'C Report Grouper'!$D73,'C Report'!Z$400:Z$500)),SUMIF('C Report'!$A$200:$A$299,'C Report Grouper'!$D73,'C Report'!Z$200:Z$299))</f>
        <v>0</v>
      </c>
      <c r="AC73" s="102">
        <f>IF($D$4="MAP+ADM Waivers",(SUMIF('C Report'!$A$200:$A$299,'C Report Grouper'!$D73,'C Report'!AA$200:AA$299)+SUMIF('C Report'!$A$400:$A$500,'C Report Grouper'!$D73,'C Report'!AA$400:AA$500)),SUMIF('C Report'!$A$200:$A$299,'C Report Grouper'!$D73,'C Report'!AA$200:AA$299))</f>
        <v>0</v>
      </c>
      <c r="AD73" s="102">
        <f>IF($D$4="MAP+ADM Waivers",(SUMIF('C Report'!$A$200:$A$299,'C Report Grouper'!$D73,'C Report'!AB$200:AB$299)+SUMIF('C Report'!$A$400:$A$500,'C Report Grouper'!$D73,'C Report'!AB$400:AB$500)),SUMIF('C Report'!$A$200:$A$299,'C Report Grouper'!$D73,'C Report'!AB$200:AB$299))</f>
        <v>0</v>
      </c>
      <c r="AE73" s="102">
        <f>IF($D$4="MAP+ADM Waivers",(SUMIF('C Report'!$A$200:$A$299,'C Report Grouper'!$D73,'C Report'!AC$200:AC$299)+SUMIF('C Report'!$A$400:$A$500,'C Report Grouper'!$D73,'C Report'!AC$400:AC$500)),SUMIF('C Report'!$A$200:$A$299,'C Report Grouper'!$D73,'C Report'!AC$200:AC$299))</f>
        <v>0</v>
      </c>
      <c r="AF73" s="102">
        <f>IF($D$4="MAP+ADM Waivers",(SUMIF('C Report'!$A$200:$A$299,'C Report Grouper'!$D73,'C Report'!AD$200:AD$299)+SUMIF('C Report'!$A$400:$A$500,'C Report Grouper'!$D73,'C Report'!AD$400:AD$500)),SUMIF('C Report'!$A$200:$A$299,'C Report Grouper'!$D73,'C Report'!AD$200:AD$299))</f>
        <v>0</v>
      </c>
      <c r="AG73" s="102">
        <f>IF($D$4="MAP+ADM Waivers",(SUMIF('C Report'!$A$200:$A$299,'C Report Grouper'!$D73,'C Report'!AE$200:AE$299)+SUMIF('C Report'!$A$400:$A$500,'C Report Grouper'!$D73,'C Report'!AE$400:AE$500)),SUMIF('C Report'!$A$200:$A$299,'C Report Grouper'!$D73,'C Report'!AE$200:AE$299))</f>
        <v>0</v>
      </c>
      <c r="AH73" s="103">
        <f>IF($D$4="MAP+ADM Waivers",(SUMIF('C Report'!$A$200:$A$299,'C Report Grouper'!$D73,'C Report'!AF$200:AF$299)+SUMIF('C Report'!$A$400:$A$500,'C Report Grouper'!$D73,'C Report'!AF$400:AF$500)),SUMIF('C Report'!$A$200:$A$299,'C Report Grouper'!$D73,'C Report'!AF$200:AF$299))</f>
        <v>0</v>
      </c>
    </row>
    <row r="74" spans="2:34" hidden="1" x14ac:dyDescent="0.2">
      <c r="B74" s="22" t="str">
        <f>IFERROR(VLOOKUP(C74,'MEG Def'!$A$7:$B$40,2),"")</f>
        <v/>
      </c>
      <c r="C74" s="56"/>
      <c r="D74" s="296"/>
      <c r="E74" s="101">
        <f>IF($D$4="MAP+ADM Waivers",(SUMIF('C Report'!$A$200:$A$299,'C Report Grouper'!$D74,'C Report'!C$200:C$299)+SUMIF('C Report'!$A$400:$A$500,'C Report Grouper'!$D74,'C Report'!C$400:C$500)),SUMIF('C Report'!$A$200:$A$299,'C Report Grouper'!$D74,'C Report'!C$200:C$299))</f>
        <v>0</v>
      </c>
      <c r="F74" s="420">
        <f>IF($D$4="MAP+ADM Waivers",(SUMIF('C Report'!$A$200:$A$299,'C Report Grouper'!$D74,'C Report'!D$200:D$299)+SUMIF('C Report'!$A$400:$A$500,'C Report Grouper'!$D74,'C Report'!D$400:D$500)),SUMIF('C Report'!$A$200:$A$299,'C Report Grouper'!$D74,'C Report'!D$200:D$299))</f>
        <v>0</v>
      </c>
      <c r="G74" s="420">
        <f>IF($D$4="MAP+ADM Waivers",(SUMIF('C Report'!$A$200:$A$299,'C Report Grouper'!$D74,'C Report'!E$200:E$299)+SUMIF('C Report'!$A$400:$A$500,'C Report Grouper'!$D74,'C Report'!E$400:E$500)),SUMIF('C Report'!$A$200:$A$299,'C Report Grouper'!$D74,'C Report'!E$200:E$299))</f>
        <v>0</v>
      </c>
      <c r="H74" s="420">
        <f>IF($D$4="MAP+ADM Waivers",(SUMIF('C Report'!$A$200:$A$299,'C Report Grouper'!$D74,'C Report'!F$200:F$299)+SUMIF('C Report'!$A$400:$A$500,'C Report Grouper'!$D74,'C Report'!F$400:F$500)),SUMIF('C Report'!$A$200:$A$299,'C Report Grouper'!$D74,'C Report'!F$200:F$299))</f>
        <v>0</v>
      </c>
      <c r="I74" s="103">
        <f>IF($D$4="MAP+ADM Waivers",(SUMIF('C Report'!$A$200:$A$299,'C Report Grouper'!$D74,'C Report'!G$200:G$299)+SUMIF('C Report'!$A$400:$A$500,'C Report Grouper'!$D74,'C Report'!G$400:G$500)),SUMIF('C Report'!$A$200:$A$299,'C Report Grouper'!$D74,'C Report'!G$200:G$299))</f>
        <v>0</v>
      </c>
      <c r="J74" s="102">
        <f>IF($D$4="MAP+ADM Waivers",(SUMIF('C Report'!$A$200:$A$299,'C Report Grouper'!$D74,'C Report'!H$200:H$299)+SUMIF('C Report'!$A$400:$A$500,'C Report Grouper'!$D74,'C Report'!H$400:H$500)),SUMIF('C Report'!$A$200:$A$299,'C Report Grouper'!$D74,'C Report'!H$200:H$299))</f>
        <v>0</v>
      </c>
      <c r="K74" s="102">
        <f>IF($D$4="MAP+ADM Waivers",(SUMIF('C Report'!$A$200:$A$299,'C Report Grouper'!$D74,'C Report'!I$200:I$299)+SUMIF('C Report'!$A$400:$A$500,'C Report Grouper'!$D74,'C Report'!I$400:I$500)),SUMIF('C Report'!$A$200:$A$299,'C Report Grouper'!$D74,'C Report'!I$200:I$299))</f>
        <v>0</v>
      </c>
      <c r="L74" s="102">
        <f>IF($D$4="MAP+ADM Waivers",(SUMIF('C Report'!$A$200:$A$299,'C Report Grouper'!$D74,'C Report'!J$200:J$299)+SUMIF('C Report'!$A$400:$A$500,'C Report Grouper'!$D74,'C Report'!J$400:J$500)),SUMIF('C Report'!$A$200:$A$299,'C Report Grouper'!$D74,'C Report'!J$200:J$299))</f>
        <v>0</v>
      </c>
      <c r="M74" s="102">
        <f>IF($D$4="MAP+ADM Waivers",(SUMIF('C Report'!$A$200:$A$299,'C Report Grouper'!$D74,'C Report'!K$200:K$299)+SUMIF('C Report'!$A$400:$A$500,'C Report Grouper'!$D74,'C Report'!K$400:K$500)),SUMIF('C Report'!$A$200:$A$299,'C Report Grouper'!$D74,'C Report'!K$200:K$299))</f>
        <v>0</v>
      </c>
      <c r="N74" s="102">
        <f>IF($D$4="MAP+ADM Waivers",(SUMIF('C Report'!$A$200:$A$299,'C Report Grouper'!$D74,'C Report'!L$200:L$299)+SUMIF('C Report'!$A$400:$A$500,'C Report Grouper'!$D74,'C Report'!L$400:L$500)),SUMIF('C Report'!$A$200:$A$299,'C Report Grouper'!$D74,'C Report'!L$200:L$299))</f>
        <v>0</v>
      </c>
      <c r="O74" s="102">
        <f>IF($D$4="MAP+ADM Waivers",(SUMIF('C Report'!$A$200:$A$299,'C Report Grouper'!$D74,'C Report'!M$200:M$299)+SUMIF('C Report'!$A$400:$A$500,'C Report Grouper'!$D74,'C Report'!M$400:M$500)),SUMIF('C Report'!$A$200:$A$299,'C Report Grouper'!$D74,'C Report'!M$200:M$299))</f>
        <v>0</v>
      </c>
      <c r="P74" s="102">
        <f>IF($D$4="MAP+ADM Waivers",(SUMIF('C Report'!$A$200:$A$299,'C Report Grouper'!$D74,'C Report'!N$200:N$299)+SUMIF('C Report'!$A$400:$A$500,'C Report Grouper'!$D74,'C Report'!N$400:N$500)),SUMIF('C Report'!$A$200:$A$299,'C Report Grouper'!$D74,'C Report'!N$200:N$299))</f>
        <v>0</v>
      </c>
      <c r="Q74" s="102">
        <f>IF($D$4="MAP+ADM Waivers",(SUMIF('C Report'!$A$200:$A$299,'C Report Grouper'!$D74,'C Report'!O$200:O$299)+SUMIF('C Report'!$A$400:$A$500,'C Report Grouper'!$D74,'C Report'!O$400:O$500)),SUMIF('C Report'!$A$200:$A$299,'C Report Grouper'!$D74,'C Report'!O$200:O$299))</f>
        <v>0</v>
      </c>
      <c r="R74" s="102">
        <f>IF($D$4="MAP+ADM Waivers",(SUMIF('C Report'!$A$200:$A$299,'C Report Grouper'!$D74,'C Report'!P$200:P$299)+SUMIF('C Report'!$A$400:$A$500,'C Report Grouper'!$D74,'C Report'!P$400:P$500)),SUMIF('C Report'!$A$200:$A$299,'C Report Grouper'!$D74,'C Report'!P$200:P$299))</f>
        <v>0</v>
      </c>
      <c r="S74" s="102">
        <f>IF($D$4="MAP+ADM Waivers",(SUMIF('C Report'!$A$200:$A$299,'C Report Grouper'!$D74,'C Report'!Q$200:Q$299)+SUMIF('C Report'!$A$400:$A$500,'C Report Grouper'!$D74,'C Report'!Q$400:Q$500)),SUMIF('C Report'!$A$200:$A$299,'C Report Grouper'!$D74,'C Report'!Q$200:Q$299))</f>
        <v>0</v>
      </c>
      <c r="T74" s="102">
        <f>IF($D$4="MAP+ADM Waivers",(SUMIF('C Report'!$A$200:$A$299,'C Report Grouper'!$D74,'C Report'!R$200:R$299)+SUMIF('C Report'!$A$400:$A$500,'C Report Grouper'!$D74,'C Report'!R$400:R$500)),SUMIF('C Report'!$A$200:$A$299,'C Report Grouper'!$D74,'C Report'!R$200:R$299))</f>
        <v>0</v>
      </c>
      <c r="U74" s="102">
        <f>IF($D$4="MAP+ADM Waivers",(SUMIF('C Report'!$A$200:$A$299,'C Report Grouper'!$D74,'C Report'!S$200:S$299)+SUMIF('C Report'!$A$400:$A$500,'C Report Grouper'!$D74,'C Report'!S$400:S$500)),SUMIF('C Report'!$A$200:$A$299,'C Report Grouper'!$D74,'C Report'!S$200:S$299))</f>
        <v>0</v>
      </c>
      <c r="V74" s="102">
        <f>IF($D$4="MAP+ADM Waivers",(SUMIF('C Report'!$A$200:$A$299,'C Report Grouper'!$D74,'C Report'!T$200:T$299)+SUMIF('C Report'!$A$400:$A$500,'C Report Grouper'!$D74,'C Report'!T$400:T$500)),SUMIF('C Report'!$A$200:$A$299,'C Report Grouper'!$D74,'C Report'!T$200:T$299))</f>
        <v>0</v>
      </c>
      <c r="W74" s="102">
        <f>IF($D$4="MAP+ADM Waivers",(SUMIF('C Report'!$A$200:$A$299,'C Report Grouper'!$D74,'C Report'!U$200:U$299)+SUMIF('C Report'!$A$400:$A$500,'C Report Grouper'!$D74,'C Report'!U$400:U$500)),SUMIF('C Report'!$A$200:$A$299,'C Report Grouper'!$D74,'C Report'!U$200:U$299))</f>
        <v>0</v>
      </c>
      <c r="X74" s="102">
        <f>IF($D$4="MAP+ADM Waivers",(SUMIF('C Report'!$A$200:$A$299,'C Report Grouper'!$D74,'C Report'!V$200:V$299)+SUMIF('C Report'!$A$400:$A$500,'C Report Grouper'!$D74,'C Report'!V$400:V$500)),SUMIF('C Report'!$A$200:$A$299,'C Report Grouper'!$D74,'C Report'!V$200:V$299))</f>
        <v>0</v>
      </c>
      <c r="Y74" s="102">
        <f>IF($D$4="MAP+ADM Waivers",(SUMIF('C Report'!$A$200:$A$299,'C Report Grouper'!$D74,'C Report'!W$200:W$299)+SUMIF('C Report'!$A$400:$A$500,'C Report Grouper'!$D74,'C Report'!W$400:W$500)),SUMIF('C Report'!$A$200:$A$299,'C Report Grouper'!$D74,'C Report'!W$200:W$299))</f>
        <v>0</v>
      </c>
      <c r="Z74" s="102">
        <f>IF($D$4="MAP+ADM Waivers",(SUMIF('C Report'!$A$200:$A$299,'C Report Grouper'!$D74,'C Report'!X$200:X$299)+SUMIF('C Report'!$A$400:$A$500,'C Report Grouper'!$D74,'C Report'!X$400:X$500)),SUMIF('C Report'!$A$200:$A$299,'C Report Grouper'!$D74,'C Report'!X$200:X$299))</f>
        <v>0</v>
      </c>
      <c r="AA74" s="102">
        <f>IF($D$4="MAP+ADM Waivers",(SUMIF('C Report'!$A$200:$A$299,'C Report Grouper'!$D74,'C Report'!Y$200:Y$299)+SUMIF('C Report'!$A$400:$A$500,'C Report Grouper'!$D74,'C Report'!Y$400:Y$500)),SUMIF('C Report'!$A$200:$A$299,'C Report Grouper'!$D74,'C Report'!Y$200:Y$299))</f>
        <v>0</v>
      </c>
      <c r="AB74" s="102">
        <f>IF($D$4="MAP+ADM Waivers",(SUMIF('C Report'!$A$200:$A$299,'C Report Grouper'!$D74,'C Report'!Z$200:Z$299)+SUMIF('C Report'!$A$400:$A$500,'C Report Grouper'!$D74,'C Report'!Z$400:Z$500)),SUMIF('C Report'!$A$200:$A$299,'C Report Grouper'!$D74,'C Report'!Z$200:Z$299))</f>
        <v>0</v>
      </c>
      <c r="AC74" s="102">
        <f>IF($D$4="MAP+ADM Waivers",(SUMIF('C Report'!$A$200:$A$299,'C Report Grouper'!$D74,'C Report'!AA$200:AA$299)+SUMIF('C Report'!$A$400:$A$500,'C Report Grouper'!$D74,'C Report'!AA$400:AA$500)),SUMIF('C Report'!$A$200:$A$299,'C Report Grouper'!$D74,'C Report'!AA$200:AA$299))</f>
        <v>0</v>
      </c>
      <c r="AD74" s="102">
        <f>IF($D$4="MAP+ADM Waivers",(SUMIF('C Report'!$A$200:$A$299,'C Report Grouper'!$D74,'C Report'!AB$200:AB$299)+SUMIF('C Report'!$A$400:$A$500,'C Report Grouper'!$D74,'C Report'!AB$400:AB$500)),SUMIF('C Report'!$A$200:$A$299,'C Report Grouper'!$D74,'C Report'!AB$200:AB$299))</f>
        <v>0</v>
      </c>
      <c r="AE74" s="102">
        <f>IF($D$4="MAP+ADM Waivers",(SUMIF('C Report'!$A$200:$A$299,'C Report Grouper'!$D74,'C Report'!AC$200:AC$299)+SUMIF('C Report'!$A$400:$A$500,'C Report Grouper'!$D74,'C Report'!AC$400:AC$500)),SUMIF('C Report'!$A$200:$A$299,'C Report Grouper'!$D74,'C Report'!AC$200:AC$299))</f>
        <v>0</v>
      </c>
      <c r="AF74" s="102">
        <f>IF($D$4="MAP+ADM Waivers",(SUMIF('C Report'!$A$200:$A$299,'C Report Grouper'!$D74,'C Report'!AD$200:AD$299)+SUMIF('C Report'!$A$400:$A$500,'C Report Grouper'!$D74,'C Report'!AD$400:AD$500)),SUMIF('C Report'!$A$200:$A$299,'C Report Grouper'!$D74,'C Report'!AD$200:AD$299))</f>
        <v>0</v>
      </c>
      <c r="AG74" s="102">
        <f>IF($D$4="MAP+ADM Waivers",(SUMIF('C Report'!$A$200:$A$299,'C Report Grouper'!$D74,'C Report'!AE$200:AE$299)+SUMIF('C Report'!$A$400:$A$500,'C Report Grouper'!$D74,'C Report'!AE$400:AE$500)),SUMIF('C Report'!$A$200:$A$299,'C Report Grouper'!$D74,'C Report'!AE$200:AE$299))</f>
        <v>0</v>
      </c>
      <c r="AH74" s="103">
        <f>IF($D$4="MAP+ADM Waivers",(SUMIF('C Report'!$A$200:$A$299,'C Report Grouper'!$D74,'C Report'!AF$200:AF$299)+SUMIF('C Report'!$A$400:$A$500,'C Report Grouper'!$D74,'C Report'!AF$400:AF$500)),SUMIF('C Report'!$A$200:$A$299,'C Report Grouper'!$D74,'C Report'!AF$200:AF$299))</f>
        <v>0</v>
      </c>
    </row>
    <row r="75" spans="2:34" hidden="1" x14ac:dyDescent="0.2">
      <c r="B75" s="22" t="str">
        <f>IFERROR(VLOOKUP(C75,'MEG Def'!$A$7:$B$40,2),"")</f>
        <v/>
      </c>
      <c r="C75" s="56"/>
      <c r="D75" s="296"/>
      <c r="E75" s="101">
        <f>IF($D$4="MAP+ADM Waivers",(SUMIF('C Report'!$A$200:$A$299,'C Report Grouper'!$D75,'C Report'!C$200:C$299)+SUMIF('C Report'!$A$400:$A$500,'C Report Grouper'!$D75,'C Report'!C$400:C$500)),SUMIF('C Report'!$A$200:$A$299,'C Report Grouper'!$D75,'C Report'!C$200:C$299))</f>
        <v>0</v>
      </c>
      <c r="F75" s="420">
        <f>IF($D$4="MAP+ADM Waivers",(SUMIF('C Report'!$A$200:$A$299,'C Report Grouper'!$D75,'C Report'!D$200:D$299)+SUMIF('C Report'!$A$400:$A$500,'C Report Grouper'!$D75,'C Report'!D$400:D$500)),SUMIF('C Report'!$A$200:$A$299,'C Report Grouper'!$D75,'C Report'!D$200:D$299))</f>
        <v>0</v>
      </c>
      <c r="G75" s="420">
        <f>IF($D$4="MAP+ADM Waivers",(SUMIF('C Report'!$A$200:$A$299,'C Report Grouper'!$D75,'C Report'!E$200:E$299)+SUMIF('C Report'!$A$400:$A$500,'C Report Grouper'!$D75,'C Report'!E$400:E$500)),SUMIF('C Report'!$A$200:$A$299,'C Report Grouper'!$D75,'C Report'!E$200:E$299))</f>
        <v>0</v>
      </c>
      <c r="H75" s="420">
        <f>IF($D$4="MAP+ADM Waivers",(SUMIF('C Report'!$A$200:$A$299,'C Report Grouper'!$D75,'C Report'!F$200:F$299)+SUMIF('C Report'!$A$400:$A$500,'C Report Grouper'!$D75,'C Report'!F$400:F$500)),SUMIF('C Report'!$A$200:$A$299,'C Report Grouper'!$D75,'C Report'!F$200:F$299))</f>
        <v>0</v>
      </c>
      <c r="I75" s="103">
        <f>IF($D$4="MAP+ADM Waivers",(SUMIF('C Report'!$A$200:$A$299,'C Report Grouper'!$D75,'C Report'!G$200:G$299)+SUMIF('C Report'!$A$400:$A$500,'C Report Grouper'!$D75,'C Report'!G$400:G$500)),SUMIF('C Report'!$A$200:$A$299,'C Report Grouper'!$D75,'C Report'!G$200:G$299))</f>
        <v>0</v>
      </c>
      <c r="J75" s="102">
        <f>IF($D$4="MAP+ADM Waivers",(SUMIF('C Report'!$A$200:$A$299,'C Report Grouper'!$D75,'C Report'!H$200:H$299)+SUMIF('C Report'!$A$400:$A$500,'C Report Grouper'!$D75,'C Report'!H$400:H$500)),SUMIF('C Report'!$A$200:$A$299,'C Report Grouper'!$D75,'C Report'!H$200:H$299))</f>
        <v>0</v>
      </c>
      <c r="K75" s="102">
        <f>IF($D$4="MAP+ADM Waivers",(SUMIF('C Report'!$A$200:$A$299,'C Report Grouper'!$D75,'C Report'!I$200:I$299)+SUMIF('C Report'!$A$400:$A$500,'C Report Grouper'!$D75,'C Report'!I$400:I$500)),SUMIF('C Report'!$A$200:$A$299,'C Report Grouper'!$D75,'C Report'!I$200:I$299))</f>
        <v>0</v>
      </c>
      <c r="L75" s="102">
        <f>IF($D$4="MAP+ADM Waivers",(SUMIF('C Report'!$A$200:$A$299,'C Report Grouper'!$D75,'C Report'!J$200:J$299)+SUMIF('C Report'!$A$400:$A$500,'C Report Grouper'!$D75,'C Report'!J$400:J$500)),SUMIF('C Report'!$A$200:$A$299,'C Report Grouper'!$D75,'C Report'!J$200:J$299))</f>
        <v>0</v>
      </c>
      <c r="M75" s="102">
        <f>IF($D$4="MAP+ADM Waivers",(SUMIF('C Report'!$A$200:$A$299,'C Report Grouper'!$D75,'C Report'!K$200:K$299)+SUMIF('C Report'!$A$400:$A$500,'C Report Grouper'!$D75,'C Report'!K$400:K$500)),SUMIF('C Report'!$A$200:$A$299,'C Report Grouper'!$D75,'C Report'!K$200:K$299))</f>
        <v>0</v>
      </c>
      <c r="N75" s="102">
        <f>IF($D$4="MAP+ADM Waivers",(SUMIF('C Report'!$A$200:$A$299,'C Report Grouper'!$D75,'C Report'!L$200:L$299)+SUMIF('C Report'!$A$400:$A$500,'C Report Grouper'!$D75,'C Report'!L$400:L$500)),SUMIF('C Report'!$A$200:$A$299,'C Report Grouper'!$D75,'C Report'!L$200:L$299))</f>
        <v>0</v>
      </c>
      <c r="O75" s="102">
        <f>IF($D$4="MAP+ADM Waivers",(SUMIF('C Report'!$A$200:$A$299,'C Report Grouper'!$D75,'C Report'!M$200:M$299)+SUMIF('C Report'!$A$400:$A$500,'C Report Grouper'!$D75,'C Report'!M$400:M$500)),SUMIF('C Report'!$A$200:$A$299,'C Report Grouper'!$D75,'C Report'!M$200:M$299))</f>
        <v>0</v>
      </c>
      <c r="P75" s="102">
        <f>IF($D$4="MAP+ADM Waivers",(SUMIF('C Report'!$A$200:$A$299,'C Report Grouper'!$D75,'C Report'!N$200:N$299)+SUMIF('C Report'!$A$400:$A$500,'C Report Grouper'!$D75,'C Report'!N$400:N$500)),SUMIF('C Report'!$A$200:$A$299,'C Report Grouper'!$D75,'C Report'!N$200:N$299))</f>
        <v>0</v>
      </c>
      <c r="Q75" s="102">
        <f>IF($D$4="MAP+ADM Waivers",(SUMIF('C Report'!$A$200:$A$299,'C Report Grouper'!$D75,'C Report'!O$200:O$299)+SUMIF('C Report'!$A$400:$A$500,'C Report Grouper'!$D75,'C Report'!O$400:O$500)),SUMIF('C Report'!$A$200:$A$299,'C Report Grouper'!$D75,'C Report'!O$200:O$299))</f>
        <v>0</v>
      </c>
      <c r="R75" s="102">
        <f>IF($D$4="MAP+ADM Waivers",(SUMIF('C Report'!$A$200:$A$299,'C Report Grouper'!$D75,'C Report'!P$200:P$299)+SUMIF('C Report'!$A$400:$A$500,'C Report Grouper'!$D75,'C Report'!P$400:P$500)),SUMIF('C Report'!$A$200:$A$299,'C Report Grouper'!$D75,'C Report'!P$200:P$299))</f>
        <v>0</v>
      </c>
      <c r="S75" s="102">
        <f>IF($D$4="MAP+ADM Waivers",(SUMIF('C Report'!$A$200:$A$299,'C Report Grouper'!$D75,'C Report'!Q$200:Q$299)+SUMIF('C Report'!$A$400:$A$500,'C Report Grouper'!$D75,'C Report'!Q$400:Q$500)),SUMIF('C Report'!$A$200:$A$299,'C Report Grouper'!$D75,'C Report'!Q$200:Q$299))</f>
        <v>0</v>
      </c>
      <c r="T75" s="102">
        <f>IF($D$4="MAP+ADM Waivers",(SUMIF('C Report'!$A$200:$A$299,'C Report Grouper'!$D75,'C Report'!R$200:R$299)+SUMIF('C Report'!$A$400:$A$500,'C Report Grouper'!$D75,'C Report'!R$400:R$500)),SUMIF('C Report'!$A$200:$A$299,'C Report Grouper'!$D75,'C Report'!R$200:R$299))</f>
        <v>0</v>
      </c>
      <c r="U75" s="102">
        <f>IF($D$4="MAP+ADM Waivers",(SUMIF('C Report'!$A$200:$A$299,'C Report Grouper'!$D75,'C Report'!S$200:S$299)+SUMIF('C Report'!$A$400:$A$500,'C Report Grouper'!$D75,'C Report'!S$400:S$500)),SUMIF('C Report'!$A$200:$A$299,'C Report Grouper'!$D75,'C Report'!S$200:S$299))</f>
        <v>0</v>
      </c>
      <c r="V75" s="102">
        <f>IF($D$4="MAP+ADM Waivers",(SUMIF('C Report'!$A$200:$A$299,'C Report Grouper'!$D75,'C Report'!T$200:T$299)+SUMIF('C Report'!$A$400:$A$500,'C Report Grouper'!$D75,'C Report'!T$400:T$500)),SUMIF('C Report'!$A$200:$A$299,'C Report Grouper'!$D75,'C Report'!T$200:T$299))</f>
        <v>0</v>
      </c>
      <c r="W75" s="102">
        <f>IF($D$4="MAP+ADM Waivers",(SUMIF('C Report'!$A$200:$A$299,'C Report Grouper'!$D75,'C Report'!U$200:U$299)+SUMIF('C Report'!$A$400:$A$500,'C Report Grouper'!$D75,'C Report'!U$400:U$500)),SUMIF('C Report'!$A$200:$A$299,'C Report Grouper'!$D75,'C Report'!U$200:U$299))</f>
        <v>0</v>
      </c>
      <c r="X75" s="102">
        <f>IF($D$4="MAP+ADM Waivers",(SUMIF('C Report'!$A$200:$A$299,'C Report Grouper'!$D75,'C Report'!V$200:V$299)+SUMIF('C Report'!$A$400:$A$500,'C Report Grouper'!$D75,'C Report'!V$400:V$500)),SUMIF('C Report'!$A$200:$A$299,'C Report Grouper'!$D75,'C Report'!V$200:V$299))</f>
        <v>0</v>
      </c>
      <c r="Y75" s="102">
        <f>IF($D$4="MAP+ADM Waivers",(SUMIF('C Report'!$A$200:$A$299,'C Report Grouper'!$D75,'C Report'!W$200:W$299)+SUMIF('C Report'!$A$400:$A$500,'C Report Grouper'!$D75,'C Report'!W$400:W$500)),SUMIF('C Report'!$A$200:$A$299,'C Report Grouper'!$D75,'C Report'!W$200:W$299))</f>
        <v>0</v>
      </c>
      <c r="Z75" s="102">
        <f>IF($D$4="MAP+ADM Waivers",(SUMIF('C Report'!$A$200:$A$299,'C Report Grouper'!$D75,'C Report'!X$200:X$299)+SUMIF('C Report'!$A$400:$A$500,'C Report Grouper'!$D75,'C Report'!X$400:X$500)),SUMIF('C Report'!$A$200:$A$299,'C Report Grouper'!$D75,'C Report'!X$200:X$299))</f>
        <v>0</v>
      </c>
      <c r="AA75" s="102">
        <f>IF($D$4="MAP+ADM Waivers",(SUMIF('C Report'!$A$200:$A$299,'C Report Grouper'!$D75,'C Report'!Y$200:Y$299)+SUMIF('C Report'!$A$400:$A$500,'C Report Grouper'!$D75,'C Report'!Y$400:Y$500)),SUMIF('C Report'!$A$200:$A$299,'C Report Grouper'!$D75,'C Report'!Y$200:Y$299))</f>
        <v>0</v>
      </c>
      <c r="AB75" s="102">
        <f>IF($D$4="MAP+ADM Waivers",(SUMIF('C Report'!$A$200:$A$299,'C Report Grouper'!$D75,'C Report'!Z$200:Z$299)+SUMIF('C Report'!$A$400:$A$500,'C Report Grouper'!$D75,'C Report'!Z$400:Z$500)),SUMIF('C Report'!$A$200:$A$299,'C Report Grouper'!$D75,'C Report'!Z$200:Z$299))</f>
        <v>0</v>
      </c>
      <c r="AC75" s="102">
        <f>IF($D$4="MAP+ADM Waivers",(SUMIF('C Report'!$A$200:$A$299,'C Report Grouper'!$D75,'C Report'!AA$200:AA$299)+SUMIF('C Report'!$A$400:$A$500,'C Report Grouper'!$D75,'C Report'!AA$400:AA$500)),SUMIF('C Report'!$A$200:$A$299,'C Report Grouper'!$D75,'C Report'!AA$200:AA$299))</f>
        <v>0</v>
      </c>
      <c r="AD75" s="102">
        <f>IF($D$4="MAP+ADM Waivers",(SUMIF('C Report'!$A$200:$A$299,'C Report Grouper'!$D75,'C Report'!AB$200:AB$299)+SUMIF('C Report'!$A$400:$A$500,'C Report Grouper'!$D75,'C Report'!AB$400:AB$500)),SUMIF('C Report'!$A$200:$A$299,'C Report Grouper'!$D75,'C Report'!AB$200:AB$299))</f>
        <v>0</v>
      </c>
      <c r="AE75" s="102">
        <f>IF($D$4="MAP+ADM Waivers",(SUMIF('C Report'!$A$200:$A$299,'C Report Grouper'!$D75,'C Report'!AC$200:AC$299)+SUMIF('C Report'!$A$400:$A$500,'C Report Grouper'!$D75,'C Report'!AC$400:AC$500)),SUMIF('C Report'!$A$200:$A$299,'C Report Grouper'!$D75,'C Report'!AC$200:AC$299))</f>
        <v>0</v>
      </c>
      <c r="AF75" s="102">
        <f>IF($D$4="MAP+ADM Waivers",(SUMIF('C Report'!$A$200:$A$299,'C Report Grouper'!$D75,'C Report'!AD$200:AD$299)+SUMIF('C Report'!$A$400:$A$500,'C Report Grouper'!$D75,'C Report'!AD$400:AD$500)),SUMIF('C Report'!$A$200:$A$299,'C Report Grouper'!$D75,'C Report'!AD$200:AD$299))</f>
        <v>0</v>
      </c>
      <c r="AG75" s="102">
        <f>IF($D$4="MAP+ADM Waivers",(SUMIF('C Report'!$A$200:$A$299,'C Report Grouper'!$D75,'C Report'!AE$200:AE$299)+SUMIF('C Report'!$A$400:$A$500,'C Report Grouper'!$D75,'C Report'!AE$400:AE$500)),SUMIF('C Report'!$A$200:$A$299,'C Report Grouper'!$D75,'C Report'!AE$200:AE$299))</f>
        <v>0</v>
      </c>
      <c r="AH75" s="103">
        <f>IF($D$4="MAP+ADM Waivers",(SUMIF('C Report'!$A$200:$A$299,'C Report Grouper'!$D75,'C Report'!AF$200:AF$299)+SUMIF('C Report'!$A$400:$A$500,'C Report Grouper'!$D75,'C Report'!AF$400:AF$500)),SUMIF('C Report'!$A$200:$A$299,'C Report Grouper'!$D75,'C Report'!AF$200:AF$299))</f>
        <v>0</v>
      </c>
    </row>
    <row r="76" spans="2:34" hidden="1" x14ac:dyDescent="0.2">
      <c r="B76" s="22" t="str">
        <f>IFERROR(VLOOKUP(C76,'MEG Def'!$A$7:$B$40,2),"")</f>
        <v/>
      </c>
      <c r="C76" s="56"/>
      <c r="D76" s="296"/>
      <c r="E76" s="101">
        <f>IF($D$4="MAP+ADM Waivers",(SUMIF('C Report'!$A$200:$A$299,'C Report Grouper'!$D76,'C Report'!C$200:C$299)+SUMIF('C Report'!$A$400:$A$500,'C Report Grouper'!$D76,'C Report'!C$400:C$500)),SUMIF('C Report'!$A$200:$A$299,'C Report Grouper'!$D76,'C Report'!C$200:C$299))</f>
        <v>0</v>
      </c>
      <c r="F76" s="420">
        <f>IF($D$4="MAP+ADM Waivers",(SUMIF('C Report'!$A$200:$A$299,'C Report Grouper'!$D76,'C Report'!D$200:D$299)+SUMIF('C Report'!$A$400:$A$500,'C Report Grouper'!$D76,'C Report'!D$400:D$500)),SUMIF('C Report'!$A$200:$A$299,'C Report Grouper'!$D76,'C Report'!D$200:D$299))</f>
        <v>0</v>
      </c>
      <c r="G76" s="420">
        <f>IF($D$4="MAP+ADM Waivers",(SUMIF('C Report'!$A$200:$A$299,'C Report Grouper'!$D76,'C Report'!E$200:E$299)+SUMIF('C Report'!$A$400:$A$500,'C Report Grouper'!$D76,'C Report'!E$400:E$500)),SUMIF('C Report'!$A$200:$A$299,'C Report Grouper'!$D76,'C Report'!E$200:E$299))</f>
        <v>0</v>
      </c>
      <c r="H76" s="420">
        <f>IF($D$4="MAP+ADM Waivers",(SUMIF('C Report'!$A$200:$A$299,'C Report Grouper'!$D76,'C Report'!F$200:F$299)+SUMIF('C Report'!$A$400:$A$500,'C Report Grouper'!$D76,'C Report'!F$400:F$500)),SUMIF('C Report'!$A$200:$A$299,'C Report Grouper'!$D76,'C Report'!F$200:F$299))</f>
        <v>0</v>
      </c>
      <c r="I76" s="103">
        <f>IF($D$4="MAP+ADM Waivers",(SUMIF('C Report'!$A$200:$A$299,'C Report Grouper'!$D76,'C Report'!G$200:G$299)+SUMIF('C Report'!$A$400:$A$500,'C Report Grouper'!$D76,'C Report'!G$400:G$500)),SUMIF('C Report'!$A$200:$A$299,'C Report Grouper'!$D76,'C Report'!G$200:G$299))</f>
        <v>0</v>
      </c>
      <c r="J76" s="102">
        <f>IF($D$4="MAP+ADM Waivers",(SUMIF('C Report'!$A$200:$A$299,'C Report Grouper'!$D76,'C Report'!H$200:H$299)+SUMIF('C Report'!$A$400:$A$500,'C Report Grouper'!$D76,'C Report'!H$400:H$500)),SUMIF('C Report'!$A$200:$A$299,'C Report Grouper'!$D76,'C Report'!H$200:H$299))</f>
        <v>0</v>
      </c>
      <c r="K76" s="102">
        <f>IF($D$4="MAP+ADM Waivers",(SUMIF('C Report'!$A$200:$A$299,'C Report Grouper'!$D76,'C Report'!I$200:I$299)+SUMIF('C Report'!$A$400:$A$500,'C Report Grouper'!$D76,'C Report'!I$400:I$500)),SUMIF('C Report'!$A$200:$A$299,'C Report Grouper'!$D76,'C Report'!I$200:I$299))</f>
        <v>0</v>
      </c>
      <c r="L76" s="102">
        <f>IF($D$4="MAP+ADM Waivers",(SUMIF('C Report'!$A$200:$A$299,'C Report Grouper'!$D76,'C Report'!J$200:J$299)+SUMIF('C Report'!$A$400:$A$500,'C Report Grouper'!$D76,'C Report'!J$400:J$500)),SUMIF('C Report'!$A$200:$A$299,'C Report Grouper'!$D76,'C Report'!J$200:J$299))</f>
        <v>0</v>
      </c>
      <c r="M76" s="102">
        <f>IF($D$4="MAP+ADM Waivers",(SUMIF('C Report'!$A$200:$A$299,'C Report Grouper'!$D76,'C Report'!K$200:K$299)+SUMIF('C Report'!$A$400:$A$500,'C Report Grouper'!$D76,'C Report'!K$400:K$500)),SUMIF('C Report'!$A$200:$A$299,'C Report Grouper'!$D76,'C Report'!K$200:K$299))</f>
        <v>0</v>
      </c>
      <c r="N76" s="102">
        <f>IF($D$4="MAP+ADM Waivers",(SUMIF('C Report'!$A$200:$A$299,'C Report Grouper'!$D76,'C Report'!L$200:L$299)+SUMIF('C Report'!$A$400:$A$500,'C Report Grouper'!$D76,'C Report'!L$400:L$500)),SUMIF('C Report'!$A$200:$A$299,'C Report Grouper'!$D76,'C Report'!L$200:L$299))</f>
        <v>0</v>
      </c>
      <c r="O76" s="102">
        <f>IF($D$4="MAP+ADM Waivers",(SUMIF('C Report'!$A$200:$A$299,'C Report Grouper'!$D76,'C Report'!M$200:M$299)+SUMIF('C Report'!$A$400:$A$500,'C Report Grouper'!$D76,'C Report'!M$400:M$500)),SUMIF('C Report'!$A$200:$A$299,'C Report Grouper'!$D76,'C Report'!M$200:M$299))</f>
        <v>0</v>
      </c>
      <c r="P76" s="102">
        <f>IF($D$4="MAP+ADM Waivers",(SUMIF('C Report'!$A$200:$A$299,'C Report Grouper'!$D76,'C Report'!N$200:N$299)+SUMIF('C Report'!$A$400:$A$500,'C Report Grouper'!$D76,'C Report'!N$400:N$500)),SUMIF('C Report'!$A$200:$A$299,'C Report Grouper'!$D76,'C Report'!N$200:N$299))</f>
        <v>0</v>
      </c>
      <c r="Q76" s="102">
        <f>IF($D$4="MAP+ADM Waivers",(SUMIF('C Report'!$A$200:$A$299,'C Report Grouper'!$D76,'C Report'!O$200:O$299)+SUMIF('C Report'!$A$400:$A$500,'C Report Grouper'!$D76,'C Report'!O$400:O$500)),SUMIF('C Report'!$A$200:$A$299,'C Report Grouper'!$D76,'C Report'!O$200:O$299))</f>
        <v>0</v>
      </c>
      <c r="R76" s="102">
        <f>IF($D$4="MAP+ADM Waivers",(SUMIF('C Report'!$A$200:$A$299,'C Report Grouper'!$D76,'C Report'!P$200:P$299)+SUMIF('C Report'!$A$400:$A$500,'C Report Grouper'!$D76,'C Report'!P$400:P$500)),SUMIF('C Report'!$A$200:$A$299,'C Report Grouper'!$D76,'C Report'!P$200:P$299))</f>
        <v>0</v>
      </c>
      <c r="S76" s="102">
        <f>IF($D$4="MAP+ADM Waivers",(SUMIF('C Report'!$A$200:$A$299,'C Report Grouper'!$D76,'C Report'!Q$200:Q$299)+SUMIF('C Report'!$A$400:$A$500,'C Report Grouper'!$D76,'C Report'!Q$400:Q$500)),SUMIF('C Report'!$A$200:$A$299,'C Report Grouper'!$D76,'C Report'!Q$200:Q$299))</f>
        <v>0</v>
      </c>
      <c r="T76" s="102">
        <f>IF($D$4="MAP+ADM Waivers",(SUMIF('C Report'!$A$200:$A$299,'C Report Grouper'!$D76,'C Report'!R$200:R$299)+SUMIF('C Report'!$A$400:$A$500,'C Report Grouper'!$D76,'C Report'!R$400:R$500)),SUMIF('C Report'!$A$200:$A$299,'C Report Grouper'!$D76,'C Report'!R$200:R$299))</f>
        <v>0</v>
      </c>
      <c r="U76" s="102">
        <f>IF($D$4="MAP+ADM Waivers",(SUMIF('C Report'!$A$200:$A$299,'C Report Grouper'!$D76,'C Report'!S$200:S$299)+SUMIF('C Report'!$A$400:$A$500,'C Report Grouper'!$D76,'C Report'!S$400:S$500)),SUMIF('C Report'!$A$200:$A$299,'C Report Grouper'!$D76,'C Report'!S$200:S$299))</f>
        <v>0</v>
      </c>
      <c r="V76" s="102">
        <f>IF($D$4="MAP+ADM Waivers",(SUMIF('C Report'!$A$200:$A$299,'C Report Grouper'!$D76,'C Report'!T$200:T$299)+SUMIF('C Report'!$A$400:$A$500,'C Report Grouper'!$D76,'C Report'!T$400:T$500)),SUMIF('C Report'!$A$200:$A$299,'C Report Grouper'!$D76,'C Report'!T$200:T$299))</f>
        <v>0</v>
      </c>
      <c r="W76" s="102">
        <f>IF($D$4="MAP+ADM Waivers",(SUMIF('C Report'!$A$200:$A$299,'C Report Grouper'!$D76,'C Report'!U$200:U$299)+SUMIF('C Report'!$A$400:$A$500,'C Report Grouper'!$D76,'C Report'!U$400:U$500)),SUMIF('C Report'!$A$200:$A$299,'C Report Grouper'!$D76,'C Report'!U$200:U$299))</f>
        <v>0</v>
      </c>
      <c r="X76" s="102">
        <f>IF($D$4="MAP+ADM Waivers",(SUMIF('C Report'!$A$200:$A$299,'C Report Grouper'!$D76,'C Report'!V$200:V$299)+SUMIF('C Report'!$A$400:$A$500,'C Report Grouper'!$D76,'C Report'!V$400:V$500)),SUMIF('C Report'!$A$200:$A$299,'C Report Grouper'!$D76,'C Report'!V$200:V$299))</f>
        <v>0</v>
      </c>
      <c r="Y76" s="102">
        <f>IF($D$4="MAP+ADM Waivers",(SUMIF('C Report'!$A$200:$A$299,'C Report Grouper'!$D76,'C Report'!W$200:W$299)+SUMIF('C Report'!$A$400:$A$500,'C Report Grouper'!$D76,'C Report'!W$400:W$500)),SUMIF('C Report'!$A$200:$A$299,'C Report Grouper'!$D76,'C Report'!W$200:W$299))</f>
        <v>0</v>
      </c>
      <c r="Z76" s="102">
        <f>IF($D$4="MAP+ADM Waivers",(SUMIF('C Report'!$A$200:$A$299,'C Report Grouper'!$D76,'C Report'!X$200:X$299)+SUMIF('C Report'!$A$400:$A$500,'C Report Grouper'!$D76,'C Report'!X$400:X$500)),SUMIF('C Report'!$A$200:$A$299,'C Report Grouper'!$D76,'C Report'!X$200:X$299))</f>
        <v>0</v>
      </c>
      <c r="AA76" s="102">
        <f>IF($D$4="MAP+ADM Waivers",(SUMIF('C Report'!$A$200:$A$299,'C Report Grouper'!$D76,'C Report'!Y$200:Y$299)+SUMIF('C Report'!$A$400:$A$500,'C Report Grouper'!$D76,'C Report'!Y$400:Y$500)),SUMIF('C Report'!$A$200:$A$299,'C Report Grouper'!$D76,'C Report'!Y$200:Y$299))</f>
        <v>0</v>
      </c>
      <c r="AB76" s="102">
        <f>IF($D$4="MAP+ADM Waivers",(SUMIF('C Report'!$A$200:$A$299,'C Report Grouper'!$D76,'C Report'!Z$200:Z$299)+SUMIF('C Report'!$A$400:$A$500,'C Report Grouper'!$D76,'C Report'!Z$400:Z$500)),SUMIF('C Report'!$A$200:$A$299,'C Report Grouper'!$D76,'C Report'!Z$200:Z$299))</f>
        <v>0</v>
      </c>
      <c r="AC76" s="102">
        <f>IF($D$4="MAP+ADM Waivers",(SUMIF('C Report'!$A$200:$A$299,'C Report Grouper'!$D76,'C Report'!AA$200:AA$299)+SUMIF('C Report'!$A$400:$A$500,'C Report Grouper'!$D76,'C Report'!AA$400:AA$500)),SUMIF('C Report'!$A$200:$A$299,'C Report Grouper'!$D76,'C Report'!AA$200:AA$299))</f>
        <v>0</v>
      </c>
      <c r="AD76" s="102">
        <f>IF($D$4="MAP+ADM Waivers",(SUMIF('C Report'!$A$200:$A$299,'C Report Grouper'!$D76,'C Report'!AB$200:AB$299)+SUMIF('C Report'!$A$400:$A$500,'C Report Grouper'!$D76,'C Report'!AB$400:AB$500)),SUMIF('C Report'!$A$200:$A$299,'C Report Grouper'!$D76,'C Report'!AB$200:AB$299))</f>
        <v>0</v>
      </c>
      <c r="AE76" s="102">
        <f>IF($D$4="MAP+ADM Waivers",(SUMIF('C Report'!$A$200:$A$299,'C Report Grouper'!$D76,'C Report'!AC$200:AC$299)+SUMIF('C Report'!$A$400:$A$500,'C Report Grouper'!$D76,'C Report'!AC$400:AC$500)),SUMIF('C Report'!$A$200:$A$299,'C Report Grouper'!$D76,'C Report'!AC$200:AC$299))</f>
        <v>0</v>
      </c>
      <c r="AF76" s="102">
        <f>IF($D$4="MAP+ADM Waivers",(SUMIF('C Report'!$A$200:$A$299,'C Report Grouper'!$D76,'C Report'!AD$200:AD$299)+SUMIF('C Report'!$A$400:$A$500,'C Report Grouper'!$D76,'C Report'!AD$400:AD$500)),SUMIF('C Report'!$A$200:$A$299,'C Report Grouper'!$D76,'C Report'!AD$200:AD$299))</f>
        <v>0</v>
      </c>
      <c r="AG76" s="102">
        <f>IF($D$4="MAP+ADM Waivers",(SUMIF('C Report'!$A$200:$A$299,'C Report Grouper'!$D76,'C Report'!AE$200:AE$299)+SUMIF('C Report'!$A$400:$A$500,'C Report Grouper'!$D76,'C Report'!AE$400:AE$500)),SUMIF('C Report'!$A$200:$A$299,'C Report Grouper'!$D76,'C Report'!AE$200:AE$299))</f>
        <v>0</v>
      </c>
      <c r="AH76" s="103">
        <f>IF($D$4="MAP+ADM Waivers",(SUMIF('C Report'!$A$200:$A$299,'C Report Grouper'!$D76,'C Report'!AF$200:AF$299)+SUMIF('C Report'!$A$400:$A$500,'C Report Grouper'!$D76,'C Report'!AF$400:AF$500)),SUMIF('C Report'!$A$200:$A$299,'C Report Grouper'!$D76,'C Report'!AF$200:AF$299))</f>
        <v>0</v>
      </c>
    </row>
    <row r="77" spans="2:34" hidden="1" x14ac:dyDescent="0.2">
      <c r="B77" s="22" t="str">
        <f>IFERROR(VLOOKUP(C77,'MEG Def'!$A$7:$B$40,2),"")</f>
        <v/>
      </c>
      <c r="C77" s="56"/>
      <c r="D77" s="296"/>
      <c r="E77" s="101">
        <f>IF($D$4="MAP+ADM Waivers",(SUMIF('C Report'!$A$200:$A$299,'C Report Grouper'!$D77,'C Report'!C$200:C$299)+SUMIF('C Report'!$A$400:$A$500,'C Report Grouper'!$D77,'C Report'!C$400:C$500)),SUMIF('C Report'!$A$200:$A$299,'C Report Grouper'!$D77,'C Report'!C$200:C$299))</f>
        <v>0</v>
      </c>
      <c r="F77" s="420">
        <f>IF($D$4="MAP+ADM Waivers",(SUMIF('C Report'!$A$200:$A$299,'C Report Grouper'!$D77,'C Report'!D$200:D$299)+SUMIF('C Report'!$A$400:$A$500,'C Report Grouper'!$D77,'C Report'!D$400:D$500)),SUMIF('C Report'!$A$200:$A$299,'C Report Grouper'!$D77,'C Report'!D$200:D$299))</f>
        <v>0</v>
      </c>
      <c r="G77" s="420">
        <f>IF($D$4="MAP+ADM Waivers",(SUMIF('C Report'!$A$200:$A$299,'C Report Grouper'!$D77,'C Report'!E$200:E$299)+SUMIF('C Report'!$A$400:$A$500,'C Report Grouper'!$D77,'C Report'!E$400:E$500)),SUMIF('C Report'!$A$200:$A$299,'C Report Grouper'!$D77,'C Report'!E$200:E$299))</f>
        <v>0</v>
      </c>
      <c r="H77" s="420">
        <f>IF($D$4="MAP+ADM Waivers",(SUMIF('C Report'!$A$200:$A$299,'C Report Grouper'!$D77,'C Report'!F$200:F$299)+SUMIF('C Report'!$A$400:$A$500,'C Report Grouper'!$D77,'C Report'!F$400:F$500)),SUMIF('C Report'!$A$200:$A$299,'C Report Grouper'!$D77,'C Report'!F$200:F$299))</f>
        <v>0</v>
      </c>
      <c r="I77" s="103">
        <f>IF($D$4="MAP+ADM Waivers",(SUMIF('C Report'!$A$200:$A$299,'C Report Grouper'!$D77,'C Report'!G$200:G$299)+SUMIF('C Report'!$A$400:$A$500,'C Report Grouper'!$D77,'C Report'!G$400:G$500)),SUMIF('C Report'!$A$200:$A$299,'C Report Grouper'!$D77,'C Report'!G$200:G$299))</f>
        <v>0</v>
      </c>
      <c r="J77" s="102">
        <f>IF($D$4="MAP+ADM Waivers",(SUMIF('C Report'!$A$200:$A$299,'C Report Grouper'!$D77,'C Report'!H$200:H$299)+SUMIF('C Report'!$A$400:$A$500,'C Report Grouper'!$D77,'C Report'!H$400:H$500)),SUMIF('C Report'!$A$200:$A$299,'C Report Grouper'!$D77,'C Report'!H$200:H$299))</f>
        <v>0</v>
      </c>
      <c r="K77" s="102">
        <f>IF($D$4="MAP+ADM Waivers",(SUMIF('C Report'!$A$200:$A$299,'C Report Grouper'!$D77,'C Report'!I$200:I$299)+SUMIF('C Report'!$A$400:$A$500,'C Report Grouper'!$D77,'C Report'!I$400:I$500)),SUMIF('C Report'!$A$200:$A$299,'C Report Grouper'!$D77,'C Report'!I$200:I$299))</f>
        <v>0</v>
      </c>
      <c r="L77" s="102">
        <f>IF($D$4="MAP+ADM Waivers",(SUMIF('C Report'!$A$200:$A$299,'C Report Grouper'!$D77,'C Report'!J$200:J$299)+SUMIF('C Report'!$A$400:$A$500,'C Report Grouper'!$D77,'C Report'!J$400:J$500)),SUMIF('C Report'!$A$200:$A$299,'C Report Grouper'!$D77,'C Report'!J$200:J$299))</f>
        <v>0</v>
      </c>
      <c r="M77" s="102">
        <f>IF($D$4="MAP+ADM Waivers",(SUMIF('C Report'!$A$200:$A$299,'C Report Grouper'!$D77,'C Report'!K$200:K$299)+SUMIF('C Report'!$A$400:$A$500,'C Report Grouper'!$D77,'C Report'!K$400:K$500)),SUMIF('C Report'!$A$200:$A$299,'C Report Grouper'!$D77,'C Report'!K$200:K$299))</f>
        <v>0</v>
      </c>
      <c r="N77" s="102">
        <f>IF($D$4="MAP+ADM Waivers",(SUMIF('C Report'!$A$200:$A$299,'C Report Grouper'!$D77,'C Report'!L$200:L$299)+SUMIF('C Report'!$A$400:$A$500,'C Report Grouper'!$D77,'C Report'!L$400:L$500)),SUMIF('C Report'!$A$200:$A$299,'C Report Grouper'!$D77,'C Report'!L$200:L$299))</f>
        <v>0</v>
      </c>
      <c r="O77" s="102">
        <f>IF($D$4="MAP+ADM Waivers",(SUMIF('C Report'!$A$200:$A$299,'C Report Grouper'!$D77,'C Report'!M$200:M$299)+SUMIF('C Report'!$A$400:$A$500,'C Report Grouper'!$D77,'C Report'!M$400:M$500)),SUMIF('C Report'!$A$200:$A$299,'C Report Grouper'!$D77,'C Report'!M$200:M$299))</f>
        <v>0</v>
      </c>
      <c r="P77" s="102">
        <f>IF($D$4="MAP+ADM Waivers",(SUMIF('C Report'!$A$200:$A$299,'C Report Grouper'!$D77,'C Report'!N$200:N$299)+SUMIF('C Report'!$A$400:$A$500,'C Report Grouper'!$D77,'C Report'!N$400:N$500)),SUMIF('C Report'!$A$200:$A$299,'C Report Grouper'!$D77,'C Report'!N$200:N$299))</f>
        <v>0</v>
      </c>
      <c r="Q77" s="102">
        <f>IF($D$4="MAP+ADM Waivers",(SUMIF('C Report'!$A$200:$A$299,'C Report Grouper'!$D77,'C Report'!O$200:O$299)+SUMIF('C Report'!$A$400:$A$500,'C Report Grouper'!$D77,'C Report'!O$400:O$500)),SUMIF('C Report'!$A$200:$A$299,'C Report Grouper'!$D77,'C Report'!O$200:O$299))</f>
        <v>0</v>
      </c>
      <c r="R77" s="102">
        <f>IF($D$4="MAP+ADM Waivers",(SUMIF('C Report'!$A$200:$A$299,'C Report Grouper'!$D77,'C Report'!P$200:P$299)+SUMIF('C Report'!$A$400:$A$500,'C Report Grouper'!$D77,'C Report'!P$400:P$500)),SUMIF('C Report'!$A$200:$A$299,'C Report Grouper'!$D77,'C Report'!P$200:P$299))</f>
        <v>0</v>
      </c>
      <c r="S77" s="102">
        <f>IF($D$4="MAP+ADM Waivers",(SUMIF('C Report'!$A$200:$A$299,'C Report Grouper'!$D77,'C Report'!Q$200:Q$299)+SUMIF('C Report'!$A$400:$A$500,'C Report Grouper'!$D77,'C Report'!Q$400:Q$500)),SUMIF('C Report'!$A$200:$A$299,'C Report Grouper'!$D77,'C Report'!Q$200:Q$299))</f>
        <v>0</v>
      </c>
      <c r="T77" s="102">
        <f>IF($D$4="MAP+ADM Waivers",(SUMIF('C Report'!$A$200:$A$299,'C Report Grouper'!$D77,'C Report'!R$200:R$299)+SUMIF('C Report'!$A$400:$A$500,'C Report Grouper'!$D77,'C Report'!R$400:R$500)),SUMIF('C Report'!$A$200:$A$299,'C Report Grouper'!$D77,'C Report'!R$200:R$299))</f>
        <v>0</v>
      </c>
      <c r="U77" s="102">
        <f>IF($D$4="MAP+ADM Waivers",(SUMIF('C Report'!$A$200:$A$299,'C Report Grouper'!$D77,'C Report'!S$200:S$299)+SUMIF('C Report'!$A$400:$A$500,'C Report Grouper'!$D77,'C Report'!S$400:S$500)),SUMIF('C Report'!$A$200:$A$299,'C Report Grouper'!$D77,'C Report'!S$200:S$299))</f>
        <v>0</v>
      </c>
      <c r="V77" s="102">
        <f>IF($D$4="MAP+ADM Waivers",(SUMIF('C Report'!$A$200:$A$299,'C Report Grouper'!$D77,'C Report'!T$200:T$299)+SUMIF('C Report'!$A$400:$A$500,'C Report Grouper'!$D77,'C Report'!T$400:T$500)),SUMIF('C Report'!$A$200:$A$299,'C Report Grouper'!$D77,'C Report'!T$200:T$299))</f>
        <v>0</v>
      </c>
      <c r="W77" s="102">
        <f>IF($D$4="MAP+ADM Waivers",(SUMIF('C Report'!$A$200:$A$299,'C Report Grouper'!$D77,'C Report'!U$200:U$299)+SUMIF('C Report'!$A$400:$A$500,'C Report Grouper'!$D77,'C Report'!U$400:U$500)),SUMIF('C Report'!$A$200:$A$299,'C Report Grouper'!$D77,'C Report'!U$200:U$299))</f>
        <v>0</v>
      </c>
      <c r="X77" s="102">
        <f>IF($D$4="MAP+ADM Waivers",(SUMIF('C Report'!$A$200:$A$299,'C Report Grouper'!$D77,'C Report'!V$200:V$299)+SUMIF('C Report'!$A$400:$A$500,'C Report Grouper'!$D77,'C Report'!V$400:V$500)),SUMIF('C Report'!$A$200:$A$299,'C Report Grouper'!$D77,'C Report'!V$200:V$299))</f>
        <v>0</v>
      </c>
      <c r="Y77" s="102">
        <f>IF($D$4="MAP+ADM Waivers",(SUMIF('C Report'!$A$200:$A$299,'C Report Grouper'!$D77,'C Report'!W$200:W$299)+SUMIF('C Report'!$A$400:$A$500,'C Report Grouper'!$D77,'C Report'!W$400:W$500)),SUMIF('C Report'!$A$200:$A$299,'C Report Grouper'!$D77,'C Report'!W$200:W$299))</f>
        <v>0</v>
      </c>
      <c r="Z77" s="102">
        <f>IF($D$4="MAP+ADM Waivers",(SUMIF('C Report'!$A$200:$A$299,'C Report Grouper'!$D77,'C Report'!X$200:X$299)+SUMIF('C Report'!$A$400:$A$500,'C Report Grouper'!$D77,'C Report'!X$400:X$500)),SUMIF('C Report'!$A$200:$A$299,'C Report Grouper'!$D77,'C Report'!X$200:X$299))</f>
        <v>0</v>
      </c>
      <c r="AA77" s="102">
        <f>IF($D$4="MAP+ADM Waivers",(SUMIF('C Report'!$A$200:$A$299,'C Report Grouper'!$D77,'C Report'!Y$200:Y$299)+SUMIF('C Report'!$A$400:$A$500,'C Report Grouper'!$D77,'C Report'!Y$400:Y$500)),SUMIF('C Report'!$A$200:$A$299,'C Report Grouper'!$D77,'C Report'!Y$200:Y$299))</f>
        <v>0</v>
      </c>
      <c r="AB77" s="102">
        <f>IF($D$4="MAP+ADM Waivers",(SUMIF('C Report'!$A$200:$A$299,'C Report Grouper'!$D77,'C Report'!Z$200:Z$299)+SUMIF('C Report'!$A$400:$A$500,'C Report Grouper'!$D77,'C Report'!Z$400:Z$500)),SUMIF('C Report'!$A$200:$A$299,'C Report Grouper'!$D77,'C Report'!Z$200:Z$299))</f>
        <v>0</v>
      </c>
      <c r="AC77" s="102">
        <f>IF($D$4="MAP+ADM Waivers",(SUMIF('C Report'!$A$200:$A$299,'C Report Grouper'!$D77,'C Report'!AA$200:AA$299)+SUMIF('C Report'!$A$400:$A$500,'C Report Grouper'!$D77,'C Report'!AA$400:AA$500)),SUMIF('C Report'!$A$200:$A$299,'C Report Grouper'!$D77,'C Report'!AA$200:AA$299))</f>
        <v>0</v>
      </c>
      <c r="AD77" s="102">
        <f>IF($D$4="MAP+ADM Waivers",(SUMIF('C Report'!$A$200:$A$299,'C Report Grouper'!$D77,'C Report'!AB$200:AB$299)+SUMIF('C Report'!$A$400:$A$500,'C Report Grouper'!$D77,'C Report'!AB$400:AB$500)),SUMIF('C Report'!$A$200:$A$299,'C Report Grouper'!$D77,'C Report'!AB$200:AB$299))</f>
        <v>0</v>
      </c>
      <c r="AE77" s="102">
        <f>IF($D$4="MAP+ADM Waivers",(SUMIF('C Report'!$A$200:$A$299,'C Report Grouper'!$D77,'C Report'!AC$200:AC$299)+SUMIF('C Report'!$A$400:$A$500,'C Report Grouper'!$D77,'C Report'!AC$400:AC$500)),SUMIF('C Report'!$A$200:$A$299,'C Report Grouper'!$D77,'C Report'!AC$200:AC$299))</f>
        <v>0</v>
      </c>
      <c r="AF77" s="102">
        <f>IF($D$4="MAP+ADM Waivers",(SUMIF('C Report'!$A$200:$A$299,'C Report Grouper'!$D77,'C Report'!AD$200:AD$299)+SUMIF('C Report'!$A$400:$A$500,'C Report Grouper'!$D77,'C Report'!AD$400:AD$500)),SUMIF('C Report'!$A$200:$A$299,'C Report Grouper'!$D77,'C Report'!AD$200:AD$299))</f>
        <v>0</v>
      </c>
      <c r="AG77" s="102">
        <f>IF($D$4="MAP+ADM Waivers",(SUMIF('C Report'!$A$200:$A$299,'C Report Grouper'!$D77,'C Report'!AE$200:AE$299)+SUMIF('C Report'!$A$400:$A$500,'C Report Grouper'!$D77,'C Report'!AE$400:AE$500)),SUMIF('C Report'!$A$200:$A$299,'C Report Grouper'!$D77,'C Report'!AE$200:AE$299))</f>
        <v>0</v>
      </c>
      <c r="AH77" s="103">
        <f>IF($D$4="MAP+ADM Waivers",(SUMIF('C Report'!$A$200:$A$299,'C Report Grouper'!$D77,'C Report'!AF$200:AF$299)+SUMIF('C Report'!$A$400:$A$500,'C Report Grouper'!$D77,'C Report'!AF$400:AF$500)),SUMIF('C Report'!$A$200:$A$299,'C Report Grouper'!$D77,'C Report'!AF$200:AF$299))</f>
        <v>0</v>
      </c>
    </row>
    <row r="78" spans="2:34" hidden="1" x14ac:dyDescent="0.2">
      <c r="B78" s="32"/>
      <c r="C78" s="57"/>
      <c r="D78" s="296"/>
      <c r="E78" s="101">
        <f>IF($D$4="MAP+ADM Waivers",(SUMIF('C Report'!$A$200:$A$299,'C Report Grouper'!$D78,'C Report'!C$200:C$299)+SUMIF('C Report'!$A$400:$A$500,'C Report Grouper'!$D78,'C Report'!C$400:C$500)),SUMIF('C Report'!$A$200:$A$299,'C Report Grouper'!$D78,'C Report'!C$200:C$299))</f>
        <v>0</v>
      </c>
      <c r="F78" s="420">
        <f>IF($D$4="MAP+ADM Waivers",(SUMIF('C Report'!$A$200:$A$299,'C Report Grouper'!$D78,'C Report'!D$200:D$299)+SUMIF('C Report'!$A$400:$A$500,'C Report Grouper'!$D78,'C Report'!D$400:D$500)),SUMIF('C Report'!$A$200:$A$299,'C Report Grouper'!$D78,'C Report'!D$200:D$299))</f>
        <v>0</v>
      </c>
      <c r="G78" s="420">
        <f>IF($D$4="MAP+ADM Waivers",(SUMIF('C Report'!$A$200:$A$299,'C Report Grouper'!$D78,'C Report'!E$200:E$299)+SUMIF('C Report'!$A$400:$A$500,'C Report Grouper'!$D78,'C Report'!E$400:E$500)),SUMIF('C Report'!$A$200:$A$299,'C Report Grouper'!$D78,'C Report'!E$200:E$299))</f>
        <v>0</v>
      </c>
      <c r="H78" s="420">
        <f>IF($D$4="MAP+ADM Waivers",(SUMIF('C Report'!$A$200:$A$299,'C Report Grouper'!$D78,'C Report'!F$200:F$299)+SUMIF('C Report'!$A$400:$A$500,'C Report Grouper'!$D78,'C Report'!F$400:F$500)),SUMIF('C Report'!$A$200:$A$299,'C Report Grouper'!$D78,'C Report'!F$200:F$299))</f>
        <v>0</v>
      </c>
      <c r="I78" s="103">
        <f>IF($D$4="MAP+ADM Waivers",(SUMIF('C Report'!$A$200:$A$299,'C Report Grouper'!$D78,'C Report'!G$200:G$299)+SUMIF('C Report'!$A$400:$A$500,'C Report Grouper'!$D78,'C Report'!G$400:G$500)),SUMIF('C Report'!$A$200:$A$299,'C Report Grouper'!$D78,'C Report'!G$200:G$299))</f>
        <v>0</v>
      </c>
      <c r="J78" s="102">
        <f>IF($D$4="MAP+ADM Waivers",(SUMIF('C Report'!$A$200:$A$299,'C Report Grouper'!$D78,'C Report'!H$200:H$299)+SUMIF('C Report'!$A$400:$A$500,'C Report Grouper'!$D78,'C Report'!H$400:H$500)),SUMIF('C Report'!$A$200:$A$299,'C Report Grouper'!$D78,'C Report'!H$200:H$299))</f>
        <v>0</v>
      </c>
      <c r="K78" s="102">
        <f>IF($D$4="MAP+ADM Waivers",(SUMIF('C Report'!$A$200:$A$299,'C Report Grouper'!$D78,'C Report'!I$200:I$299)+SUMIF('C Report'!$A$400:$A$500,'C Report Grouper'!$D78,'C Report'!I$400:I$500)),SUMIF('C Report'!$A$200:$A$299,'C Report Grouper'!$D78,'C Report'!I$200:I$299))</f>
        <v>0</v>
      </c>
      <c r="L78" s="102">
        <f>IF($D$4="MAP+ADM Waivers",(SUMIF('C Report'!$A$200:$A$299,'C Report Grouper'!$D78,'C Report'!J$200:J$299)+SUMIF('C Report'!$A$400:$A$500,'C Report Grouper'!$D78,'C Report'!J$400:J$500)),SUMIF('C Report'!$A$200:$A$299,'C Report Grouper'!$D78,'C Report'!J$200:J$299))</f>
        <v>0</v>
      </c>
      <c r="M78" s="102">
        <f>IF($D$4="MAP+ADM Waivers",(SUMIF('C Report'!$A$200:$A$299,'C Report Grouper'!$D78,'C Report'!K$200:K$299)+SUMIF('C Report'!$A$400:$A$500,'C Report Grouper'!$D78,'C Report'!K$400:K$500)),SUMIF('C Report'!$A$200:$A$299,'C Report Grouper'!$D78,'C Report'!K$200:K$299))</f>
        <v>0</v>
      </c>
      <c r="N78" s="102">
        <f>IF($D$4="MAP+ADM Waivers",(SUMIF('C Report'!$A$200:$A$299,'C Report Grouper'!$D78,'C Report'!L$200:L$299)+SUMIF('C Report'!$A$400:$A$500,'C Report Grouper'!$D78,'C Report'!L$400:L$500)),SUMIF('C Report'!$A$200:$A$299,'C Report Grouper'!$D78,'C Report'!L$200:L$299))</f>
        <v>0</v>
      </c>
      <c r="O78" s="102">
        <f>IF($D$4="MAP+ADM Waivers",(SUMIF('C Report'!$A$200:$A$299,'C Report Grouper'!$D78,'C Report'!M$200:M$299)+SUMIF('C Report'!$A$400:$A$500,'C Report Grouper'!$D78,'C Report'!M$400:M$500)),SUMIF('C Report'!$A$200:$A$299,'C Report Grouper'!$D78,'C Report'!M$200:M$299))</f>
        <v>0</v>
      </c>
      <c r="P78" s="102">
        <f>IF($D$4="MAP+ADM Waivers",(SUMIF('C Report'!$A$200:$A$299,'C Report Grouper'!$D78,'C Report'!N$200:N$299)+SUMIF('C Report'!$A$400:$A$500,'C Report Grouper'!$D78,'C Report'!N$400:N$500)),SUMIF('C Report'!$A$200:$A$299,'C Report Grouper'!$D78,'C Report'!N$200:N$299))</f>
        <v>0</v>
      </c>
      <c r="Q78" s="102">
        <f>IF($D$4="MAP+ADM Waivers",(SUMIF('C Report'!$A$200:$A$299,'C Report Grouper'!$D78,'C Report'!O$200:O$299)+SUMIF('C Report'!$A$400:$A$500,'C Report Grouper'!$D78,'C Report'!O$400:O$500)),SUMIF('C Report'!$A$200:$A$299,'C Report Grouper'!$D78,'C Report'!O$200:O$299))</f>
        <v>0</v>
      </c>
      <c r="R78" s="102">
        <f>IF($D$4="MAP+ADM Waivers",(SUMIF('C Report'!$A$200:$A$299,'C Report Grouper'!$D78,'C Report'!P$200:P$299)+SUMIF('C Report'!$A$400:$A$500,'C Report Grouper'!$D78,'C Report'!P$400:P$500)),SUMIF('C Report'!$A$200:$A$299,'C Report Grouper'!$D78,'C Report'!P$200:P$299))</f>
        <v>0</v>
      </c>
      <c r="S78" s="102">
        <f>IF($D$4="MAP+ADM Waivers",(SUMIF('C Report'!$A$200:$A$299,'C Report Grouper'!$D78,'C Report'!Q$200:Q$299)+SUMIF('C Report'!$A$400:$A$500,'C Report Grouper'!$D78,'C Report'!Q$400:Q$500)),SUMIF('C Report'!$A$200:$A$299,'C Report Grouper'!$D78,'C Report'!Q$200:Q$299))</f>
        <v>0</v>
      </c>
      <c r="T78" s="102">
        <f>IF($D$4="MAP+ADM Waivers",(SUMIF('C Report'!$A$200:$A$299,'C Report Grouper'!$D78,'C Report'!R$200:R$299)+SUMIF('C Report'!$A$400:$A$500,'C Report Grouper'!$D78,'C Report'!R$400:R$500)),SUMIF('C Report'!$A$200:$A$299,'C Report Grouper'!$D78,'C Report'!R$200:R$299))</f>
        <v>0</v>
      </c>
      <c r="U78" s="102">
        <f>IF($D$4="MAP+ADM Waivers",(SUMIF('C Report'!$A$200:$A$299,'C Report Grouper'!$D78,'C Report'!S$200:S$299)+SUMIF('C Report'!$A$400:$A$500,'C Report Grouper'!$D78,'C Report'!S$400:S$500)),SUMIF('C Report'!$A$200:$A$299,'C Report Grouper'!$D78,'C Report'!S$200:S$299))</f>
        <v>0</v>
      </c>
      <c r="V78" s="102">
        <f>IF($D$4="MAP+ADM Waivers",(SUMIF('C Report'!$A$200:$A$299,'C Report Grouper'!$D78,'C Report'!T$200:T$299)+SUMIF('C Report'!$A$400:$A$500,'C Report Grouper'!$D78,'C Report'!T$400:T$500)),SUMIF('C Report'!$A$200:$A$299,'C Report Grouper'!$D78,'C Report'!T$200:T$299))</f>
        <v>0</v>
      </c>
      <c r="W78" s="102">
        <f>IF($D$4="MAP+ADM Waivers",(SUMIF('C Report'!$A$200:$A$299,'C Report Grouper'!$D78,'C Report'!U$200:U$299)+SUMIF('C Report'!$A$400:$A$500,'C Report Grouper'!$D78,'C Report'!U$400:U$500)),SUMIF('C Report'!$A$200:$A$299,'C Report Grouper'!$D78,'C Report'!U$200:U$299))</f>
        <v>0</v>
      </c>
      <c r="X78" s="102">
        <f>IF($D$4="MAP+ADM Waivers",(SUMIF('C Report'!$A$200:$A$299,'C Report Grouper'!$D78,'C Report'!V$200:V$299)+SUMIF('C Report'!$A$400:$A$500,'C Report Grouper'!$D78,'C Report'!V$400:V$500)),SUMIF('C Report'!$A$200:$A$299,'C Report Grouper'!$D78,'C Report'!V$200:V$299))</f>
        <v>0</v>
      </c>
      <c r="Y78" s="102">
        <f>IF($D$4="MAP+ADM Waivers",(SUMIF('C Report'!$A$200:$A$299,'C Report Grouper'!$D78,'C Report'!W$200:W$299)+SUMIF('C Report'!$A$400:$A$500,'C Report Grouper'!$D78,'C Report'!W$400:W$500)),SUMIF('C Report'!$A$200:$A$299,'C Report Grouper'!$D78,'C Report'!W$200:W$299))</f>
        <v>0</v>
      </c>
      <c r="Z78" s="102">
        <f>IF($D$4="MAP+ADM Waivers",(SUMIF('C Report'!$A$200:$A$299,'C Report Grouper'!$D78,'C Report'!X$200:X$299)+SUMIF('C Report'!$A$400:$A$500,'C Report Grouper'!$D78,'C Report'!X$400:X$500)),SUMIF('C Report'!$A$200:$A$299,'C Report Grouper'!$D78,'C Report'!X$200:X$299))</f>
        <v>0</v>
      </c>
      <c r="AA78" s="102">
        <f>IF($D$4="MAP+ADM Waivers",(SUMIF('C Report'!$A$200:$A$299,'C Report Grouper'!$D78,'C Report'!Y$200:Y$299)+SUMIF('C Report'!$A$400:$A$500,'C Report Grouper'!$D78,'C Report'!Y$400:Y$500)),SUMIF('C Report'!$A$200:$A$299,'C Report Grouper'!$D78,'C Report'!Y$200:Y$299))</f>
        <v>0</v>
      </c>
      <c r="AB78" s="102">
        <f>IF($D$4="MAP+ADM Waivers",(SUMIF('C Report'!$A$200:$A$299,'C Report Grouper'!$D78,'C Report'!Z$200:Z$299)+SUMIF('C Report'!$A$400:$A$500,'C Report Grouper'!$D78,'C Report'!Z$400:Z$500)),SUMIF('C Report'!$A$200:$A$299,'C Report Grouper'!$D78,'C Report'!Z$200:Z$299))</f>
        <v>0</v>
      </c>
      <c r="AC78" s="102">
        <f>IF($D$4="MAP+ADM Waivers",(SUMIF('C Report'!$A$200:$A$299,'C Report Grouper'!$D78,'C Report'!AA$200:AA$299)+SUMIF('C Report'!$A$400:$A$500,'C Report Grouper'!$D78,'C Report'!AA$400:AA$500)),SUMIF('C Report'!$A$200:$A$299,'C Report Grouper'!$D78,'C Report'!AA$200:AA$299))</f>
        <v>0</v>
      </c>
      <c r="AD78" s="102">
        <f>IF($D$4="MAP+ADM Waivers",(SUMIF('C Report'!$A$200:$A$299,'C Report Grouper'!$D78,'C Report'!AB$200:AB$299)+SUMIF('C Report'!$A$400:$A$500,'C Report Grouper'!$D78,'C Report'!AB$400:AB$500)),SUMIF('C Report'!$A$200:$A$299,'C Report Grouper'!$D78,'C Report'!AB$200:AB$299))</f>
        <v>0</v>
      </c>
      <c r="AE78" s="102">
        <f>IF($D$4="MAP+ADM Waivers",(SUMIF('C Report'!$A$200:$A$299,'C Report Grouper'!$D78,'C Report'!AC$200:AC$299)+SUMIF('C Report'!$A$400:$A$500,'C Report Grouper'!$D78,'C Report'!AC$400:AC$500)),SUMIF('C Report'!$A$200:$A$299,'C Report Grouper'!$D78,'C Report'!AC$200:AC$299))</f>
        <v>0</v>
      </c>
      <c r="AF78" s="102">
        <f>IF($D$4="MAP+ADM Waivers",(SUMIF('C Report'!$A$200:$A$299,'C Report Grouper'!$D78,'C Report'!AD$200:AD$299)+SUMIF('C Report'!$A$400:$A$500,'C Report Grouper'!$D78,'C Report'!AD$400:AD$500)),SUMIF('C Report'!$A$200:$A$299,'C Report Grouper'!$D78,'C Report'!AD$200:AD$299))</f>
        <v>0</v>
      </c>
      <c r="AG78" s="102">
        <f>IF($D$4="MAP+ADM Waivers",(SUMIF('C Report'!$A$200:$A$299,'C Report Grouper'!$D78,'C Report'!AE$200:AE$299)+SUMIF('C Report'!$A$400:$A$500,'C Report Grouper'!$D78,'C Report'!AE$400:AE$500)),SUMIF('C Report'!$A$200:$A$299,'C Report Grouper'!$D78,'C Report'!AE$200:AE$299))</f>
        <v>0</v>
      </c>
      <c r="AH78" s="103">
        <f>IF($D$4="MAP+ADM Waivers",(SUMIF('C Report'!$A$200:$A$299,'C Report Grouper'!$D78,'C Report'!AF$200:AF$299)+SUMIF('C Report'!$A$400:$A$500,'C Report Grouper'!$D78,'C Report'!AF$400:AF$500)),SUMIF('C Report'!$A$200:$A$299,'C Report Grouper'!$D78,'C Report'!AF$200:AF$299))</f>
        <v>0</v>
      </c>
    </row>
    <row r="79" spans="2:34" hidden="1" x14ac:dyDescent="0.2">
      <c r="B79" s="6" t="s">
        <v>43</v>
      </c>
      <c r="C79" s="57"/>
      <c r="D79" s="296"/>
      <c r="E79" s="101">
        <f>IF($D$4="MAP+ADM Waivers",(SUMIF('C Report'!$A$200:$A$299,'C Report Grouper'!$D79,'C Report'!C$200:C$299)+SUMIF('C Report'!$A$400:$A$500,'C Report Grouper'!$D79,'C Report'!C$400:C$500)),SUMIF('C Report'!$A$200:$A$299,'C Report Grouper'!$D79,'C Report'!C$200:C$299))</f>
        <v>0</v>
      </c>
      <c r="F79" s="420">
        <f>IF($D$4="MAP+ADM Waivers",(SUMIF('C Report'!$A$200:$A$299,'C Report Grouper'!$D79,'C Report'!D$200:D$299)+SUMIF('C Report'!$A$400:$A$500,'C Report Grouper'!$D79,'C Report'!D$400:D$500)),SUMIF('C Report'!$A$200:$A$299,'C Report Grouper'!$D79,'C Report'!D$200:D$299))</f>
        <v>0</v>
      </c>
      <c r="G79" s="420">
        <f>IF($D$4="MAP+ADM Waivers",(SUMIF('C Report'!$A$200:$A$299,'C Report Grouper'!$D79,'C Report'!E$200:E$299)+SUMIF('C Report'!$A$400:$A$500,'C Report Grouper'!$D79,'C Report'!E$400:E$500)),SUMIF('C Report'!$A$200:$A$299,'C Report Grouper'!$D79,'C Report'!E$200:E$299))</f>
        <v>0</v>
      </c>
      <c r="H79" s="420">
        <f>IF($D$4="MAP+ADM Waivers",(SUMIF('C Report'!$A$200:$A$299,'C Report Grouper'!$D79,'C Report'!F$200:F$299)+SUMIF('C Report'!$A$400:$A$500,'C Report Grouper'!$D79,'C Report'!F$400:F$500)),SUMIF('C Report'!$A$200:$A$299,'C Report Grouper'!$D79,'C Report'!F$200:F$299))</f>
        <v>0</v>
      </c>
      <c r="I79" s="103">
        <f>IF($D$4="MAP+ADM Waivers",(SUMIF('C Report'!$A$200:$A$299,'C Report Grouper'!$D79,'C Report'!G$200:G$299)+SUMIF('C Report'!$A$400:$A$500,'C Report Grouper'!$D79,'C Report'!G$400:G$500)),SUMIF('C Report'!$A$200:$A$299,'C Report Grouper'!$D79,'C Report'!G$200:G$299))</f>
        <v>0</v>
      </c>
      <c r="J79" s="102">
        <f>IF($D$4="MAP+ADM Waivers",(SUMIF('C Report'!$A$200:$A$299,'C Report Grouper'!$D79,'C Report'!H$200:H$299)+SUMIF('C Report'!$A$400:$A$500,'C Report Grouper'!$D79,'C Report'!H$400:H$500)),SUMIF('C Report'!$A$200:$A$299,'C Report Grouper'!$D79,'C Report'!H$200:H$299))</f>
        <v>0</v>
      </c>
      <c r="K79" s="102">
        <f>IF($D$4="MAP+ADM Waivers",(SUMIF('C Report'!$A$200:$A$299,'C Report Grouper'!$D79,'C Report'!I$200:I$299)+SUMIF('C Report'!$A$400:$A$500,'C Report Grouper'!$D79,'C Report'!I$400:I$500)),SUMIF('C Report'!$A$200:$A$299,'C Report Grouper'!$D79,'C Report'!I$200:I$299))</f>
        <v>0</v>
      </c>
      <c r="L79" s="102">
        <f>IF($D$4="MAP+ADM Waivers",(SUMIF('C Report'!$A$200:$A$299,'C Report Grouper'!$D79,'C Report'!J$200:J$299)+SUMIF('C Report'!$A$400:$A$500,'C Report Grouper'!$D79,'C Report'!J$400:J$500)),SUMIF('C Report'!$A$200:$A$299,'C Report Grouper'!$D79,'C Report'!J$200:J$299))</f>
        <v>0</v>
      </c>
      <c r="M79" s="102">
        <f>IF($D$4="MAP+ADM Waivers",(SUMIF('C Report'!$A$200:$A$299,'C Report Grouper'!$D79,'C Report'!K$200:K$299)+SUMIF('C Report'!$A$400:$A$500,'C Report Grouper'!$D79,'C Report'!K$400:K$500)),SUMIF('C Report'!$A$200:$A$299,'C Report Grouper'!$D79,'C Report'!K$200:K$299))</f>
        <v>0</v>
      </c>
      <c r="N79" s="102">
        <f>IF($D$4="MAP+ADM Waivers",(SUMIF('C Report'!$A$200:$A$299,'C Report Grouper'!$D79,'C Report'!L$200:L$299)+SUMIF('C Report'!$A$400:$A$500,'C Report Grouper'!$D79,'C Report'!L$400:L$500)),SUMIF('C Report'!$A$200:$A$299,'C Report Grouper'!$D79,'C Report'!L$200:L$299))</f>
        <v>0</v>
      </c>
      <c r="O79" s="102">
        <f>IF($D$4="MAP+ADM Waivers",(SUMIF('C Report'!$A$200:$A$299,'C Report Grouper'!$D79,'C Report'!M$200:M$299)+SUMIF('C Report'!$A$400:$A$500,'C Report Grouper'!$D79,'C Report'!M$400:M$500)),SUMIF('C Report'!$A$200:$A$299,'C Report Grouper'!$D79,'C Report'!M$200:M$299))</f>
        <v>0</v>
      </c>
      <c r="P79" s="102">
        <f>IF($D$4="MAP+ADM Waivers",(SUMIF('C Report'!$A$200:$A$299,'C Report Grouper'!$D79,'C Report'!N$200:N$299)+SUMIF('C Report'!$A$400:$A$500,'C Report Grouper'!$D79,'C Report'!N$400:N$500)),SUMIF('C Report'!$A$200:$A$299,'C Report Grouper'!$D79,'C Report'!N$200:N$299))</f>
        <v>0</v>
      </c>
      <c r="Q79" s="102">
        <f>IF($D$4="MAP+ADM Waivers",(SUMIF('C Report'!$A$200:$A$299,'C Report Grouper'!$D79,'C Report'!O$200:O$299)+SUMIF('C Report'!$A$400:$A$500,'C Report Grouper'!$D79,'C Report'!O$400:O$500)),SUMIF('C Report'!$A$200:$A$299,'C Report Grouper'!$D79,'C Report'!O$200:O$299))</f>
        <v>0</v>
      </c>
      <c r="R79" s="102">
        <f>IF($D$4="MAP+ADM Waivers",(SUMIF('C Report'!$A$200:$A$299,'C Report Grouper'!$D79,'C Report'!P$200:P$299)+SUMIF('C Report'!$A$400:$A$500,'C Report Grouper'!$D79,'C Report'!P$400:P$500)),SUMIF('C Report'!$A$200:$A$299,'C Report Grouper'!$D79,'C Report'!P$200:P$299))</f>
        <v>0</v>
      </c>
      <c r="S79" s="102">
        <f>IF($D$4="MAP+ADM Waivers",(SUMIF('C Report'!$A$200:$A$299,'C Report Grouper'!$D79,'C Report'!Q$200:Q$299)+SUMIF('C Report'!$A$400:$A$500,'C Report Grouper'!$D79,'C Report'!Q$400:Q$500)),SUMIF('C Report'!$A$200:$A$299,'C Report Grouper'!$D79,'C Report'!Q$200:Q$299))</f>
        <v>0</v>
      </c>
      <c r="T79" s="102">
        <f>IF($D$4="MAP+ADM Waivers",(SUMIF('C Report'!$A$200:$A$299,'C Report Grouper'!$D79,'C Report'!R$200:R$299)+SUMIF('C Report'!$A$400:$A$500,'C Report Grouper'!$D79,'C Report'!R$400:R$500)),SUMIF('C Report'!$A$200:$A$299,'C Report Grouper'!$D79,'C Report'!R$200:R$299))</f>
        <v>0</v>
      </c>
      <c r="U79" s="102">
        <f>IF($D$4="MAP+ADM Waivers",(SUMIF('C Report'!$A$200:$A$299,'C Report Grouper'!$D79,'C Report'!S$200:S$299)+SUMIF('C Report'!$A$400:$A$500,'C Report Grouper'!$D79,'C Report'!S$400:S$500)),SUMIF('C Report'!$A$200:$A$299,'C Report Grouper'!$D79,'C Report'!S$200:S$299))</f>
        <v>0</v>
      </c>
      <c r="V79" s="102">
        <f>IF($D$4="MAP+ADM Waivers",(SUMIF('C Report'!$A$200:$A$299,'C Report Grouper'!$D79,'C Report'!T$200:T$299)+SUMIF('C Report'!$A$400:$A$500,'C Report Grouper'!$D79,'C Report'!T$400:T$500)),SUMIF('C Report'!$A$200:$A$299,'C Report Grouper'!$D79,'C Report'!T$200:T$299))</f>
        <v>0</v>
      </c>
      <c r="W79" s="102">
        <f>IF($D$4="MAP+ADM Waivers",(SUMIF('C Report'!$A$200:$A$299,'C Report Grouper'!$D79,'C Report'!U$200:U$299)+SUMIF('C Report'!$A$400:$A$500,'C Report Grouper'!$D79,'C Report'!U$400:U$500)),SUMIF('C Report'!$A$200:$A$299,'C Report Grouper'!$D79,'C Report'!U$200:U$299))</f>
        <v>0</v>
      </c>
      <c r="X79" s="102">
        <f>IF($D$4="MAP+ADM Waivers",(SUMIF('C Report'!$A$200:$A$299,'C Report Grouper'!$D79,'C Report'!V$200:V$299)+SUMIF('C Report'!$A$400:$A$500,'C Report Grouper'!$D79,'C Report'!V$400:V$500)),SUMIF('C Report'!$A$200:$A$299,'C Report Grouper'!$D79,'C Report'!V$200:V$299))</f>
        <v>0</v>
      </c>
      <c r="Y79" s="102">
        <f>IF($D$4="MAP+ADM Waivers",(SUMIF('C Report'!$A$200:$A$299,'C Report Grouper'!$D79,'C Report'!W$200:W$299)+SUMIF('C Report'!$A$400:$A$500,'C Report Grouper'!$D79,'C Report'!W$400:W$500)),SUMIF('C Report'!$A$200:$A$299,'C Report Grouper'!$D79,'C Report'!W$200:W$299))</f>
        <v>0</v>
      </c>
      <c r="Z79" s="102">
        <f>IF($D$4="MAP+ADM Waivers",(SUMIF('C Report'!$A$200:$A$299,'C Report Grouper'!$D79,'C Report'!X$200:X$299)+SUMIF('C Report'!$A$400:$A$500,'C Report Grouper'!$D79,'C Report'!X$400:X$500)),SUMIF('C Report'!$A$200:$A$299,'C Report Grouper'!$D79,'C Report'!X$200:X$299))</f>
        <v>0</v>
      </c>
      <c r="AA79" s="102">
        <f>IF($D$4="MAP+ADM Waivers",(SUMIF('C Report'!$A$200:$A$299,'C Report Grouper'!$D79,'C Report'!Y$200:Y$299)+SUMIF('C Report'!$A$400:$A$500,'C Report Grouper'!$D79,'C Report'!Y$400:Y$500)),SUMIF('C Report'!$A$200:$A$299,'C Report Grouper'!$D79,'C Report'!Y$200:Y$299))</f>
        <v>0</v>
      </c>
      <c r="AB79" s="102">
        <f>IF($D$4="MAP+ADM Waivers",(SUMIF('C Report'!$A$200:$A$299,'C Report Grouper'!$D79,'C Report'!Z$200:Z$299)+SUMIF('C Report'!$A$400:$A$500,'C Report Grouper'!$D79,'C Report'!Z$400:Z$500)),SUMIF('C Report'!$A$200:$A$299,'C Report Grouper'!$D79,'C Report'!Z$200:Z$299))</f>
        <v>0</v>
      </c>
      <c r="AC79" s="102">
        <f>IF($D$4="MAP+ADM Waivers",(SUMIF('C Report'!$A$200:$A$299,'C Report Grouper'!$D79,'C Report'!AA$200:AA$299)+SUMIF('C Report'!$A$400:$A$500,'C Report Grouper'!$D79,'C Report'!AA$400:AA$500)),SUMIF('C Report'!$A$200:$A$299,'C Report Grouper'!$D79,'C Report'!AA$200:AA$299))</f>
        <v>0</v>
      </c>
      <c r="AD79" s="102">
        <f>IF($D$4="MAP+ADM Waivers",(SUMIF('C Report'!$A$200:$A$299,'C Report Grouper'!$D79,'C Report'!AB$200:AB$299)+SUMIF('C Report'!$A$400:$A$500,'C Report Grouper'!$D79,'C Report'!AB$400:AB$500)),SUMIF('C Report'!$A$200:$A$299,'C Report Grouper'!$D79,'C Report'!AB$200:AB$299))</f>
        <v>0</v>
      </c>
      <c r="AE79" s="102">
        <f>IF($D$4="MAP+ADM Waivers",(SUMIF('C Report'!$A$200:$A$299,'C Report Grouper'!$D79,'C Report'!AC$200:AC$299)+SUMIF('C Report'!$A$400:$A$500,'C Report Grouper'!$D79,'C Report'!AC$400:AC$500)),SUMIF('C Report'!$A$200:$A$299,'C Report Grouper'!$D79,'C Report'!AC$200:AC$299))</f>
        <v>0</v>
      </c>
      <c r="AF79" s="102">
        <f>IF($D$4="MAP+ADM Waivers",(SUMIF('C Report'!$A$200:$A$299,'C Report Grouper'!$D79,'C Report'!AD$200:AD$299)+SUMIF('C Report'!$A$400:$A$500,'C Report Grouper'!$D79,'C Report'!AD$400:AD$500)),SUMIF('C Report'!$A$200:$A$299,'C Report Grouper'!$D79,'C Report'!AD$200:AD$299))</f>
        <v>0</v>
      </c>
      <c r="AG79" s="102">
        <f>IF($D$4="MAP+ADM Waivers",(SUMIF('C Report'!$A$200:$A$299,'C Report Grouper'!$D79,'C Report'!AE$200:AE$299)+SUMIF('C Report'!$A$400:$A$500,'C Report Grouper'!$D79,'C Report'!AE$400:AE$500)),SUMIF('C Report'!$A$200:$A$299,'C Report Grouper'!$D79,'C Report'!AE$200:AE$299))</f>
        <v>0</v>
      </c>
      <c r="AH79" s="103">
        <f>IF($D$4="MAP+ADM Waivers",(SUMIF('C Report'!$A$200:$A$299,'C Report Grouper'!$D79,'C Report'!AF$200:AF$299)+SUMIF('C Report'!$A$400:$A$500,'C Report Grouper'!$D79,'C Report'!AF$400:AF$500)),SUMIF('C Report'!$A$200:$A$299,'C Report Grouper'!$D79,'C Report'!AF$200:AF$299))</f>
        <v>0</v>
      </c>
    </row>
    <row r="80" spans="2:34" hidden="1" x14ac:dyDescent="0.2">
      <c r="B80" s="22" t="str">
        <f>IFERROR(VLOOKUP(C80,'MEG Def'!$A$42:$B$45,2),"")</f>
        <v xml:space="preserve">SUD IMD TANF </v>
      </c>
      <c r="C80" s="56">
        <v>1</v>
      </c>
      <c r="D80" s="296" t="s">
        <v>200</v>
      </c>
      <c r="E80" s="101">
        <f>IF($D$4="MAP+ADM Waivers",(SUMIF('C Report'!$A$200:$A$299,'C Report Grouper'!$D80,'C Report'!C$200:C$299)+SUMIF('C Report'!$A$400:$A$500,'C Report Grouper'!$D80,'C Report'!C$400:C$500)),SUMIF('C Report'!$A$200:$A$299,'C Report Grouper'!$D80,'C Report'!C$200:C$299))</f>
        <v>70431</v>
      </c>
      <c r="F80" s="420">
        <f>IF($D$4="MAP+ADM Waivers",(SUMIF('C Report'!$A$200:$A$299,'C Report Grouper'!$D80,'C Report'!D$200:D$299)+SUMIF('C Report'!$A$400:$A$500,'C Report Grouper'!$D80,'C Report'!D$400:D$500)),SUMIF('C Report'!$A$200:$A$299,'C Report Grouper'!$D80,'C Report'!D$200:D$299))</f>
        <v>1670478</v>
      </c>
      <c r="G80" s="420">
        <f>IF($D$4="MAP+ADM Waivers",(SUMIF('C Report'!$A$200:$A$299,'C Report Grouper'!$D80,'C Report'!E$200:E$299)+SUMIF('C Report'!$A$400:$A$500,'C Report Grouper'!$D80,'C Report'!E$400:E$500)),SUMIF('C Report'!$A$200:$A$299,'C Report Grouper'!$D80,'C Report'!E$200:E$299))</f>
        <v>0</v>
      </c>
      <c r="H80" s="420">
        <f>IF($D$4="MAP+ADM Waivers",(SUMIF('C Report'!$A$200:$A$299,'C Report Grouper'!$D80,'C Report'!F$200:F$299)+SUMIF('C Report'!$A$400:$A$500,'C Report Grouper'!$D80,'C Report'!F$400:F$500)),SUMIF('C Report'!$A$200:$A$299,'C Report Grouper'!$D80,'C Report'!F$200:F$299))</f>
        <v>0</v>
      </c>
      <c r="I80" s="103">
        <f>IF($D$4="MAP+ADM Waivers",(SUMIF('C Report'!$A$200:$A$299,'C Report Grouper'!$D80,'C Report'!G$200:G$299)+SUMIF('C Report'!$A$400:$A$500,'C Report Grouper'!$D80,'C Report'!G$400:G$500)),SUMIF('C Report'!$A$200:$A$299,'C Report Grouper'!$D80,'C Report'!G$200:G$299))</f>
        <v>0</v>
      </c>
      <c r="J80" s="102">
        <f>IF($D$4="MAP+ADM Waivers",(SUMIF('C Report'!$A$200:$A$299,'C Report Grouper'!$D80,'C Report'!H$200:H$299)+SUMIF('C Report'!$A$400:$A$500,'C Report Grouper'!$D80,'C Report'!H$400:H$500)),SUMIF('C Report'!$A$200:$A$299,'C Report Grouper'!$D80,'C Report'!H$200:H$299))</f>
        <v>0</v>
      </c>
      <c r="K80" s="102">
        <f>IF($D$4="MAP+ADM Waivers",(SUMIF('C Report'!$A$200:$A$299,'C Report Grouper'!$D80,'C Report'!I$200:I$299)+SUMIF('C Report'!$A$400:$A$500,'C Report Grouper'!$D80,'C Report'!I$400:I$500)),SUMIF('C Report'!$A$200:$A$299,'C Report Grouper'!$D80,'C Report'!I$200:I$299))</f>
        <v>0</v>
      </c>
      <c r="L80" s="102">
        <f>IF($D$4="MAP+ADM Waivers",(SUMIF('C Report'!$A$200:$A$299,'C Report Grouper'!$D80,'C Report'!J$200:J$299)+SUMIF('C Report'!$A$400:$A$500,'C Report Grouper'!$D80,'C Report'!J$400:J$500)),SUMIF('C Report'!$A$200:$A$299,'C Report Grouper'!$D80,'C Report'!J$200:J$299))</f>
        <v>0</v>
      </c>
      <c r="M80" s="102">
        <f>IF($D$4="MAP+ADM Waivers",(SUMIF('C Report'!$A$200:$A$299,'C Report Grouper'!$D80,'C Report'!K$200:K$299)+SUMIF('C Report'!$A$400:$A$500,'C Report Grouper'!$D80,'C Report'!K$400:K$500)),SUMIF('C Report'!$A$200:$A$299,'C Report Grouper'!$D80,'C Report'!K$200:K$299))</f>
        <v>0</v>
      </c>
      <c r="N80" s="102">
        <f>IF($D$4="MAP+ADM Waivers",(SUMIF('C Report'!$A$200:$A$299,'C Report Grouper'!$D80,'C Report'!L$200:L$299)+SUMIF('C Report'!$A$400:$A$500,'C Report Grouper'!$D80,'C Report'!L$400:L$500)),SUMIF('C Report'!$A$200:$A$299,'C Report Grouper'!$D80,'C Report'!L$200:L$299))</f>
        <v>0</v>
      </c>
      <c r="O80" s="102">
        <f>IF($D$4="MAP+ADM Waivers",(SUMIF('C Report'!$A$200:$A$299,'C Report Grouper'!$D80,'C Report'!M$200:M$299)+SUMIF('C Report'!$A$400:$A$500,'C Report Grouper'!$D80,'C Report'!M$400:M$500)),SUMIF('C Report'!$A$200:$A$299,'C Report Grouper'!$D80,'C Report'!M$200:M$299))</f>
        <v>0</v>
      </c>
      <c r="P80" s="102">
        <f>IF($D$4="MAP+ADM Waivers",(SUMIF('C Report'!$A$200:$A$299,'C Report Grouper'!$D80,'C Report'!N$200:N$299)+SUMIF('C Report'!$A$400:$A$500,'C Report Grouper'!$D80,'C Report'!N$400:N$500)),SUMIF('C Report'!$A$200:$A$299,'C Report Grouper'!$D80,'C Report'!N$200:N$299))</f>
        <v>0</v>
      </c>
      <c r="Q80" s="102">
        <f>IF($D$4="MAP+ADM Waivers",(SUMIF('C Report'!$A$200:$A$299,'C Report Grouper'!$D80,'C Report'!O$200:O$299)+SUMIF('C Report'!$A$400:$A$500,'C Report Grouper'!$D80,'C Report'!O$400:O$500)),SUMIF('C Report'!$A$200:$A$299,'C Report Grouper'!$D80,'C Report'!O$200:O$299))</f>
        <v>0</v>
      </c>
      <c r="R80" s="102">
        <f>IF($D$4="MAP+ADM Waivers",(SUMIF('C Report'!$A$200:$A$299,'C Report Grouper'!$D80,'C Report'!P$200:P$299)+SUMIF('C Report'!$A$400:$A$500,'C Report Grouper'!$D80,'C Report'!P$400:P$500)),SUMIF('C Report'!$A$200:$A$299,'C Report Grouper'!$D80,'C Report'!P$200:P$299))</f>
        <v>0</v>
      </c>
      <c r="S80" s="102">
        <f>IF($D$4="MAP+ADM Waivers",(SUMIF('C Report'!$A$200:$A$299,'C Report Grouper'!$D80,'C Report'!Q$200:Q$299)+SUMIF('C Report'!$A$400:$A$500,'C Report Grouper'!$D80,'C Report'!Q$400:Q$500)),SUMIF('C Report'!$A$200:$A$299,'C Report Grouper'!$D80,'C Report'!Q$200:Q$299))</f>
        <v>0</v>
      </c>
      <c r="T80" s="102">
        <f>IF($D$4="MAP+ADM Waivers",(SUMIF('C Report'!$A$200:$A$299,'C Report Grouper'!$D80,'C Report'!R$200:R$299)+SUMIF('C Report'!$A$400:$A$500,'C Report Grouper'!$D80,'C Report'!R$400:R$500)),SUMIF('C Report'!$A$200:$A$299,'C Report Grouper'!$D80,'C Report'!R$200:R$299))</f>
        <v>0</v>
      </c>
      <c r="U80" s="102">
        <f>IF($D$4="MAP+ADM Waivers",(SUMIF('C Report'!$A$200:$A$299,'C Report Grouper'!$D80,'C Report'!S$200:S$299)+SUMIF('C Report'!$A$400:$A$500,'C Report Grouper'!$D80,'C Report'!S$400:S$500)),SUMIF('C Report'!$A$200:$A$299,'C Report Grouper'!$D80,'C Report'!S$200:S$299))</f>
        <v>0</v>
      </c>
      <c r="V80" s="102">
        <f>IF($D$4="MAP+ADM Waivers",(SUMIF('C Report'!$A$200:$A$299,'C Report Grouper'!$D80,'C Report'!T$200:T$299)+SUMIF('C Report'!$A$400:$A$500,'C Report Grouper'!$D80,'C Report'!T$400:T$500)),SUMIF('C Report'!$A$200:$A$299,'C Report Grouper'!$D80,'C Report'!T$200:T$299))</f>
        <v>0</v>
      </c>
      <c r="W80" s="102">
        <f>IF($D$4="MAP+ADM Waivers",(SUMIF('C Report'!$A$200:$A$299,'C Report Grouper'!$D80,'C Report'!U$200:U$299)+SUMIF('C Report'!$A$400:$A$500,'C Report Grouper'!$D80,'C Report'!U$400:U$500)),SUMIF('C Report'!$A$200:$A$299,'C Report Grouper'!$D80,'C Report'!U$200:U$299))</f>
        <v>0</v>
      </c>
      <c r="X80" s="102">
        <f>IF($D$4="MAP+ADM Waivers",(SUMIF('C Report'!$A$200:$A$299,'C Report Grouper'!$D80,'C Report'!V$200:V$299)+SUMIF('C Report'!$A$400:$A$500,'C Report Grouper'!$D80,'C Report'!V$400:V$500)),SUMIF('C Report'!$A$200:$A$299,'C Report Grouper'!$D80,'C Report'!V$200:V$299))</f>
        <v>0</v>
      </c>
      <c r="Y80" s="102">
        <f>IF($D$4="MAP+ADM Waivers",(SUMIF('C Report'!$A$200:$A$299,'C Report Grouper'!$D80,'C Report'!W$200:W$299)+SUMIF('C Report'!$A$400:$A$500,'C Report Grouper'!$D80,'C Report'!W$400:W$500)),SUMIF('C Report'!$A$200:$A$299,'C Report Grouper'!$D80,'C Report'!W$200:W$299))</f>
        <v>0</v>
      </c>
      <c r="Z80" s="102">
        <f>IF($D$4="MAP+ADM Waivers",(SUMIF('C Report'!$A$200:$A$299,'C Report Grouper'!$D80,'C Report'!X$200:X$299)+SUMIF('C Report'!$A$400:$A$500,'C Report Grouper'!$D80,'C Report'!X$400:X$500)),SUMIF('C Report'!$A$200:$A$299,'C Report Grouper'!$D80,'C Report'!X$200:X$299))</f>
        <v>0</v>
      </c>
      <c r="AA80" s="102">
        <f>IF($D$4="MAP+ADM Waivers",(SUMIF('C Report'!$A$200:$A$299,'C Report Grouper'!$D80,'C Report'!Y$200:Y$299)+SUMIF('C Report'!$A$400:$A$500,'C Report Grouper'!$D80,'C Report'!Y$400:Y$500)),SUMIF('C Report'!$A$200:$A$299,'C Report Grouper'!$D80,'C Report'!Y$200:Y$299))</f>
        <v>0</v>
      </c>
      <c r="AB80" s="102">
        <f>IF($D$4="MAP+ADM Waivers",(SUMIF('C Report'!$A$200:$A$299,'C Report Grouper'!$D80,'C Report'!Z$200:Z$299)+SUMIF('C Report'!$A$400:$A$500,'C Report Grouper'!$D80,'C Report'!Z$400:Z$500)),SUMIF('C Report'!$A$200:$A$299,'C Report Grouper'!$D80,'C Report'!Z$200:Z$299))</f>
        <v>0</v>
      </c>
      <c r="AC80" s="102">
        <f>IF($D$4="MAP+ADM Waivers",(SUMIF('C Report'!$A$200:$A$299,'C Report Grouper'!$D80,'C Report'!AA$200:AA$299)+SUMIF('C Report'!$A$400:$A$500,'C Report Grouper'!$D80,'C Report'!AA$400:AA$500)),SUMIF('C Report'!$A$200:$A$299,'C Report Grouper'!$D80,'C Report'!AA$200:AA$299))</f>
        <v>0</v>
      </c>
      <c r="AD80" s="102">
        <f>IF($D$4="MAP+ADM Waivers",(SUMIF('C Report'!$A$200:$A$299,'C Report Grouper'!$D80,'C Report'!AB$200:AB$299)+SUMIF('C Report'!$A$400:$A$500,'C Report Grouper'!$D80,'C Report'!AB$400:AB$500)),SUMIF('C Report'!$A$200:$A$299,'C Report Grouper'!$D80,'C Report'!AB$200:AB$299))</f>
        <v>0</v>
      </c>
      <c r="AE80" s="102">
        <f>IF($D$4="MAP+ADM Waivers",(SUMIF('C Report'!$A$200:$A$299,'C Report Grouper'!$D80,'C Report'!AC$200:AC$299)+SUMIF('C Report'!$A$400:$A$500,'C Report Grouper'!$D80,'C Report'!AC$400:AC$500)),SUMIF('C Report'!$A$200:$A$299,'C Report Grouper'!$D80,'C Report'!AC$200:AC$299))</f>
        <v>0</v>
      </c>
      <c r="AF80" s="102">
        <f>IF($D$4="MAP+ADM Waivers",(SUMIF('C Report'!$A$200:$A$299,'C Report Grouper'!$D80,'C Report'!AD$200:AD$299)+SUMIF('C Report'!$A$400:$A$500,'C Report Grouper'!$D80,'C Report'!AD$400:AD$500)),SUMIF('C Report'!$A$200:$A$299,'C Report Grouper'!$D80,'C Report'!AD$200:AD$299))</f>
        <v>0</v>
      </c>
      <c r="AG80" s="102">
        <f>IF($D$4="MAP+ADM Waivers",(SUMIF('C Report'!$A$200:$A$299,'C Report Grouper'!$D80,'C Report'!AE$200:AE$299)+SUMIF('C Report'!$A$400:$A$500,'C Report Grouper'!$D80,'C Report'!AE$400:AE$500)),SUMIF('C Report'!$A$200:$A$299,'C Report Grouper'!$D80,'C Report'!AE$200:AE$299))</f>
        <v>0</v>
      </c>
      <c r="AH80" s="103">
        <f>IF($D$4="MAP+ADM Waivers",(SUMIF('C Report'!$A$200:$A$299,'C Report Grouper'!$D80,'C Report'!AF$200:AF$299)+SUMIF('C Report'!$A$400:$A$500,'C Report Grouper'!$D80,'C Report'!AF$400:AF$500)),SUMIF('C Report'!$A$200:$A$299,'C Report Grouper'!$D80,'C Report'!AF$200:AF$299))</f>
        <v>0</v>
      </c>
    </row>
    <row r="81" spans="2:34" hidden="1" x14ac:dyDescent="0.2">
      <c r="B81" s="22" t="str">
        <f>IFERROR(VLOOKUP(C81,'MEG Def'!$A$42:$B$45,2),"")</f>
        <v>SUD IMD SSI Duals</v>
      </c>
      <c r="C81" s="56">
        <v>2</v>
      </c>
      <c r="D81" s="296" t="s">
        <v>191</v>
      </c>
      <c r="E81" s="101">
        <f>IF($D$4="MAP+ADM Waivers",(SUMIF('C Report'!$A$200:$A$299,'C Report Grouper'!$D81,'C Report'!C$200:C$299)+SUMIF('C Report'!$A$400:$A$500,'C Report Grouper'!$D81,'C Report'!C$400:C$500)),SUMIF('C Report'!$A$200:$A$299,'C Report Grouper'!$D81,'C Report'!C$200:C$299))</f>
        <v>38631</v>
      </c>
      <c r="F81" s="420">
        <f>IF($D$4="MAP+ADM Waivers",(SUMIF('C Report'!$A$200:$A$299,'C Report Grouper'!$D81,'C Report'!D$200:D$299)+SUMIF('C Report'!$A$400:$A$500,'C Report Grouper'!$D81,'C Report'!D$400:D$500)),SUMIF('C Report'!$A$200:$A$299,'C Report Grouper'!$D81,'C Report'!D$200:D$299))</f>
        <v>190932</v>
      </c>
      <c r="G81" s="420">
        <f>IF($D$4="MAP+ADM Waivers",(SUMIF('C Report'!$A$200:$A$299,'C Report Grouper'!$D81,'C Report'!E$200:E$299)+SUMIF('C Report'!$A$400:$A$500,'C Report Grouper'!$D81,'C Report'!E$400:E$500)),SUMIF('C Report'!$A$200:$A$299,'C Report Grouper'!$D81,'C Report'!E$200:E$299))</f>
        <v>0</v>
      </c>
      <c r="H81" s="420">
        <f>IF($D$4="MAP+ADM Waivers",(SUMIF('C Report'!$A$200:$A$299,'C Report Grouper'!$D81,'C Report'!F$200:F$299)+SUMIF('C Report'!$A$400:$A$500,'C Report Grouper'!$D81,'C Report'!F$400:F$500)),SUMIF('C Report'!$A$200:$A$299,'C Report Grouper'!$D81,'C Report'!F$200:F$299))</f>
        <v>0</v>
      </c>
      <c r="I81" s="103">
        <f>IF($D$4="MAP+ADM Waivers",(SUMIF('C Report'!$A$200:$A$299,'C Report Grouper'!$D81,'C Report'!G$200:G$299)+SUMIF('C Report'!$A$400:$A$500,'C Report Grouper'!$D81,'C Report'!G$400:G$500)),SUMIF('C Report'!$A$200:$A$299,'C Report Grouper'!$D81,'C Report'!G$200:G$299))</f>
        <v>0</v>
      </c>
      <c r="J81" s="102">
        <f>IF($D$4="MAP+ADM Waivers",(SUMIF('C Report'!$A$200:$A$299,'C Report Grouper'!$D81,'C Report'!H$200:H$299)+SUMIF('C Report'!$A$400:$A$500,'C Report Grouper'!$D81,'C Report'!H$400:H$500)),SUMIF('C Report'!$A$200:$A$299,'C Report Grouper'!$D81,'C Report'!H$200:H$299))</f>
        <v>0</v>
      </c>
      <c r="K81" s="102">
        <f>IF($D$4="MAP+ADM Waivers",(SUMIF('C Report'!$A$200:$A$299,'C Report Grouper'!$D81,'C Report'!I$200:I$299)+SUMIF('C Report'!$A$400:$A$500,'C Report Grouper'!$D81,'C Report'!I$400:I$500)),SUMIF('C Report'!$A$200:$A$299,'C Report Grouper'!$D81,'C Report'!I$200:I$299))</f>
        <v>0</v>
      </c>
      <c r="L81" s="102">
        <f>IF($D$4="MAP+ADM Waivers",(SUMIF('C Report'!$A$200:$A$299,'C Report Grouper'!$D81,'C Report'!J$200:J$299)+SUMIF('C Report'!$A$400:$A$500,'C Report Grouper'!$D81,'C Report'!J$400:J$500)),SUMIF('C Report'!$A$200:$A$299,'C Report Grouper'!$D81,'C Report'!J$200:J$299))</f>
        <v>0</v>
      </c>
      <c r="M81" s="102">
        <f>IF($D$4="MAP+ADM Waivers",(SUMIF('C Report'!$A$200:$A$299,'C Report Grouper'!$D81,'C Report'!K$200:K$299)+SUMIF('C Report'!$A$400:$A$500,'C Report Grouper'!$D81,'C Report'!K$400:K$500)),SUMIF('C Report'!$A$200:$A$299,'C Report Grouper'!$D81,'C Report'!K$200:K$299))</f>
        <v>0</v>
      </c>
      <c r="N81" s="102">
        <f>IF($D$4="MAP+ADM Waivers",(SUMIF('C Report'!$A$200:$A$299,'C Report Grouper'!$D81,'C Report'!L$200:L$299)+SUMIF('C Report'!$A$400:$A$500,'C Report Grouper'!$D81,'C Report'!L$400:L$500)),SUMIF('C Report'!$A$200:$A$299,'C Report Grouper'!$D81,'C Report'!L$200:L$299))</f>
        <v>0</v>
      </c>
      <c r="O81" s="102">
        <f>IF($D$4="MAP+ADM Waivers",(SUMIF('C Report'!$A$200:$A$299,'C Report Grouper'!$D81,'C Report'!M$200:M$299)+SUMIF('C Report'!$A$400:$A$500,'C Report Grouper'!$D81,'C Report'!M$400:M$500)),SUMIF('C Report'!$A$200:$A$299,'C Report Grouper'!$D81,'C Report'!M$200:M$299))</f>
        <v>0</v>
      </c>
      <c r="P81" s="102">
        <f>IF($D$4="MAP+ADM Waivers",(SUMIF('C Report'!$A$200:$A$299,'C Report Grouper'!$D81,'C Report'!N$200:N$299)+SUMIF('C Report'!$A$400:$A$500,'C Report Grouper'!$D81,'C Report'!N$400:N$500)),SUMIF('C Report'!$A$200:$A$299,'C Report Grouper'!$D81,'C Report'!N$200:N$299))</f>
        <v>0</v>
      </c>
      <c r="Q81" s="102">
        <f>IF($D$4="MAP+ADM Waivers",(SUMIF('C Report'!$A$200:$A$299,'C Report Grouper'!$D81,'C Report'!O$200:O$299)+SUMIF('C Report'!$A$400:$A$500,'C Report Grouper'!$D81,'C Report'!O$400:O$500)),SUMIF('C Report'!$A$200:$A$299,'C Report Grouper'!$D81,'C Report'!O$200:O$299))</f>
        <v>0</v>
      </c>
      <c r="R81" s="102">
        <f>IF($D$4="MAP+ADM Waivers",(SUMIF('C Report'!$A$200:$A$299,'C Report Grouper'!$D81,'C Report'!P$200:P$299)+SUMIF('C Report'!$A$400:$A$500,'C Report Grouper'!$D81,'C Report'!P$400:P$500)),SUMIF('C Report'!$A$200:$A$299,'C Report Grouper'!$D81,'C Report'!P$200:P$299))</f>
        <v>0</v>
      </c>
      <c r="S81" s="102">
        <f>IF($D$4="MAP+ADM Waivers",(SUMIF('C Report'!$A$200:$A$299,'C Report Grouper'!$D81,'C Report'!Q$200:Q$299)+SUMIF('C Report'!$A$400:$A$500,'C Report Grouper'!$D81,'C Report'!Q$400:Q$500)),SUMIF('C Report'!$A$200:$A$299,'C Report Grouper'!$D81,'C Report'!Q$200:Q$299))</f>
        <v>0</v>
      </c>
      <c r="T81" s="102">
        <f>IF($D$4="MAP+ADM Waivers",(SUMIF('C Report'!$A$200:$A$299,'C Report Grouper'!$D81,'C Report'!R$200:R$299)+SUMIF('C Report'!$A$400:$A$500,'C Report Grouper'!$D81,'C Report'!R$400:R$500)),SUMIF('C Report'!$A$200:$A$299,'C Report Grouper'!$D81,'C Report'!R$200:R$299))</f>
        <v>0</v>
      </c>
      <c r="U81" s="102">
        <f>IF($D$4="MAP+ADM Waivers",(SUMIF('C Report'!$A$200:$A$299,'C Report Grouper'!$D81,'C Report'!S$200:S$299)+SUMIF('C Report'!$A$400:$A$500,'C Report Grouper'!$D81,'C Report'!S$400:S$500)),SUMIF('C Report'!$A$200:$A$299,'C Report Grouper'!$D81,'C Report'!S$200:S$299))</f>
        <v>0</v>
      </c>
      <c r="V81" s="102">
        <f>IF($D$4="MAP+ADM Waivers",(SUMIF('C Report'!$A$200:$A$299,'C Report Grouper'!$D81,'C Report'!T$200:T$299)+SUMIF('C Report'!$A$400:$A$500,'C Report Grouper'!$D81,'C Report'!T$400:T$500)),SUMIF('C Report'!$A$200:$A$299,'C Report Grouper'!$D81,'C Report'!T$200:T$299))</f>
        <v>0</v>
      </c>
      <c r="W81" s="102">
        <f>IF($D$4="MAP+ADM Waivers",(SUMIF('C Report'!$A$200:$A$299,'C Report Grouper'!$D81,'C Report'!U$200:U$299)+SUMIF('C Report'!$A$400:$A$500,'C Report Grouper'!$D81,'C Report'!U$400:U$500)),SUMIF('C Report'!$A$200:$A$299,'C Report Grouper'!$D81,'C Report'!U$200:U$299))</f>
        <v>0</v>
      </c>
      <c r="X81" s="102">
        <f>IF($D$4="MAP+ADM Waivers",(SUMIF('C Report'!$A$200:$A$299,'C Report Grouper'!$D81,'C Report'!V$200:V$299)+SUMIF('C Report'!$A$400:$A$500,'C Report Grouper'!$D81,'C Report'!V$400:V$500)),SUMIF('C Report'!$A$200:$A$299,'C Report Grouper'!$D81,'C Report'!V$200:V$299))</f>
        <v>0</v>
      </c>
      <c r="Y81" s="102">
        <f>IF($D$4="MAP+ADM Waivers",(SUMIF('C Report'!$A$200:$A$299,'C Report Grouper'!$D81,'C Report'!W$200:W$299)+SUMIF('C Report'!$A$400:$A$500,'C Report Grouper'!$D81,'C Report'!W$400:W$500)),SUMIF('C Report'!$A$200:$A$299,'C Report Grouper'!$D81,'C Report'!W$200:W$299))</f>
        <v>0</v>
      </c>
      <c r="Z81" s="102">
        <f>IF($D$4="MAP+ADM Waivers",(SUMIF('C Report'!$A$200:$A$299,'C Report Grouper'!$D81,'C Report'!X$200:X$299)+SUMIF('C Report'!$A$400:$A$500,'C Report Grouper'!$D81,'C Report'!X$400:X$500)),SUMIF('C Report'!$A$200:$A$299,'C Report Grouper'!$D81,'C Report'!X$200:X$299))</f>
        <v>0</v>
      </c>
      <c r="AA81" s="102">
        <f>IF($D$4="MAP+ADM Waivers",(SUMIF('C Report'!$A$200:$A$299,'C Report Grouper'!$D81,'C Report'!Y$200:Y$299)+SUMIF('C Report'!$A$400:$A$500,'C Report Grouper'!$D81,'C Report'!Y$400:Y$500)),SUMIF('C Report'!$A$200:$A$299,'C Report Grouper'!$D81,'C Report'!Y$200:Y$299))</f>
        <v>0</v>
      </c>
      <c r="AB81" s="102">
        <f>IF($D$4="MAP+ADM Waivers",(SUMIF('C Report'!$A$200:$A$299,'C Report Grouper'!$D81,'C Report'!Z$200:Z$299)+SUMIF('C Report'!$A$400:$A$500,'C Report Grouper'!$D81,'C Report'!Z$400:Z$500)),SUMIF('C Report'!$A$200:$A$299,'C Report Grouper'!$D81,'C Report'!Z$200:Z$299))</f>
        <v>0</v>
      </c>
      <c r="AC81" s="102">
        <f>IF($D$4="MAP+ADM Waivers",(SUMIF('C Report'!$A$200:$A$299,'C Report Grouper'!$D81,'C Report'!AA$200:AA$299)+SUMIF('C Report'!$A$400:$A$500,'C Report Grouper'!$D81,'C Report'!AA$400:AA$500)),SUMIF('C Report'!$A$200:$A$299,'C Report Grouper'!$D81,'C Report'!AA$200:AA$299))</f>
        <v>0</v>
      </c>
      <c r="AD81" s="102">
        <f>IF($D$4="MAP+ADM Waivers",(SUMIF('C Report'!$A$200:$A$299,'C Report Grouper'!$D81,'C Report'!AB$200:AB$299)+SUMIF('C Report'!$A$400:$A$500,'C Report Grouper'!$D81,'C Report'!AB$400:AB$500)),SUMIF('C Report'!$A$200:$A$299,'C Report Grouper'!$D81,'C Report'!AB$200:AB$299))</f>
        <v>0</v>
      </c>
      <c r="AE81" s="102">
        <f>IF($D$4="MAP+ADM Waivers",(SUMIF('C Report'!$A$200:$A$299,'C Report Grouper'!$D81,'C Report'!AC$200:AC$299)+SUMIF('C Report'!$A$400:$A$500,'C Report Grouper'!$D81,'C Report'!AC$400:AC$500)),SUMIF('C Report'!$A$200:$A$299,'C Report Grouper'!$D81,'C Report'!AC$200:AC$299))</f>
        <v>0</v>
      </c>
      <c r="AF81" s="102">
        <f>IF($D$4="MAP+ADM Waivers",(SUMIF('C Report'!$A$200:$A$299,'C Report Grouper'!$D81,'C Report'!AD$200:AD$299)+SUMIF('C Report'!$A$400:$A$500,'C Report Grouper'!$D81,'C Report'!AD$400:AD$500)),SUMIF('C Report'!$A$200:$A$299,'C Report Grouper'!$D81,'C Report'!AD$200:AD$299))</f>
        <v>0</v>
      </c>
      <c r="AG81" s="102">
        <f>IF($D$4="MAP+ADM Waivers",(SUMIF('C Report'!$A$200:$A$299,'C Report Grouper'!$D81,'C Report'!AE$200:AE$299)+SUMIF('C Report'!$A$400:$A$500,'C Report Grouper'!$D81,'C Report'!AE$400:AE$500)),SUMIF('C Report'!$A$200:$A$299,'C Report Grouper'!$D81,'C Report'!AE$200:AE$299))</f>
        <v>0</v>
      </c>
      <c r="AH81" s="103">
        <f>IF($D$4="MAP+ADM Waivers",(SUMIF('C Report'!$A$200:$A$299,'C Report Grouper'!$D81,'C Report'!AF$200:AF$299)+SUMIF('C Report'!$A$400:$A$500,'C Report Grouper'!$D81,'C Report'!AF$400:AF$500)),SUMIF('C Report'!$A$200:$A$299,'C Report Grouper'!$D81,'C Report'!AF$200:AF$299))</f>
        <v>0</v>
      </c>
    </row>
    <row r="82" spans="2:34" hidden="1" x14ac:dyDescent="0.2">
      <c r="B82" s="22" t="str">
        <f>IFERROR(VLOOKUP(C82,'MEG Def'!$A$42:$B$45,2),"")</f>
        <v xml:space="preserve">SUD IMD SSI NON-Duals </v>
      </c>
      <c r="C82" s="56">
        <v>3</v>
      </c>
      <c r="D82" s="296" t="s">
        <v>199</v>
      </c>
      <c r="E82" s="101">
        <f>IF($D$4="MAP+ADM Waivers",(SUMIF('C Report'!$A$200:$A$299,'C Report Grouper'!$D82,'C Report'!C$200:C$299)+SUMIF('C Report'!$A$400:$A$500,'C Report Grouper'!$D82,'C Report'!C$400:C$500)),SUMIF('C Report'!$A$200:$A$299,'C Report Grouper'!$D82,'C Report'!C$200:C$299))</f>
        <v>252840</v>
      </c>
      <c r="F82" s="420">
        <f>IF($D$4="MAP+ADM Waivers",(SUMIF('C Report'!$A$200:$A$299,'C Report Grouper'!$D82,'C Report'!D$200:D$299)+SUMIF('C Report'!$A$400:$A$500,'C Report Grouper'!$D82,'C Report'!D$400:D$500)),SUMIF('C Report'!$A$200:$A$299,'C Report Grouper'!$D82,'C Report'!D$200:D$299))</f>
        <v>6530530</v>
      </c>
      <c r="G82" s="420">
        <f>IF($D$4="MAP+ADM Waivers",(SUMIF('C Report'!$A$200:$A$299,'C Report Grouper'!$D82,'C Report'!E$200:E$299)+SUMIF('C Report'!$A$400:$A$500,'C Report Grouper'!$D82,'C Report'!E$400:E$500)),SUMIF('C Report'!$A$200:$A$299,'C Report Grouper'!$D82,'C Report'!E$200:E$299))</f>
        <v>0</v>
      </c>
      <c r="H82" s="420">
        <f>IF($D$4="MAP+ADM Waivers",(SUMIF('C Report'!$A$200:$A$299,'C Report Grouper'!$D82,'C Report'!F$200:F$299)+SUMIF('C Report'!$A$400:$A$500,'C Report Grouper'!$D82,'C Report'!F$400:F$500)),SUMIF('C Report'!$A$200:$A$299,'C Report Grouper'!$D82,'C Report'!F$200:F$299))</f>
        <v>0</v>
      </c>
      <c r="I82" s="103">
        <f>IF($D$4="MAP+ADM Waivers",(SUMIF('C Report'!$A$200:$A$299,'C Report Grouper'!$D82,'C Report'!G$200:G$299)+SUMIF('C Report'!$A$400:$A$500,'C Report Grouper'!$D82,'C Report'!G$400:G$500)),SUMIF('C Report'!$A$200:$A$299,'C Report Grouper'!$D82,'C Report'!G$200:G$299))</f>
        <v>0</v>
      </c>
      <c r="J82" s="102">
        <f>IF($D$4="MAP+ADM Waivers",(SUMIF('C Report'!$A$200:$A$299,'C Report Grouper'!$D82,'C Report'!H$200:H$299)+SUMIF('C Report'!$A$400:$A$500,'C Report Grouper'!$D82,'C Report'!H$400:H$500)),SUMIF('C Report'!$A$200:$A$299,'C Report Grouper'!$D82,'C Report'!H$200:H$299))</f>
        <v>0</v>
      </c>
      <c r="K82" s="102">
        <f>IF($D$4="MAP+ADM Waivers",(SUMIF('C Report'!$A$200:$A$299,'C Report Grouper'!$D82,'C Report'!I$200:I$299)+SUMIF('C Report'!$A$400:$A$500,'C Report Grouper'!$D82,'C Report'!I$400:I$500)),SUMIF('C Report'!$A$200:$A$299,'C Report Grouper'!$D82,'C Report'!I$200:I$299))</f>
        <v>0</v>
      </c>
      <c r="L82" s="102">
        <f>IF($D$4="MAP+ADM Waivers",(SUMIF('C Report'!$A$200:$A$299,'C Report Grouper'!$D82,'C Report'!J$200:J$299)+SUMIF('C Report'!$A$400:$A$500,'C Report Grouper'!$D82,'C Report'!J$400:J$500)),SUMIF('C Report'!$A$200:$A$299,'C Report Grouper'!$D82,'C Report'!J$200:J$299))</f>
        <v>0</v>
      </c>
      <c r="M82" s="102">
        <f>IF($D$4="MAP+ADM Waivers",(SUMIF('C Report'!$A$200:$A$299,'C Report Grouper'!$D82,'C Report'!K$200:K$299)+SUMIF('C Report'!$A$400:$A$500,'C Report Grouper'!$D82,'C Report'!K$400:K$500)),SUMIF('C Report'!$A$200:$A$299,'C Report Grouper'!$D82,'C Report'!K$200:K$299))</f>
        <v>0</v>
      </c>
      <c r="N82" s="102">
        <f>IF($D$4="MAP+ADM Waivers",(SUMIF('C Report'!$A$200:$A$299,'C Report Grouper'!$D82,'C Report'!L$200:L$299)+SUMIF('C Report'!$A$400:$A$500,'C Report Grouper'!$D82,'C Report'!L$400:L$500)),SUMIF('C Report'!$A$200:$A$299,'C Report Grouper'!$D82,'C Report'!L$200:L$299))</f>
        <v>0</v>
      </c>
      <c r="O82" s="102">
        <f>IF($D$4="MAP+ADM Waivers",(SUMIF('C Report'!$A$200:$A$299,'C Report Grouper'!$D82,'C Report'!M$200:M$299)+SUMIF('C Report'!$A$400:$A$500,'C Report Grouper'!$D82,'C Report'!M$400:M$500)),SUMIF('C Report'!$A$200:$A$299,'C Report Grouper'!$D82,'C Report'!M$200:M$299))</f>
        <v>0</v>
      </c>
      <c r="P82" s="102">
        <f>IF($D$4="MAP+ADM Waivers",(SUMIF('C Report'!$A$200:$A$299,'C Report Grouper'!$D82,'C Report'!N$200:N$299)+SUMIF('C Report'!$A$400:$A$500,'C Report Grouper'!$D82,'C Report'!N$400:N$500)),SUMIF('C Report'!$A$200:$A$299,'C Report Grouper'!$D82,'C Report'!N$200:N$299))</f>
        <v>0</v>
      </c>
      <c r="Q82" s="102">
        <f>IF($D$4="MAP+ADM Waivers",(SUMIF('C Report'!$A$200:$A$299,'C Report Grouper'!$D82,'C Report'!O$200:O$299)+SUMIF('C Report'!$A$400:$A$500,'C Report Grouper'!$D82,'C Report'!O$400:O$500)),SUMIF('C Report'!$A$200:$A$299,'C Report Grouper'!$D82,'C Report'!O$200:O$299))</f>
        <v>0</v>
      </c>
      <c r="R82" s="102">
        <f>IF($D$4="MAP+ADM Waivers",(SUMIF('C Report'!$A$200:$A$299,'C Report Grouper'!$D82,'C Report'!P$200:P$299)+SUMIF('C Report'!$A$400:$A$500,'C Report Grouper'!$D82,'C Report'!P$400:P$500)),SUMIF('C Report'!$A$200:$A$299,'C Report Grouper'!$D82,'C Report'!P$200:P$299))</f>
        <v>0</v>
      </c>
      <c r="S82" s="102">
        <f>IF($D$4="MAP+ADM Waivers",(SUMIF('C Report'!$A$200:$A$299,'C Report Grouper'!$D82,'C Report'!Q$200:Q$299)+SUMIF('C Report'!$A$400:$A$500,'C Report Grouper'!$D82,'C Report'!Q$400:Q$500)),SUMIF('C Report'!$A$200:$A$299,'C Report Grouper'!$D82,'C Report'!Q$200:Q$299))</f>
        <v>0</v>
      </c>
      <c r="T82" s="102">
        <f>IF($D$4="MAP+ADM Waivers",(SUMIF('C Report'!$A$200:$A$299,'C Report Grouper'!$D82,'C Report'!R$200:R$299)+SUMIF('C Report'!$A$400:$A$500,'C Report Grouper'!$D82,'C Report'!R$400:R$500)),SUMIF('C Report'!$A$200:$A$299,'C Report Grouper'!$D82,'C Report'!R$200:R$299))</f>
        <v>0</v>
      </c>
      <c r="U82" s="102">
        <f>IF($D$4="MAP+ADM Waivers",(SUMIF('C Report'!$A$200:$A$299,'C Report Grouper'!$D82,'C Report'!S$200:S$299)+SUMIF('C Report'!$A$400:$A$500,'C Report Grouper'!$D82,'C Report'!S$400:S$500)),SUMIF('C Report'!$A$200:$A$299,'C Report Grouper'!$D82,'C Report'!S$200:S$299))</f>
        <v>0</v>
      </c>
      <c r="V82" s="102">
        <f>IF($D$4="MAP+ADM Waivers",(SUMIF('C Report'!$A$200:$A$299,'C Report Grouper'!$D82,'C Report'!T$200:T$299)+SUMIF('C Report'!$A$400:$A$500,'C Report Grouper'!$D82,'C Report'!T$400:T$500)),SUMIF('C Report'!$A$200:$A$299,'C Report Grouper'!$D82,'C Report'!T$200:T$299))</f>
        <v>0</v>
      </c>
      <c r="W82" s="102">
        <f>IF($D$4="MAP+ADM Waivers",(SUMIF('C Report'!$A$200:$A$299,'C Report Grouper'!$D82,'C Report'!U$200:U$299)+SUMIF('C Report'!$A$400:$A$500,'C Report Grouper'!$D82,'C Report'!U$400:U$500)),SUMIF('C Report'!$A$200:$A$299,'C Report Grouper'!$D82,'C Report'!U$200:U$299))</f>
        <v>0</v>
      </c>
      <c r="X82" s="102">
        <f>IF($D$4="MAP+ADM Waivers",(SUMIF('C Report'!$A$200:$A$299,'C Report Grouper'!$D82,'C Report'!V$200:V$299)+SUMIF('C Report'!$A$400:$A$500,'C Report Grouper'!$D82,'C Report'!V$400:V$500)),SUMIF('C Report'!$A$200:$A$299,'C Report Grouper'!$D82,'C Report'!V$200:V$299))</f>
        <v>0</v>
      </c>
      <c r="Y82" s="102">
        <f>IF($D$4="MAP+ADM Waivers",(SUMIF('C Report'!$A$200:$A$299,'C Report Grouper'!$D82,'C Report'!W$200:W$299)+SUMIF('C Report'!$A$400:$A$500,'C Report Grouper'!$D82,'C Report'!W$400:W$500)),SUMIF('C Report'!$A$200:$A$299,'C Report Grouper'!$D82,'C Report'!W$200:W$299))</f>
        <v>0</v>
      </c>
      <c r="Z82" s="102">
        <f>IF($D$4="MAP+ADM Waivers",(SUMIF('C Report'!$A$200:$A$299,'C Report Grouper'!$D82,'C Report'!X$200:X$299)+SUMIF('C Report'!$A$400:$A$500,'C Report Grouper'!$D82,'C Report'!X$400:X$500)),SUMIF('C Report'!$A$200:$A$299,'C Report Grouper'!$D82,'C Report'!X$200:X$299))</f>
        <v>0</v>
      </c>
      <c r="AA82" s="102">
        <f>IF($D$4="MAP+ADM Waivers",(SUMIF('C Report'!$A$200:$A$299,'C Report Grouper'!$D82,'C Report'!Y$200:Y$299)+SUMIF('C Report'!$A$400:$A$500,'C Report Grouper'!$D82,'C Report'!Y$400:Y$500)),SUMIF('C Report'!$A$200:$A$299,'C Report Grouper'!$D82,'C Report'!Y$200:Y$299))</f>
        <v>0</v>
      </c>
      <c r="AB82" s="102">
        <f>IF($D$4="MAP+ADM Waivers",(SUMIF('C Report'!$A$200:$A$299,'C Report Grouper'!$D82,'C Report'!Z$200:Z$299)+SUMIF('C Report'!$A$400:$A$500,'C Report Grouper'!$D82,'C Report'!Z$400:Z$500)),SUMIF('C Report'!$A$200:$A$299,'C Report Grouper'!$D82,'C Report'!Z$200:Z$299))</f>
        <v>0</v>
      </c>
      <c r="AC82" s="102">
        <f>IF($D$4="MAP+ADM Waivers",(SUMIF('C Report'!$A$200:$A$299,'C Report Grouper'!$D82,'C Report'!AA$200:AA$299)+SUMIF('C Report'!$A$400:$A$500,'C Report Grouper'!$D82,'C Report'!AA$400:AA$500)),SUMIF('C Report'!$A$200:$A$299,'C Report Grouper'!$D82,'C Report'!AA$200:AA$299))</f>
        <v>0</v>
      </c>
      <c r="AD82" s="102">
        <f>IF($D$4="MAP+ADM Waivers",(SUMIF('C Report'!$A$200:$A$299,'C Report Grouper'!$D82,'C Report'!AB$200:AB$299)+SUMIF('C Report'!$A$400:$A$500,'C Report Grouper'!$D82,'C Report'!AB$400:AB$500)),SUMIF('C Report'!$A$200:$A$299,'C Report Grouper'!$D82,'C Report'!AB$200:AB$299))</f>
        <v>0</v>
      </c>
      <c r="AE82" s="102">
        <f>IF($D$4="MAP+ADM Waivers",(SUMIF('C Report'!$A$200:$A$299,'C Report Grouper'!$D82,'C Report'!AC$200:AC$299)+SUMIF('C Report'!$A$400:$A$500,'C Report Grouper'!$D82,'C Report'!AC$400:AC$500)),SUMIF('C Report'!$A$200:$A$299,'C Report Grouper'!$D82,'C Report'!AC$200:AC$299))</f>
        <v>0</v>
      </c>
      <c r="AF82" s="102">
        <f>IF($D$4="MAP+ADM Waivers",(SUMIF('C Report'!$A$200:$A$299,'C Report Grouper'!$D82,'C Report'!AD$200:AD$299)+SUMIF('C Report'!$A$400:$A$500,'C Report Grouper'!$D82,'C Report'!AD$400:AD$500)),SUMIF('C Report'!$A$200:$A$299,'C Report Grouper'!$D82,'C Report'!AD$200:AD$299))</f>
        <v>0</v>
      </c>
      <c r="AG82" s="102">
        <f>IF($D$4="MAP+ADM Waivers",(SUMIF('C Report'!$A$200:$A$299,'C Report Grouper'!$D82,'C Report'!AE$200:AE$299)+SUMIF('C Report'!$A$400:$A$500,'C Report Grouper'!$D82,'C Report'!AE$400:AE$500)),SUMIF('C Report'!$A$200:$A$299,'C Report Grouper'!$D82,'C Report'!AE$200:AE$299))</f>
        <v>0</v>
      </c>
      <c r="AH82" s="103">
        <f>IF($D$4="MAP+ADM Waivers",(SUMIF('C Report'!$A$200:$A$299,'C Report Grouper'!$D82,'C Report'!AF$200:AF$299)+SUMIF('C Report'!$A$400:$A$500,'C Report Grouper'!$D82,'C Report'!AF$400:AF$500)),SUMIF('C Report'!$A$200:$A$299,'C Report Grouper'!$D82,'C Report'!AF$200:AF$299))</f>
        <v>0</v>
      </c>
    </row>
    <row r="83" spans="2:34" hidden="1" x14ac:dyDescent="0.2">
      <c r="B83" s="22" t="str">
        <f>IFERROR(VLOOKUP(C83,'MEG Def'!$A$42:$B$45,2),"")</f>
        <v xml:space="preserve">SUD IMD HCE 
</v>
      </c>
      <c r="C83" s="56">
        <v>4</v>
      </c>
      <c r="D83" s="296" t="s">
        <v>198</v>
      </c>
      <c r="E83" s="101">
        <f>IF($D$4="MAP+ADM Waivers",(SUMIF('C Report'!$A$200:$A$299,'C Report Grouper'!$D83,'C Report'!C$200:C$299)+SUMIF('C Report'!$A$400:$A$500,'C Report Grouper'!$D83,'C Report'!C$400:C$500)),SUMIF('C Report'!$A$200:$A$299,'C Report Grouper'!$D83,'C Report'!C$200:C$299))</f>
        <v>1240932</v>
      </c>
      <c r="F83" s="420">
        <f>IF($D$4="MAP+ADM Waivers",(SUMIF('C Report'!$A$200:$A$299,'C Report Grouper'!$D83,'C Report'!D$200:D$299)+SUMIF('C Report'!$A$400:$A$500,'C Report Grouper'!$D83,'C Report'!D$400:D$500)),SUMIF('C Report'!$A$200:$A$299,'C Report Grouper'!$D83,'C Report'!D$200:D$299))</f>
        <v>25944030</v>
      </c>
      <c r="G83" s="420">
        <f>IF($D$4="MAP+ADM Waivers",(SUMIF('C Report'!$A$200:$A$299,'C Report Grouper'!$D83,'C Report'!E$200:E$299)+SUMIF('C Report'!$A$400:$A$500,'C Report Grouper'!$D83,'C Report'!E$400:E$500)),SUMIF('C Report'!$A$200:$A$299,'C Report Grouper'!$D83,'C Report'!E$200:E$299))</f>
        <v>0</v>
      </c>
      <c r="H83" s="420">
        <f>IF($D$4="MAP+ADM Waivers",(SUMIF('C Report'!$A$200:$A$299,'C Report Grouper'!$D83,'C Report'!F$200:F$299)+SUMIF('C Report'!$A$400:$A$500,'C Report Grouper'!$D83,'C Report'!F$400:F$500)),SUMIF('C Report'!$A$200:$A$299,'C Report Grouper'!$D83,'C Report'!F$200:F$299))</f>
        <v>0</v>
      </c>
      <c r="I83" s="103">
        <f>IF($D$4="MAP+ADM Waivers",(SUMIF('C Report'!$A$200:$A$299,'C Report Grouper'!$D83,'C Report'!G$200:G$299)+SUMIF('C Report'!$A$400:$A$500,'C Report Grouper'!$D83,'C Report'!G$400:G$500)),SUMIF('C Report'!$A$200:$A$299,'C Report Grouper'!$D83,'C Report'!G$200:G$299))</f>
        <v>0</v>
      </c>
      <c r="J83" s="102">
        <f>IF($D$4="MAP+ADM Waivers",(SUMIF('C Report'!$A$200:$A$299,'C Report Grouper'!$D83,'C Report'!H$200:H$299)+SUMIF('C Report'!$A$400:$A$500,'C Report Grouper'!$D83,'C Report'!H$400:H$500)),SUMIF('C Report'!$A$200:$A$299,'C Report Grouper'!$D83,'C Report'!H$200:H$299))</f>
        <v>0</v>
      </c>
      <c r="K83" s="102">
        <f>IF($D$4="MAP+ADM Waivers",(SUMIF('C Report'!$A$200:$A$299,'C Report Grouper'!$D83,'C Report'!I$200:I$299)+SUMIF('C Report'!$A$400:$A$500,'C Report Grouper'!$D83,'C Report'!I$400:I$500)),SUMIF('C Report'!$A$200:$A$299,'C Report Grouper'!$D83,'C Report'!I$200:I$299))</f>
        <v>0</v>
      </c>
      <c r="L83" s="102">
        <f>IF($D$4="MAP+ADM Waivers",(SUMIF('C Report'!$A$200:$A$299,'C Report Grouper'!$D83,'C Report'!J$200:J$299)+SUMIF('C Report'!$A$400:$A$500,'C Report Grouper'!$D83,'C Report'!J$400:J$500)),SUMIF('C Report'!$A$200:$A$299,'C Report Grouper'!$D83,'C Report'!J$200:J$299))</f>
        <v>0</v>
      </c>
      <c r="M83" s="102">
        <f>IF($D$4="MAP+ADM Waivers",(SUMIF('C Report'!$A$200:$A$299,'C Report Grouper'!$D83,'C Report'!K$200:K$299)+SUMIF('C Report'!$A$400:$A$500,'C Report Grouper'!$D83,'C Report'!K$400:K$500)),SUMIF('C Report'!$A$200:$A$299,'C Report Grouper'!$D83,'C Report'!K$200:K$299))</f>
        <v>0</v>
      </c>
      <c r="N83" s="102">
        <f>IF($D$4="MAP+ADM Waivers",(SUMIF('C Report'!$A$200:$A$299,'C Report Grouper'!$D83,'C Report'!L$200:L$299)+SUMIF('C Report'!$A$400:$A$500,'C Report Grouper'!$D83,'C Report'!L$400:L$500)),SUMIF('C Report'!$A$200:$A$299,'C Report Grouper'!$D83,'C Report'!L$200:L$299))</f>
        <v>0</v>
      </c>
      <c r="O83" s="102">
        <f>IF($D$4="MAP+ADM Waivers",(SUMIF('C Report'!$A$200:$A$299,'C Report Grouper'!$D83,'C Report'!M$200:M$299)+SUMIF('C Report'!$A$400:$A$500,'C Report Grouper'!$D83,'C Report'!M$400:M$500)),SUMIF('C Report'!$A$200:$A$299,'C Report Grouper'!$D83,'C Report'!M$200:M$299))</f>
        <v>0</v>
      </c>
      <c r="P83" s="102">
        <f>IF($D$4="MAP+ADM Waivers",(SUMIF('C Report'!$A$200:$A$299,'C Report Grouper'!$D83,'C Report'!N$200:N$299)+SUMIF('C Report'!$A$400:$A$500,'C Report Grouper'!$D83,'C Report'!N$400:N$500)),SUMIF('C Report'!$A$200:$A$299,'C Report Grouper'!$D83,'C Report'!N$200:N$299))</f>
        <v>0</v>
      </c>
      <c r="Q83" s="102">
        <f>IF($D$4="MAP+ADM Waivers",(SUMIF('C Report'!$A$200:$A$299,'C Report Grouper'!$D83,'C Report'!O$200:O$299)+SUMIF('C Report'!$A$400:$A$500,'C Report Grouper'!$D83,'C Report'!O$400:O$500)),SUMIF('C Report'!$A$200:$A$299,'C Report Grouper'!$D83,'C Report'!O$200:O$299))</f>
        <v>0</v>
      </c>
      <c r="R83" s="102">
        <f>IF($D$4="MAP+ADM Waivers",(SUMIF('C Report'!$A$200:$A$299,'C Report Grouper'!$D83,'C Report'!P$200:P$299)+SUMIF('C Report'!$A$400:$A$500,'C Report Grouper'!$D83,'C Report'!P$400:P$500)),SUMIF('C Report'!$A$200:$A$299,'C Report Grouper'!$D83,'C Report'!P$200:P$299))</f>
        <v>0</v>
      </c>
      <c r="S83" s="102">
        <f>IF($D$4="MAP+ADM Waivers",(SUMIF('C Report'!$A$200:$A$299,'C Report Grouper'!$D83,'C Report'!Q$200:Q$299)+SUMIF('C Report'!$A$400:$A$500,'C Report Grouper'!$D83,'C Report'!Q$400:Q$500)),SUMIF('C Report'!$A$200:$A$299,'C Report Grouper'!$D83,'C Report'!Q$200:Q$299))</f>
        <v>0</v>
      </c>
      <c r="T83" s="102">
        <f>IF($D$4="MAP+ADM Waivers",(SUMIF('C Report'!$A$200:$A$299,'C Report Grouper'!$D83,'C Report'!R$200:R$299)+SUMIF('C Report'!$A$400:$A$500,'C Report Grouper'!$D83,'C Report'!R$400:R$500)),SUMIF('C Report'!$A$200:$A$299,'C Report Grouper'!$D83,'C Report'!R$200:R$299))</f>
        <v>0</v>
      </c>
      <c r="U83" s="102">
        <f>IF($D$4="MAP+ADM Waivers",(SUMIF('C Report'!$A$200:$A$299,'C Report Grouper'!$D83,'C Report'!S$200:S$299)+SUMIF('C Report'!$A$400:$A$500,'C Report Grouper'!$D83,'C Report'!S$400:S$500)),SUMIF('C Report'!$A$200:$A$299,'C Report Grouper'!$D83,'C Report'!S$200:S$299))</f>
        <v>0</v>
      </c>
      <c r="V83" s="102">
        <f>IF($D$4="MAP+ADM Waivers",(SUMIF('C Report'!$A$200:$A$299,'C Report Grouper'!$D83,'C Report'!T$200:T$299)+SUMIF('C Report'!$A$400:$A$500,'C Report Grouper'!$D83,'C Report'!T$400:T$500)),SUMIF('C Report'!$A$200:$A$299,'C Report Grouper'!$D83,'C Report'!T$200:T$299))</f>
        <v>0</v>
      </c>
      <c r="W83" s="102">
        <f>IF($D$4="MAP+ADM Waivers",(SUMIF('C Report'!$A$200:$A$299,'C Report Grouper'!$D83,'C Report'!U$200:U$299)+SUMIF('C Report'!$A$400:$A$500,'C Report Grouper'!$D83,'C Report'!U$400:U$500)),SUMIF('C Report'!$A$200:$A$299,'C Report Grouper'!$D83,'C Report'!U$200:U$299))</f>
        <v>0</v>
      </c>
      <c r="X83" s="102">
        <f>IF($D$4="MAP+ADM Waivers",(SUMIF('C Report'!$A$200:$A$299,'C Report Grouper'!$D83,'C Report'!V$200:V$299)+SUMIF('C Report'!$A$400:$A$500,'C Report Grouper'!$D83,'C Report'!V$400:V$500)),SUMIF('C Report'!$A$200:$A$299,'C Report Grouper'!$D83,'C Report'!V$200:V$299))</f>
        <v>0</v>
      </c>
      <c r="Y83" s="102">
        <f>IF($D$4="MAP+ADM Waivers",(SUMIF('C Report'!$A$200:$A$299,'C Report Grouper'!$D83,'C Report'!W$200:W$299)+SUMIF('C Report'!$A$400:$A$500,'C Report Grouper'!$D83,'C Report'!W$400:W$500)),SUMIF('C Report'!$A$200:$A$299,'C Report Grouper'!$D83,'C Report'!W$200:W$299))</f>
        <v>0</v>
      </c>
      <c r="Z83" s="102">
        <f>IF($D$4="MAP+ADM Waivers",(SUMIF('C Report'!$A$200:$A$299,'C Report Grouper'!$D83,'C Report'!X$200:X$299)+SUMIF('C Report'!$A$400:$A$500,'C Report Grouper'!$D83,'C Report'!X$400:X$500)),SUMIF('C Report'!$A$200:$A$299,'C Report Grouper'!$D83,'C Report'!X$200:X$299))</f>
        <v>0</v>
      </c>
      <c r="AA83" s="102">
        <f>IF($D$4="MAP+ADM Waivers",(SUMIF('C Report'!$A$200:$A$299,'C Report Grouper'!$D83,'C Report'!Y$200:Y$299)+SUMIF('C Report'!$A$400:$A$500,'C Report Grouper'!$D83,'C Report'!Y$400:Y$500)),SUMIF('C Report'!$A$200:$A$299,'C Report Grouper'!$D83,'C Report'!Y$200:Y$299))</f>
        <v>0</v>
      </c>
      <c r="AB83" s="102">
        <f>IF($D$4="MAP+ADM Waivers",(SUMIF('C Report'!$A$200:$A$299,'C Report Grouper'!$D83,'C Report'!Z$200:Z$299)+SUMIF('C Report'!$A$400:$A$500,'C Report Grouper'!$D83,'C Report'!Z$400:Z$500)),SUMIF('C Report'!$A$200:$A$299,'C Report Grouper'!$D83,'C Report'!Z$200:Z$299))</f>
        <v>0</v>
      </c>
      <c r="AC83" s="102">
        <f>IF($D$4="MAP+ADM Waivers",(SUMIF('C Report'!$A$200:$A$299,'C Report Grouper'!$D83,'C Report'!AA$200:AA$299)+SUMIF('C Report'!$A$400:$A$500,'C Report Grouper'!$D83,'C Report'!AA$400:AA$500)),SUMIF('C Report'!$A$200:$A$299,'C Report Grouper'!$D83,'C Report'!AA$200:AA$299))</f>
        <v>0</v>
      </c>
      <c r="AD83" s="102">
        <f>IF($D$4="MAP+ADM Waivers",(SUMIF('C Report'!$A$200:$A$299,'C Report Grouper'!$D83,'C Report'!AB$200:AB$299)+SUMIF('C Report'!$A$400:$A$500,'C Report Grouper'!$D83,'C Report'!AB$400:AB$500)),SUMIF('C Report'!$A$200:$A$299,'C Report Grouper'!$D83,'C Report'!AB$200:AB$299))</f>
        <v>0</v>
      </c>
      <c r="AE83" s="102">
        <f>IF($D$4="MAP+ADM Waivers",(SUMIF('C Report'!$A$200:$A$299,'C Report Grouper'!$D83,'C Report'!AC$200:AC$299)+SUMIF('C Report'!$A$400:$A$500,'C Report Grouper'!$D83,'C Report'!AC$400:AC$500)),SUMIF('C Report'!$A$200:$A$299,'C Report Grouper'!$D83,'C Report'!AC$200:AC$299))</f>
        <v>0</v>
      </c>
      <c r="AF83" s="102">
        <f>IF($D$4="MAP+ADM Waivers",(SUMIF('C Report'!$A$200:$A$299,'C Report Grouper'!$D83,'C Report'!AD$200:AD$299)+SUMIF('C Report'!$A$400:$A$500,'C Report Grouper'!$D83,'C Report'!AD$400:AD$500)),SUMIF('C Report'!$A$200:$A$299,'C Report Grouper'!$D83,'C Report'!AD$200:AD$299))</f>
        <v>0</v>
      </c>
      <c r="AG83" s="102">
        <f>IF($D$4="MAP+ADM Waivers",(SUMIF('C Report'!$A$200:$A$299,'C Report Grouper'!$D83,'C Report'!AE$200:AE$299)+SUMIF('C Report'!$A$400:$A$500,'C Report Grouper'!$D83,'C Report'!AE$400:AE$500)),SUMIF('C Report'!$A$200:$A$299,'C Report Grouper'!$D83,'C Report'!AE$200:AE$299))</f>
        <v>0</v>
      </c>
      <c r="AH83" s="103">
        <f>IF($D$4="MAP+ADM Waivers",(SUMIF('C Report'!$A$200:$A$299,'C Report Grouper'!$D83,'C Report'!AF$200:AF$299)+SUMIF('C Report'!$A$400:$A$500,'C Report Grouper'!$D83,'C Report'!AF$400:AF$500)),SUMIF('C Report'!$A$200:$A$299,'C Report Grouper'!$D83,'C Report'!AF$200:AF$299))</f>
        <v>0</v>
      </c>
    </row>
    <row r="84" spans="2:34" hidden="1" x14ac:dyDescent="0.2">
      <c r="B84" s="32"/>
      <c r="C84" s="57"/>
      <c r="D84" s="296"/>
      <c r="E84" s="101"/>
      <c r="F84" s="420"/>
      <c r="G84" s="420"/>
      <c r="H84" s="420"/>
      <c r="I84" s="103"/>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3"/>
    </row>
    <row r="85" spans="2:34" hidden="1" x14ac:dyDescent="0.2">
      <c r="B85" s="6" t="s">
        <v>42</v>
      </c>
      <c r="C85" s="57"/>
      <c r="D85" s="296"/>
      <c r="E85" s="101">
        <f>IF($D$4="MAP+ADM Waivers",(SUMIF('C Report'!$A$200:$A$299,'C Report Grouper'!$D85,'C Report'!C$200:C$299)+SUMIF('C Report'!$A$400:$A$500,'C Report Grouper'!$D85,'C Report'!C$400:C$500)),SUMIF('C Report'!$A$200:$A$299,'C Report Grouper'!$D85,'C Report'!C$200:C$299))</f>
        <v>0</v>
      </c>
      <c r="F85" s="420">
        <f>IF($D$4="MAP+ADM Waivers",(SUMIF('C Report'!$A$200:$A$299,'C Report Grouper'!$D85,'C Report'!D$200:D$299)+SUMIF('C Report'!$A$400:$A$500,'C Report Grouper'!$D85,'C Report'!D$400:D$500)),SUMIF('C Report'!$A$200:$A$299,'C Report Grouper'!$D85,'C Report'!D$200:D$299))</f>
        <v>0</v>
      </c>
      <c r="G85" s="420">
        <f>IF($D$4="MAP+ADM Waivers",(SUMIF('C Report'!$A$200:$A$299,'C Report Grouper'!$D85,'C Report'!E$200:E$299)+SUMIF('C Report'!$A$400:$A$500,'C Report Grouper'!$D85,'C Report'!E$400:E$500)),SUMIF('C Report'!$A$200:$A$299,'C Report Grouper'!$D85,'C Report'!E$200:E$299))</f>
        <v>0</v>
      </c>
      <c r="H85" s="420">
        <f>IF($D$4="MAP+ADM Waivers",(SUMIF('C Report'!$A$200:$A$299,'C Report Grouper'!$D85,'C Report'!F$200:F$299)+SUMIF('C Report'!$A$400:$A$500,'C Report Grouper'!$D85,'C Report'!F$400:F$500)),SUMIF('C Report'!$A$200:$A$299,'C Report Grouper'!$D85,'C Report'!F$200:F$299))</f>
        <v>0</v>
      </c>
      <c r="I85" s="103">
        <f>IF($D$4="MAP+ADM Waivers",(SUMIF('C Report'!$A$200:$A$299,'C Report Grouper'!$D85,'C Report'!G$200:G$299)+SUMIF('C Report'!$A$400:$A$500,'C Report Grouper'!$D85,'C Report'!G$400:G$500)),SUMIF('C Report'!$A$200:$A$299,'C Report Grouper'!$D85,'C Report'!G$200:G$299))</f>
        <v>0</v>
      </c>
      <c r="J85" s="102">
        <f>IF($D$4="MAP+ADM Waivers",(SUMIF('C Report'!$A$200:$A$299,'C Report Grouper'!$D85,'C Report'!H$200:H$299)+SUMIF('C Report'!$A$400:$A$500,'C Report Grouper'!$D85,'C Report'!H$400:H$500)),SUMIF('C Report'!$A$200:$A$299,'C Report Grouper'!$D85,'C Report'!H$200:H$299))</f>
        <v>0</v>
      </c>
      <c r="K85" s="102">
        <f>IF($D$4="MAP+ADM Waivers",(SUMIF('C Report'!$A$200:$A$299,'C Report Grouper'!$D85,'C Report'!I$200:I$299)+SUMIF('C Report'!$A$400:$A$500,'C Report Grouper'!$D85,'C Report'!I$400:I$500)),SUMIF('C Report'!$A$200:$A$299,'C Report Grouper'!$D85,'C Report'!I$200:I$299))</f>
        <v>0</v>
      </c>
      <c r="L85" s="102">
        <f>IF($D$4="MAP+ADM Waivers",(SUMIF('C Report'!$A$200:$A$299,'C Report Grouper'!$D85,'C Report'!J$200:J$299)+SUMIF('C Report'!$A$400:$A$500,'C Report Grouper'!$D85,'C Report'!J$400:J$500)),SUMIF('C Report'!$A$200:$A$299,'C Report Grouper'!$D85,'C Report'!J$200:J$299))</f>
        <v>0</v>
      </c>
      <c r="M85" s="102">
        <f>IF($D$4="MAP+ADM Waivers",(SUMIF('C Report'!$A$200:$A$299,'C Report Grouper'!$D85,'C Report'!K$200:K$299)+SUMIF('C Report'!$A$400:$A$500,'C Report Grouper'!$D85,'C Report'!K$400:K$500)),SUMIF('C Report'!$A$200:$A$299,'C Report Grouper'!$D85,'C Report'!K$200:K$299))</f>
        <v>0</v>
      </c>
      <c r="N85" s="102">
        <f>IF($D$4="MAP+ADM Waivers",(SUMIF('C Report'!$A$200:$A$299,'C Report Grouper'!$D85,'C Report'!L$200:L$299)+SUMIF('C Report'!$A$400:$A$500,'C Report Grouper'!$D85,'C Report'!L$400:L$500)),SUMIF('C Report'!$A$200:$A$299,'C Report Grouper'!$D85,'C Report'!L$200:L$299))</f>
        <v>0</v>
      </c>
      <c r="O85" s="102">
        <f>IF($D$4="MAP+ADM Waivers",(SUMIF('C Report'!$A$200:$A$299,'C Report Grouper'!$D85,'C Report'!M$200:M$299)+SUMIF('C Report'!$A$400:$A$500,'C Report Grouper'!$D85,'C Report'!M$400:M$500)),SUMIF('C Report'!$A$200:$A$299,'C Report Grouper'!$D85,'C Report'!M$200:M$299))</f>
        <v>0</v>
      </c>
      <c r="P85" s="102">
        <f>IF($D$4="MAP+ADM Waivers",(SUMIF('C Report'!$A$200:$A$299,'C Report Grouper'!$D85,'C Report'!N$200:N$299)+SUMIF('C Report'!$A$400:$A$500,'C Report Grouper'!$D85,'C Report'!N$400:N$500)),SUMIF('C Report'!$A$200:$A$299,'C Report Grouper'!$D85,'C Report'!N$200:N$299))</f>
        <v>0</v>
      </c>
      <c r="Q85" s="102">
        <f>IF($D$4="MAP+ADM Waivers",(SUMIF('C Report'!$A$200:$A$299,'C Report Grouper'!$D85,'C Report'!O$200:O$299)+SUMIF('C Report'!$A$400:$A$500,'C Report Grouper'!$D85,'C Report'!O$400:O$500)),SUMIF('C Report'!$A$200:$A$299,'C Report Grouper'!$D85,'C Report'!O$200:O$299))</f>
        <v>0</v>
      </c>
      <c r="R85" s="102">
        <f>IF($D$4="MAP+ADM Waivers",(SUMIF('C Report'!$A$200:$A$299,'C Report Grouper'!$D85,'C Report'!P$200:P$299)+SUMIF('C Report'!$A$400:$A$500,'C Report Grouper'!$D85,'C Report'!P$400:P$500)),SUMIF('C Report'!$A$200:$A$299,'C Report Grouper'!$D85,'C Report'!P$200:P$299))</f>
        <v>0</v>
      </c>
      <c r="S85" s="102">
        <f>IF($D$4="MAP+ADM Waivers",(SUMIF('C Report'!$A$200:$A$299,'C Report Grouper'!$D85,'C Report'!Q$200:Q$299)+SUMIF('C Report'!$A$400:$A$500,'C Report Grouper'!$D85,'C Report'!Q$400:Q$500)),SUMIF('C Report'!$A$200:$A$299,'C Report Grouper'!$D85,'C Report'!Q$200:Q$299))</f>
        <v>0</v>
      </c>
      <c r="T85" s="102">
        <f>IF($D$4="MAP+ADM Waivers",(SUMIF('C Report'!$A$200:$A$299,'C Report Grouper'!$D85,'C Report'!R$200:R$299)+SUMIF('C Report'!$A$400:$A$500,'C Report Grouper'!$D85,'C Report'!R$400:R$500)),SUMIF('C Report'!$A$200:$A$299,'C Report Grouper'!$D85,'C Report'!R$200:R$299))</f>
        <v>0</v>
      </c>
      <c r="U85" s="102">
        <f>IF($D$4="MAP+ADM Waivers",(SUMIF('C Report'!$A$200:$A$299,'C Report Grouper'!$D85,'C Report'!S$200:S$299)+SUMIF('C Report'!$A$400:$A$500,'C Report Grouper'!$D85,'C Report'!S$400:S$500)),SUMIF('C Report'!$A$200:$A$299,'C Report Grouper'!$D85,'C Report'!S$200:S$299))</f>
        <v>0</v>
      </c>
      <c r="V85" s="102">
        <f>IF($D$4="MAP+ADM Waivers",(SUMIF('C Report'!$A$200:$A$299,'C Report Grouper'!$D85,'C Report'!T$200:T$299)+SUMIF('C Report'!$A$400:$A$500,'C Report Grouper'!$D85,'C Report'!T$400:T$500)),SUMIF('C Report'!$A$200:$A$299,'C Report Grouper'!$D85,'C Report'!T$200:T$299))</f>
        <v>0</v>
      </c>
      <c r="W85" s="102">
        <f>IF($D$4="MAP+ADM Waivers",(SUMIF('C Report'!$A$200:$A$299,'C Report Grouper'!$D85,'C Report'!U$200:U$299)+SUMIF('C Report'!$A$400:$A$500,'C Report Grouper'!$D85,'C Report'!U$400:U$500)),SUMIF('C Report'!$A$200:$A$299,'C Report Grouper'!$D85,'C Report'!U$200:U$299))</f>
        <v>0</v>
      </c>
      <c r="X85" s="102">
        <f>IF($D$4="MAP+ADM Waivers",(SUMIF('C Report'!$A$200:$A$299,'C Report Grouper'!$D85,'C Report'!V$200:V$299)+SUMIF('C Report'!$A$400:$A$500,'C Report Grouper'!$D85,'C Report'!V$400:V$500)),SUMIF('C Report'!$A$200:$A$299,'C Report Grouper'!$D85,'C Report'!V$200:V$299))</f>
        <v>0</v>
      </c>
      <c r="Y85" s="102">
        <f>IF($D$4="MAP+ADM Waivers",(SUMIF('C Report'!$A$200:$A$299,'C Report Grouper'!$D85,'C Report'!W$200:W$299)+SUMIF('C Report'!$A$400:$A$500,'C Report Grouper'!$D85,'C Report'!W$400:W$500)),SUMIF('C Report'!$A$200:$A$299,'C Report Grouper'!$D85,'C Report'!W$200:W$299))</f>
        <v>0</v>
      </c>
      <c r="Z85" s="102">
        <f>IF($D$4="MAP+ADM Waivers",(SUMIF('C Report'!$A$200:$A$299,'C Report Grouper'!$D85,'C Report'!X$200:X$299)+SUMIF('C Report'!$A$400:$A$500,'C Report Grouper'!$D85,'C Report'!X$400:X$500)),SUMIF('C Report'!$A$200:$A$299,'C Report Grouper'!$D85,'C Report'!X$200:X$299))</f>
        <v>0</v>
      </c>
      <c r="AA85" s="102">
        <f>IF($D$4="MAP+ADM Waivers",(SUMIF('C Report'!$A$200:$A$299,'C Report Grouper'!$D85,'C Report'!Y$200:Y$299)+SUMIF('C Report'!$A$400:$A$500,'C Report Grouper'!$D85,'C Report'!Y$400:Y$500)),SUMIF('C Report'!$A$200:$A$299,'C Report Grouper'!$D85,'C Report'!Y$200:Y$299))</f>
        <v>0</v>
      </c>
      <c r="AB85" s="102">
        <f>IF($D$4="MAP+ADM Waivers",(SUMIF('C Report'!$A$200:$A$299,'C Report Grouper'!$D85,'C Report'!Z$200:Z$299)+SUMIF('C Report'!$A$400:$A$500,'C Report Grouper'!$D85,'C Report'!Z$400:Z$500)),SUMIF('C Report'!$A$200:$A$299,'C Report Grouper'!$D85,'C Report'!Z$200:Z$299))</f>
        <v>0</v>
      </c>
      <c r="AC85" s="102">
        <f>IF($D$4="MAP+ADM Waivers",(SUMIF('C Report'!$A$200:$A$299,'C Report Grouper'!$D85,'C Report'!AA$200:AA$299)+SUMIF('C Report'!$A$400:$A$500,'C Report Grouper'!$D85,'C Report'!AA$400:AA$500)),SUMIF('C Report'!$A$200:$A$299,'C Report Grouper'!$D85,'C Report'!AA$200:AA$299))</f>
        <v>0</v>
      </c>
      <c r="AD85" s="102">
        <f>IF($D$4="MAP+ADM Waivers",(SUMIF('C Report'!$A$200:$A$299,'C Report Grouper'!$D85,'C Report'!AB$200:AB$299)+SUMIF('C Report'!$A$400:$A$500,'C Report Grouper'!$D85,'C Report'!AB$400:AB$500)),SUMIF('C Report'!$A$200:$A$299,'C Report Grouper'!$D85,'C Report'!AB$200:AB$299))</f>
        <v>0</v>
      </c>
      <c r="AE85" s="102">
        <f>IF($D$4="MAP+ADM Waivers",(SUMIF('C Report'!$A$200:$A$299,'C Report Grouper'!$D85,'C Report'!AC$200:AC$299)+SUMIF('C Report'!$A$400:$A$500,'C Report Grouper'!$D85,'C Report'!AC$400:AC$500)),SUMIF('C Report'!$A$200:$A$299,'C Report Grouper'!$D85,'C Report'!AC$200:AC$299))</f>
        <v>0</v>
      </c>
      <c r="AF85" s="102">
        <f>IF($D$4="MAP+ADM Waivers",(SUMIF('C Report'!$A$200:$A$299,'C Report Grouper'!$D85,'C Report'!AD$200:AD$299)+SUMIF('C Report'!$A$400:$A$500,'C Report Grouper'!$D85,'C Report'!AD$400:AD$500)),SUMIF('C Report'!$A$200:$A$299,'C Report Grouper'!$D85,'C Report'!AD$200:AD$299))</f>
        <v>0</v>
      </c>
      <c r="AG85" s="102">
        <f>IF($D$4="MAP+ADM Waivers",(SUMIF('C Report'!$A$200:$A$299,'C Report Grouper'!$D85,'C Report'!AE$200:AE$299)+SUMIF('C Report'!$A$400:$A$500,'C Report Grouper'!$D85,'C Report'!AE$400:AE$500)),SUMIF('C Report'!$A$200:$A$299,'C Report Grouper'!$D85,'C Report'!AE$200:AE$299))</f>
        <v>0</v>
      </c>
      <c r="AH85" s="103">
        <f>IF($D$4="MAP+ADM Waivers",(SUMIF('C Report'!$A$200:$A$299,'C Report Grouper'!$D85,'C Report'!AF$200:AF$299)+SUMIF('C Report'!$A$400:$A$500,'C Report Grouper'!$D85,'C Report'!AF$400:AF$500)),SUMIF('C Report'!$A$200:$A$299,'C Report Grouper'!$D85,'C Report'!AF$200:AF$299))</f>
        <v>0</v>
      </c>
    </row>
    <row r="86" spans="2:34" hidden="1" x14ac:dyDescent="0.2">
      <c r="B86" s="22" t="str">
        <f>IFERROR(VLOOKUP(C86,'MEG Def'!$A$48:$B$51,2),"")</f>
        <v/>
      </c>
      <c r="C86" s="57"/>
      <c r="D86" s="296"/>
      <c r="E86" s="101">
        <f>IF($D$4="MAP+ADM Waivers",(SUMIF('C Report'!$A$200:$A$299,'C Report Grouper'!$D86,'C Report'!C$200:C$299)+SUMIF('C Report'!$A$400:$A$500,'C Report Grouper'!$D86,'C Report'!C$400:C$500)),SUMIF('C Report'!$A$200:$A$299,'C Report Grouper'!$D86,'C Report'!C$200:C$299))</f>
        <v>0</v>
      </c>
      <c r="F86" s="420">
        <f>IF($D$4="MAP+ADM Waivers",(SUMIF('C Report'!$A$200:$A$299,'C Report Grouper'!$D86,'C Report'!D$200:D$299)+SUMIF('C Report'!$A$400:$A$500,'C Report Grouper'!$D86,'C Report'!D$400:D$500)),SUMIF('C Report'!$A$200:$A$299,'C Report Grouper'!$D86,'C Report'!D$200:D$299))</f>
        <v>0</v>
      </c>
      <c r="G86" s="420">
        <f>IF($D$4="MAP+ADM Waivers",(SUMIF('C Report'!$A$200:$A$299,'C Report Grouper'!$D86,'C Report'!E$200:E$299)+SUMIF('C Report'!$A$400:$A$500,'C Report Grouper'!$D86,'C Report'!E$400:E$500)),SUMIF('C Report'!$A$200:$A$299,'C Report Grouper'!$D86,'C Report'!E$200:E$299))</f>
        <v>0</v>
      </c>
      <c r="H86" s="420">
        <f>IF($D$4="MAP+ADM Waivers",(SUMIF('C Report'!$A$200:$A$299,'C Report Grouper'!$D86,'C Report'!F$200:F$299)+SUMIF('C Report'!$A$400:$A$500,'C Report Grouper'!$D86,'C Report'!F$400:F$500)),SUMIF('C Report'!$A$200:$A$299,'C Report Grouper'!$D86,'C Report'!F$200:F$299))</f>
        <v>0</v>
      </c>
      <c r="I86" s="103">
        <f>IF($D$4="MAP+ADM Waivers",(SUMIF('C Report'!$A$200:$A$299,'C Report Grouper'!$D86,'C Report'!G$200:G$299)+SUMIF('C Report'!$A$400:$A$500,'C Report Grouper'!$D86,'C Report'!G$400:G$500)),SUMIF('C Report'!$A$200:$A$299,'C Report Grouper'!$D86,'C Report'!G$200:G$299))</f>
        <v>0</v>
      </c>
      <c r="J86" s="102">
        <f>IF($D$4="MAP+ADM Waivers",(SUMIF('C Report'!$A$200:$A$299,'C Report Grouper'!$D86,'C Report'!H$200:H$299)+SUMIF('C Report'!$A$400:$A$500,'C Report Grouper'!$D86,'C Report'!H$400:H$500)),SUMIF('C Report'!$A$200:$A$299,'C Report Grouper'!$D86,'C Report'!H$200:H$299))</f>
        <v>0</v>
      </c>
      <c r="K86" s="102">
        <f>IF($D$4="MAP+ADM Waivers",(SUMIF('C Report'!$A$200:$A$299,'C Report Grouper'!$D86,'C Report'!I$200:I$299)+SUMIF('C Report'!$A$400:$A$500,'C Report Grouper'!$D86,'C Report'!I$400:I$500)),SUMIF('C Report'!$A$200:$A$299,'C Report Grouper'!$D86,'C Report'!I$200:I$299))</f>
        <v>0</v>
      </c>
      <c r="L86" s="102">
        <f>IF($D$4="MAP+ADM Waivers",(SUMIF('C Report'!$A$200:$A$299,'C Report Grouper'!$D86,'C Report'!J$200:J$299)+SUMIF('C Report'!$A$400:$A$500,'C Report Grouper'!$D86,'C Report'!J$400:J$500)),SUMIF('C Report'!$A$200:$A$299,'C Report Grouper'!$D86,'C Report'!J$200:J$299))</f>
        <v>0</v>
      </c>
      <c r="M86" s="102">
        <f>IF($D$4="MAP+ADM Waivers",(SUMIF('C Report'!$A$200:$A$299,'C Report Grouper'!$D86,'C Report'!K$200:K$299)+SUMIF('C Report'!$A$400:$A$500,'C Report Grouper'!$D86,'C Report'!K$400:K$500)),SUMIF('C Report'!$A$200:$A$299,'C Report Grouper'!$D86,'C Report'!K$200:K$299))</f>
        <v>0</v>
      </c>
      <c r="N86" s="102">
        <f>IF($D$4="MAP+ADM Waivers",(SUMIF('C Report'!$A$200:$A$299,'C Report Grouper'!$D86,'C Report'!L$200:L$299)+SUMIF('C Report'!$A$400:$A$500,'C Report Grouper'!$D86,'C Report'!L$400:L$500)),SUMIF('C Report'!$A$200:$A$299,'C Report Grouper'!$D86,'C Report'!L$200:L$299))</f>
        <v>0</v>
      </c>
      <c r="O86" s="102">
        <f>IF($D$4="MAP+ADM Waivers",(SUMIF('C Report'!$A$200:$A$299,'C Report Grouper'!$D86,'C Report'!M$200:M$299)+SUMIF('C Report'!$A$400:$A$500,'C Report Grouper'!$D86,'C Report'!M$400:M$500)),SUMIF('C Report'!$A$200:$A$299,'C Report Grouper'!$D86,'C Report'!M$200:M$299))</f>
        <v>0</v>
      </c>
      <c r="P86" s="102">
        <f>IF($D$4="MAP+ADM Waivers",(SUMIF('C Report'!$A$200:$A$299,'C Report Grouper'!$D86,'C Report'!N$200:N$299)+SUMIF('C Report'!$A$400:$A$500,'C Report Grouper'!$D86,'C Report'!N$400:N$500)),SUMIF('C Report'!$A$200:$A$299,'C Report Grouper'!$D86,'C Report'!N$200:N$299))</f>
        <v>0</v>
      </c>
      <c r="Q86" s="102">
        <f>IF($D$4="MAP+ADM Waivers",(SUMIF('C Report'!$A$200:$A$299,'C Report Grouper'!$D86,'C Report'!O$200:O$299)+SUMIF('C Report'!$A$400:$A$500,'C Report Grouper'!$D86,'C Report'!O$400:O$500)),SUMIF('C Report'!$A$200:$A$299,'C Report Grouper'!$D86,'C Report'!O$200:O$299))</f>
        <v>0</v>
      </c>
      <c r="R86" s="102">
        <f>IF($D$4="MAP+ADM Waivers",(SUMIF('C Report'!$A$200:$A$299,'C Report Grouper'!$D86,'C Report'!P$200:P$299)+SUMIF('C Report'!$A$400:$A$500,'C Report Grouper'!$D86,'C Report'!P$400:P$500)),SUMIF('C Report'!$A$200:$A$299,'C Report Grouper'!$D86,'C Report'!P$200:P$299))</f>
        <v>0</v>
      </c>
      <c r="S86" s="102">
        <f>IF($D$4="MAP+ADM Waivers",(SUMIF('C Report'!$A$200:$A$299,'C Report Grouper'!$D86,'C Report'!Q$200:Q$299)+SUMIF('C Report'!$A$400:$A$500,'C Report Grouper'!$D86,'C Report'!Q$400:Q$500)),SUMIF('C Report'!$A$200:$A$299,'C Report Grouper'!$D86,'C Report'!Q$200:Q$299))</f>
        <v>0</v>
      </c>
      <c r="T86" s="102">
        <f>IF($D$4="MAP+ADM Waivers",(SUMIF('C Report'!$A$200:$A$299,'C Report Grouper'!$D86,'C Report'!R$200:R$299)+SUMIF('C Report'!$A$400:$A$500,'C Report Grouper'!$D86,'C Report'!R$400:R$500)),SUMIF('C Report'!$A$200:$A$299,'C Report Grouper'!$D86,'C Report'!R$200:R$299))</f>
        <v>0</v>
      </c>
      <c r="U86" s="102">
        <f>IF($D$4="MAP+ADM Waivers",(SUMIF('C Report'!$A$200:$A$299,'C Report Grouper'!$D86,'C Report'!S$200:S$299)+SUMIF('C Report'!$A$400:$A$500,'C Report Grouper'!$D86,'C Report'!S$400:S$500)),SUMIF('C Report'!$A$200:$A$299,'C Report Grouper'!$D86,'C Report'!S$200:S$299))</f>
        <v>0</v>
      </c>
      <c r="V86" s="102">
        <f>IF($D$4="MAP+ADM Waivers",(SUMIF('C Report'!$A$200:$A$299,'C Report Grouper'!$D86,'C Report'!T$200:T$299)+SUMIF('C Report'!$A$400:$A$500,'C Report Grouper'!$D86,'C Report'!T$400:T$500)),SUMIF('C Report'!$A$200:$A$299,'C Report Grouper'!$D86,'C Report'!T$200:T$299))</f>
        <v>0</v>
      </c>
      <c r="W86" s="102">
        <f>IF($D$4="MAP+ADM Waivers",(SUMIF('C Report'!$A$200:$A$299,'C Report Grouper'!$D86,'C Report'!U$200:U$299)+SUMIF('C Report'!$A$400:$A$500,'C Report Grouper'!$D86,'C Report'!U$400:U$500)),SUMIF('C Report'!$A$200:$A$299,'C Report Grouper'!$D86,'C Report'!U$200:U$299))</f>
        <v>0</v>
      </c>
      <c r="X86" s="102">
        <f>IF($D$4="MAP+ADM Waivers",(SUMIF('C Report'!$A$200:$A$299,'C Report Grouper'!$D86,'C Report'!V$200:V$299)+SUMIF('C Report'!$A$400:$A$500,'C Report Grouper'!$D86,'C Report'!V$400:V$500)),SUMIF('C Report'!$A$200:$A$299,'C Report Grouper'!$D86,'C Report'!V$200:V$299))</f>
        <v>0</v>
      </c>
      <c r="Y86" s="102">
        <f>IF($D$4="MAP+ADM Waivers",(SUMIF('C Report'!$A$200:$A$299,'C Report Grouper'!$D86,'C Report'!W$200:W$299)+SUMIF('C Report'!$A$400:$A$500,'C Report Grouper'!$D86,'C Report'!W$400:W$500)),SUMIF('C Report'!$A$200:$A$299,'C Report Grouper'!$D86,'C Report'!W$200:W$299))</f>
        <v>0</v>
      </c>
      <c r="Z86" s="102">
        <f>IF($D$4="MAP+ADM Waivers",(SUMIF('C Report'!$A$200:$A$299,'C Report Grouper'!$D86,'C Report'!X$200:X$299)+SUMIF('C Report'!$A$400:$A$500,'C Report Grouper'!$D86,'C Report'!X$400:X$500)),SUMIF('C Report'!$A$200:$A$299,'C Report Grouper'!$D86,'C Report'!X$200:X$299))</f>
        <v>0</v>
      </c>
      <c r="AA86" s="102">
        <f>IF($D$4="MAP+ADM Waivers",(SUMIF('C Report'!$A$200:$A$299,'C Report Grouper'!$D86,'C Report'!Y$200:Y$299)+SUMIF('C Report'!$A$400:$A$500,'C Report Grouper'!$D86,'C Report'!Y$400:Y$500)),SUMIF('C Report'!$A$200:$A$299,'C Report Grouper'!$D86,'C Report'!Y$200:Y$299))</f>
        <v>0</v>
      </c>
      <c r="AB86" s="102">
        <f>IF($D$4="MAP+ADM Waivers",(SUMIF('C Report'!$A$200:$A$299,'C Report Grouper'!$D86,'C Report'!Z$200:Z$299)+SUMIF('C Report'!$A$400:$A$500,'C Report Grouper'!$D86,'C Report'!Z$400:Z$500)),SUMIF('C Report'!$A$200:$A$299,'C Report Grouper'!$D86,'C Report'!Z$200:Z$299))</f>
        <v>0</v>
      </c>
      <c r="AC86" s="102">
        <f>IF($D$4="MAP+ADM Waivers",(SUMIF('C Report'!$A$200:$A$299,'C Report Grouper'!$D86,'C Report'!AA$200:AA$299)+SUMIF('C Report'!$A$400:$A$500,'C Report Grouper'!$D86,'C Report'!AA$400:AA$500)),SUMIF('C Report'!$A$200:$A$299,'C Report Grouper'!$D86,'C Report'!AA$200:AA$299))</f>
        <v>0</v>
      </c>
      <c r="AD86" s="102">
        <f>IF($D$4="MAP+ADM Waivers",(SUMIF('C Report'!$A$200:$A$299,'C Report Grouper'!$D86,'C Report'!AB$200:AB$299)+SUMIF('C Report'!$A$400:$A$500,'C Report Grouper'!$D86,'C Report'!AB$400:AB$500)),SUMIF('C Report'!$A$200:$A$299,'C Report Grouper'!$D86,'C Report'!AB$200:AB$299))</f>
        <v>0</v>
      </c>
      <c r="AE86" s="102">
        <f>IF($D$4="MAP+ADM Waivers",(SUMIF('C Report'!$A$200:$A$299,'C Report Grouper'!$D86,'C Report'!AC$200:AC$299)+SUMIF('C Report'!$A$400:$A$500,'C Report Grouper'!$D86,'C Report'!AC$400:AC$500)),SUMIF('C Report'!$A$200:$A$299,'C Report Grouper'!$D86,'C Report'!AC$200:AC$299))</f>
        <v>0</v>
      </c>
      <c r="AF86" s="102">
        <f>IF($D$4="MAP+ADM Waivers",(SUMIF('C Report'!$A$200:$A$299,'C Report Grouper'!$D86,'C Report'!AD$200:AD$299)+SUMIF('C Report'!$A$400:$A$500,'C Report Grouper'!$D86,'C Report'!AD$400:AD$500)),SUMIF('C Report'!$A$200:$A$299,'C Report Grouper'!$D86,'C Report'!AD$200:AD$299))</f>
        <v>0</v>
      </c>
      <c r="AG86" s="102">
        <f>IF($D$4="MAP+ADM Waivers",(SUMIF('C Report'!$A$200:$A$299,'C Report Grouper'!$D86,'C Report'!AE$200:AE$299)+SUMIF('C Report'!$A$400:$A$500,'C Report Grouper'!$D86,'C Report'!AE$400:AE$500)),SUMIF('C Report'!$A$200:$A$299,'C Report Grouper'!$D86,'C Report'!AE$200:AE$299))</f>
        <v>0</v>
      </c>
      <c r="AH86" s="103">
        <f>IF($D$4="MAP+ADM Waivers",(SUMIF('C Report'!$A$200:$A$299,'C Report Grouper'!$D86,'C Report'!AF$200:AF$299)+SUMIF('C Report'!$A$400:$A$500,'C Report Grouper'!$D86,'C Report'!AF$400:AF$500)),SUMIF('C Report'!$A$200:$A$299,'C Report Grouper'!$D86,'C Report'!AF$200:AF$299))</f>
        <v>0</v>
      </c>
    </row>
    <row r="87" spans="2:34" hidden="1" x14ac:dyDescent="0.2">
      <c r="B87" s="22" t="str">
        <f>IFERROR(VLOOKUP(C87,'MEG Def'!$A$48:$B$51,2),"")</f>
        <v/>
      </c>
      <c r="C87" s="57"/>
      <c r="D87" s="296"/>
      <c r="E87" s="101">
        <f>IF($D$4="MAP+ADM Waivers",(SUMIF('C Report'!$A$200:$A$299,'C Report Grouper'!$D87,'C Report'!C$200:C$299)+SUMIF('C Report'!$A$400:$A$500,'C Report Grouper'!$D87,'C Report'!C$400:C$500)),SUMIF('C Report'!$A$200:$A$299,'C Report Grouper'!$D87,'C Report'!C$200:C$299))</f>
        <v>0</v>
      </c>
      <c r="F87" s="420">
        <f>IF($D$4="MAP+ADM Waivers",(SUMIF('C Report'!$A$200:$A$299,'C Report Grouper'!$D87,'C Report'!D$200:D$299)+SUMIF('C Report'!$A$400:$A$500,'C Report Grouper'!$D87,'C Report'!D$400:D$500)),SUMIF('C Report'!$A$200:$A$299,'C Report Grouper'!$D87,'C Report'!D$200:D$299))</f>
        <v>0</v>
      </c>
      <c r="G87" s="420">
        <f>IF($D$4="MAP+ADM Waivers",(SUMIF('C Report'!$A$200:$A$299,'C Report Grouper'!$D87,'C Report'!E$200:E$299)+SUMIF('C Report'!$A$400:$A$500,'C Report Grouper'!$D87,'C Report'!E$400:E$500)),SUMIF('C Report'!$A$200:$A$299,'C Report Grouper'!$D87,'C Report'!E$200:E$299))</f>
        <v>0</v>
      </c>
      <c r="H87" s="420">
        <f>IF($D$4="MAP+ADM Waivers",(SUMIF('C Report'!$A$200:$A$299,'C Report Grouper'!$D87,'C Report'!F$200:F$299)+SUMIF('C Report'!$A$400:$A$500,'C Report Grouper'!$D87,'C Report'!F$400:F$500)),SUMIF('C Report'!$A$200:$A$299,'C Report Grouper'!$D87,'C Report'!F$200:F$299))</f>
        <v>0</v>
      </c>
      <c r="I87" s="103">
        <f>IF($D$4="MAP+ADM Waivers",(SUMIF('C Report'!$A$200:$A$299,'C Report Grouper'!$D87,'C Report'!G$200:G$299)+SUMIF('C Report'!$A$400:$A$500,'C Report Grouper'!$D87,'C Report'!G$400:G$500)),SUMIF('C Report'!$A$200:$A$299,'C Report Grouper'!$D87,'C Report'!G$200:G$299))</f>
        <v>0</v>
      </c>
      <c r="J87" s="102">
        <f>IF($D$4="MAP+ADM Waivers",(SUMIF('C Report'!$A$200:$A$299,'C Report Grouper'!$D87,'C Report'!H$200:H$299)+SUMIF('C Report'!$A$400:$A$500,'C Report Grouper'!$D87,'C Report'!H$400:H$500)),SUMIF('C Report'!$A$200:$A$299,'C Report Grouper'!$D87,'C Report'!H$200:H$299))</f>
        <v>0</v>
      </c>
      <c r="K87" s="102">
        <f>IF($D$4="MAP+ADM Waivers",(SUMIF('C Report'!$A$200:$A$299,'C Report Grouper'!$D87,'C Report'!I$200:I$299)+SUMIF('C Report'!$A$400:$A$500,'C Report Grouper'!$D87,'C Report'!I$400:I$500)),SUMIF('C Report'!$A$200:$A$299,'C Report Grouper'!$D87,'C Report'!I$200:I$299))</f>
        <v>0</v>
      </c>
      <c r="L87" s="102">
        <f>IF($D$4="MAP+ADM Waivers",(SUMIF('C Report'!$A$200:$A$299,'C Report Grouper'!$D87,'C Report'!J$200:J$299)+SUMIF('C Report'!$A$400:$A$500,'C Report Grouper'!$D87,'C Report'!J$400:J$500)),SUMIF('C Report'!$A$200:$A$299,'C Report Grouper'!$D87,'C Report'!J$200:J$299))</f>
        <v>0</v>
      </c>
      <c r="M87" s="102">
        <f>IF($D$4="MAP+ADM Waivers",(SUMIF('C Report'!$A$200:$A$299,'C Report Grouper'!$D87,'C Report'!K$200:K$299)+SUMIF('C Report'!$A$400:$A$500,'C Report Grouper'!$D87,'C Report'!K$400:K$500)),SUMIF('C Report'!$A$200:$A$299,'C Report Grouper'!$D87,'C Report'!K$200:K$299))</f>
        <v>0</v>
      </c>
      <c r="N87" s="102">
        <f>IF($D$4="MAP+ADM Waivers",(SUMIF('C Report'!$A$200:$A$299,'C Report Grouper'!$D87,'C Report'!L$200:L$299)+SUMIF('C Report'!$A$400:$A$500,'C Report Grouper'!$D87,'C Report'!L$400:L$500)),SUMIF('C Report'!$A$200:$A$299,'C Report Grouper'!$D87,'C Report'!L$200:L$299))</f>
        <v>0</v>
      </c>
      <c r="O87" s="102">
        <f>IF($D$4="MAP+ADM Waivers",(SUMIF('C Report'!$A$200:$A$299,'C Report Grouper'!$D87,'C Report'!M$200:M$299)+SUMIF('C Report'!$A$400:$A$500,'C Report Grouper'!$D87,'C Report'!M$400:M$500)),SUMIF('C Report'!$A$200:$A$299,'C Report Grouper'!$D87,'C Report'!M$200:M$299))</f>
        <v>0</v>
      </c>
      <c r="P87" s="102">
        <f>IF($D$4="MAP+ADM Waivers",(SUMIF('C Report'!$A$200:$A$299,'C Report Grouper'!$D87,'C Report'!N$200:N$299)+SUMIF('C Report'!$A$400:$A$500,'C Report Grouper'!$D87,'C Report'!N$400:N$500)),SUMIF('C Report'!$A$200:$A$299,'C Report Grouper'!$D87,'C Report'!N$200:N$299))</f>
        <v>0</v>
      </c>
      <c r="Q87" s="102">
        <f>IF($D$4="MAP+ADM Waivers",(SUMIF('C Report'!$A$200:$A$299,'C Report Grouper'!$D87,'C Report'!O$200:O$299)+SUMIF('C Report'!$A$400:$A$500,'C Report Grouper'!$D87,'C Report'!O$400:O$500)),SUMIF('C Report'!$A$200:$A$299,'C Report Grouper'!$D87,'C Report'!O$200:O$299))</f>
        <v>0</v>
      </c>
      <c r="R87" s="102">
        <f>IF($D$4="MAP+ADM Waivers",(SUMIF('C Report'!$A$200:$A$299,'C Report Grouper'!$D87,'C Report'!P$200:P$299)+SUMIF('C Report'!$A$400:$A$500,'C Report Grouper'!$D87,'C Report'!P$400:P$500)),SUMIF('C Report'!$A$200:$A$299,'C Report Grouper'!$D87,'C Report'!P$200:P$299))</f>
        <v>0</v>
      </c>
      <c r="S87" s="102">
        <f>IF($D$4="MAP+ADM Waivers",(SUMIF('C Report'!$A$200:$A$299,'C Report Grouper'!$D87,'C Report'!Q$200:Q$299)+SUMIF('C Report'!$A$400:$A$500,'C Report Grouper'!$D87,'C Report'!Q$400:Q$500)),SUMIF('C Report'!$A$200:$A$299,'C Report Grouper'!$D87,'C Report'!Q$200:Q$299))</f>
        <v>0</v>
      </c>
      <c r="T87" s="102">
        <f>IF($D$4="MAP+ADM Waivers",(SUMIF('C Report'!$A$200:$A$299,'C Report Grouper'!$D87,'C Report'!R$200:R$299)+SUMIF('C Report'!$A$400:$A$500,'C Report Grouper'!$D87,'C Report'!R$400:R$500)),SUMIF('C Report'!$A$200:$A$299,'C Report Grouper'!$D87,'C Report'!R$200:R$299))</f>
        <v>0</v>
      </c>
      <c r="U87" s="102">
        <f>IF($D$4="MAP+ADM Waivers",(SUMIF('C Report'!$A$200:$A$299,'C Report Grouper'!$D87,'C Report'!S$200:S$299)+SUMIF('C Report'!$A$400:$A$500,'C Report Grouper'!$D87,'C Report'!S$400:S$500)),SUMIF('C Report'!$A$200:$A$299,'C Report Grouper'!$D87,'C Report'!S$200:S$299))</f>
        <v>0</v>
      </c>
      <c r="V87" s="102">
        <f>IF($D$4="MAP+ADM Waivers",(SUMIF('C Report'!$A$200:$A$299,'C Report Grouper'!$D87,'C Report'!T$200:T$299)+SUMIF('C Report'!$A$400:$A$500,'C Report Grouper'!$D87,'C Report'!T$400:T$500)),SUMIF('C Report'!$A$200:$A$299,'C Report Grouper'!$D87,'C Report'!T$200:T$299))</f>
        <v>0</v>
      </c>
      <c r="W87" s="102">
        <f>IF($D$4="MAP+ADM Waivers",(SUMIF('C Report'!$A$200:$A$299,'C Report Grouper'!$D87,'C Report'!U$200:U$299)+SUMIF('C Report'!$A$400:$A$500,'C Report Grouper'!$D87,'C Report'!U$400:U$500)),SUMIF('C Report'!$A$200:$A$299,'C Report Grouper'!$D87,'C Report'!U$200:U$299))</f>
        <v>0</v>
      </c>
      <c r="X87" s="102">
        <f>IF($D$4="MAP+ADM Waivers",(SUMIF('C Report'!$A$200:$A$299,'C Report Grouper'!$D87,'C Report'!V$200:V$299)+SUMIF('C Report'!$A$400:$A$500,'C Report Grouper'!$D87,'C Report'!V$400:V$500)),SUMIF('C Report'!$A$200:$A$299,'C Report Grouper'!$D87,'C Report'!V$200:V$299))</f>
        <v>0</v>
      </c>
      <c r="Y87" s="102">
        <f>IF($D$4="MAP+ADM Waivers",(SUMIF('C Report'!$A$200:$A$299,'C Report Grouper'!$D87,'C Report'!W$200:W$299)+SUMIF('C Report'!$A$400:$A$500,'C Report Grouper'!$D87,'C Report'!W$400:W$500)),SUMIF('C Report'!$A$200:$A$299,'C Report Grouper'!$D87,'C Report'!W$200:W$299))</f>
        <v>0</v>
      </c>
      <c r="Z87" s="102">
        <f>IF($D$4="MAP+ADM Waivers",(SUMIF('C Report'!$A$200:$A$299,'C Report Grouper'!$D87,'C Report'!X$200:X$299)+SUMIF('C Report'!$A$400:$A$500,'C Report Grouper'!$D87,'C Report'!X$400:X$500)),SUMIF('C Report'!$A$200:$A$299,'C Report Grouper'!$D87,'C Report'!X$200:X$299))</f>
        <v>0</v>
      </c>
      <c r="AA87" s="102">
        <f>IF($D$4="MAP+ADM Waivers",(SUMIF('C Report'!$A$200:$A$299,'C Report Grouper'!$D87,'C Report'!Y$200:Y$299)+SUMIF('C Report'!$A$400:$A$500,'C Report Grouper'!$D87,'C Report'!Y$400:Y$500)),SUMIF('C Report'!$A$200:$A$299,'C Report Grouper'!$D87,'C Report'!Y$200:Y$299))</f>
        <v>0</v>
      </c>
      <c r="AB87" s="102">
        <f>IF($D$4="MAP+ADM Waivers",(SUMIF('C Report'!$A$200:$A$299,'C Report Grouper'!$D87,'C Report'!Z$200:Z$299)+SUMIF('C Report'!$A$400:$A$500,'C Report Grouper'!$D87,'C Report'!Z$400:Z$500)),SUMIF('C Report'!$A$200:$A$299,'C Report Grouper'!$D87,'C Report'!Z$200:Z$299))</f>
        <v>0</v>
      </c>
      <c r="AC87" s="102">
        <f>IF($D$4="MAP+ADM Waivers",(SUMIF('C Report'!$A$200:$A$299,'C Report Grouper'!$D87,'C Report'!AA$200:AA$299)+SUMIF('C Report'!$A$400:$A$500,'C Report Grouper'!$D87,'C Report'!AA$400:AA$500)),SUMIF('C Report'!$A$200:$A$299,'C Report Grouper'!$D87,'C Report'!AA$200:AA$299))</f>
        <v>0</v>
      </c>
      <c r="AD87" s="102">
        <f>IF($D$4="MAP+ADM Waivers",(SUMIF('C Report'!$A$200:$A$299,'C Report Grouper'!$D87,'C Report'!AB$200:AB$299)+SUMIF('C Report'!$A$400:$A$500,'C Report Grouper'!$D87,'C Report'!AB$400:AB$500)),SUMIF('C Report'!$A$200:$A$299,'C Report Grouper'!$D87,'C Report'!AB$200:AB$299))</f>
        <v>0</v>
      </c>
      <c r="AE87" s="102">
        <f>IF($D$4="MAP+ADM Waivers",(SUMIF('C Report'!$A$200:$A$299,'C Report Grouper'!$D87,'C Report'!AC$200:AC$299)+SUMIF('C Report'!$A$400:$A$500,'C Report Grouper'!$D87,'C Report'!AC$400:AC$500)),SUMIF('C Report'!$A$200:$A$299,'C Report Grouper'!$D87,'C Report'!AC$200:AC$299))</f>
        <v>0</v>
      </c>
      <c r="AF87" s="102">
        <f>IF($D$4="MAP+ADM Waivers",(SUMIF('C Report'!$A$200:$A$299,'C Report Grouper'!$D87,'C Report'!AD$200:AD$299)+SUMIF('C Report'!$A$400:$A$500,'C Report Grouper'!$D87,'C Report'!AD$400:AD$500)),SUMIF('C Report'!$A$200:$A$299,'C Report Grouper'!$D87,'C Report'!AD$200:AD$299))</f>
        <v>0</v>
      </c>
      <c r="AG87" s="102">
        <f>IF($D$4="MAP+ADM Waivers",(SUMIF('C Report'!$A$200:$A$299,'C Report Grouper'!$D87,'C Report'!AE$200:AE$299)+SUMIF('C Report'!$A$400:$A$500,'C Report Grouper'!$D87,'C Report'!AE$400:AE$500)),SUMIF('C Report'!$A$200:$A$299,'C Report Grouper'!$D87,'C Report'!AE$200:AE$299))</f>
        <v>0</v>
      </c>
      <c r="AH87" s="103">
        <f>IF($D$4="MAP+ADM Waivers",(SUMIF('C Report'!$A$200:$A$299,'C Report Grouper'!$D87,'C Report'!AF$200:AF$299)+SUMIF('C Report'!$A$400:$A$500,'C Report Grouper'!$D87,'C Report'!AF$400:AF$500)),SUMIF('C Report'!$A$200:$A$299,'C Report Grouper'!$D87,'C Report'!AF$200:AF$299))</f>
        <v>0</v>
      </c>
    </row>
    <row r="88" spans="2:34" hidden="1" x14ac:dyDescent="0.2">
      <c r="B88" s="22" t="str">
        <f>IFERROR(VLOOKUP(C88,'MEG Def'!$A$48:$B$51,2),"")</f>
        <v/>
      </c>
      <c r="C88" s="57"/>
      <c r="D88" s="296"/>
      <c r="E88" s="101">
        <f>IF($D$4="MAP+ADM Waivers",(SUMIF('C Report'!$A$200:$A$299,'C Report Grouper'!$D88,'C Report'!C$200:C$299)+SUMIF('C Report'!$A$400:$A$500,'C Report Grouper'!$D88,'C Report'!C$400:C$500)),SUMIF('C Report'!$A$200:$A$299,'C Report Grouper'!$D88,'C Report'!C$200:C$299))</f>
        <v>0</v>
      </c>
      <c r="F88" s="420">
        <f>IF($D$4="MAP+ADM Waivers",(SUMIF('C Report'!$A$200:$A$299,'C Report Grouper'!$D88,'C Report'!D$200:D$299)+SUMIF('C Report'!$A$400:$A$500,'C Report Grouper'!$D88,'C Report'!D$400:D$500)),SUMIF('C Report'!$A$200:$A$299,'C Report Grouper'!$D88,'C Report'!D$200:D$299))</f>
        <v>0</v>
      </c>
      <c r="G88" s="420">
        <f>IF($D$4="MAP+ADM Waivers",(SUMIF('C Report'!$A$200:$A$299,'C Report Grouper'!$D88,'C Report'!E$200:E$299)+SUMIF('C Report'!$A$400:$A$500,'C Report Grouper'!$D88,'C Report'!E$400:E$500)),SUMIF('C Report'!$A$200:$A$299,'C Report Grouper'!$D88,'C Report'!E$200:E$299))</f>
        <v>0</v>
      </c>
      <c r="H88" s="420">
        <f>IF($D$4="MAP+ADM Waivers",(SUMIF('C Report'!$A$200:$A$299,'C Report Grouper'!$D88,'C Report'!F$200:F$299)+SUMIF('C Report'!$A$400:$A$500,'C Report Grouper'!$D88,'C Report'!F$400:F$500)),SUMIF('C Report'!$A$200:$A$299,'C Report Grouper'!$D88,'C Report'!F$200:F$299))</f>
        <v>0</v>
      </c>
      <c r="I88" s="103">
        <f>IF($D$4="MAP+ADM Waivers",(SUMIF('C Report'!$A$200:$A$299,'C Report Grouper'!$D88,'C Report'!G$200:G$299)+SUMIF('C Report'!$A$400:$A$500,'C Report Grouper'!$D88,'C Report'!G$400:G$500)),SUMIF('C Report'!$A$200:$A$299,'C Report Grouper'!$D88,'C Report'!G$200:G$299))</f>
        <v>0</v>
      </c>
      <c r="J88" s="102">
        <f>IF($D$4="MAP+ADM Waivers",(SUMIF('C Report'!$A$200:$A$299,'C Report Grouper'!$D88,'C Report'!H$200:H$299)+SUMIF('C Report'!$A$400:$A$500,'C Report Grouper'!$D88,'C Report'!H$400:H$500)),SUMIF('C Report'!$A$200:$A$299,'C Report Grouper'!$D88,'C Report'!H$200:H$299))</f>
        <v>0</v>
      </c>
      <c r="K88" s="102">
        <f>IF($D$4="MAP+ADM Waivers",(SUMIF('C Report'!$A$200:$A$299,'C Report Grouper'!$D88,'C Report'!I$200:I$299)+SUMIF('C Report'!$A$400:$A$500,'C Report Grouper'!$D88,'C Report'!I$400:I$500)),SUMIF('C Report'!$A$200:$A$299,'C Report Grouper'!$D88,'C Report'!I$200:I$299))</f>
        <v>0</v>
      </c>
      <c r="L88" s="102">
        <f>IF($D$4="MAP+ADM Waivers",(SUMIF('C Report'!$A$200:$A$299,'C Report Grouper'!$D88,'C Report'!J$200:J$299)+SUMIF('C Report'!$A$400:$A$500,'C Report Grouper'!$D88,'C Report'!J$400:J$500)),SUMIF('C Report'!$A$200:$A$299,'C Report Grouper'!$D88,'C Report'!J$200:J$299))</f>
        <v>0</v>
      </c>
      <c r="M88" s="102">
        <f>IF($D$4="MAP+ADM Waivers",(SUMIF('C Report'!$A$200:$A$299,'C Report Grouper'!$D88,'C Report'!K$200:K$299)+SUMIF('C Report'!$A$400:$A$500,'C Report Grouper'!$D88,'C Report'!K$400:K$500)),SUMIF('C Report'!$A$200:$A$299,'C Report Grouper'!$D88,'C Report'!K$200:K$299))</f>
        <v>0</v>
      </c>
      <c r="N88" s="102">
        <f>IF($D$4="MAP+ADM Waivers",(SUMIF('C Report'!$A$200:$A$299,'C Report Grouper'!$D88,'C Report'!L$200:L$299)+SUMIF('C Report'!$A$400:$A$500,'C Report Grouper'!$D88,'C Report'!L$400:L$500)),SUMIF('C Report'!$A$200:$A$299,'C Report Grouper'!$D88,'C Report'!L$200:L$299))</f>
        <v>0</v>
      </c>
      <c r="O88" s="102">
        <f>IF($D$4="MAP+ADM Waivers",(SUMIF('C Report'!$A$200:$A$299,'C Report Grouper'!$D88,'C Report'!M$200:M$299)+SUMIF('C Report'!$A$400:$A$500,'C Report Grouper'!$D88,'C Report'!M$400:M$500)),SUMIF('C Report'!$A$200:$A$299,'C Report Grouper'!$D88,'C Report'!M$200:M$299))</f>
        <v>0</v>
      </c>
      <c r="P88" s="102">
        <f>IF($D$4="MAP+ADM Waivers",(SUMIF('C Report'!$A$200:$A$299,'C Report Grouper'!$D88,'C Report'!N$200:N$299)+SUMIF('C Report'!$A$400:$A$500,'C Report Grouper'!$D88,'C Report'!N$400:N$500)),SUMIF('C Report'!$A$200:$A$299,'C Report Grouper'!$D88,'C Report'!N$200:N$299))</f>
        <v>0</v>
      </c>
      <c r="Q88" s="102">
        <f>IF($D$4="MAP+ADM Waivers",(SUMIF('C Report'!$A$200:$A$299,'C Report Grouper'!$D88,'C Report'!O$200:O$299)+SUMIF('C Report'!$A$400:$A$500,'C Report Grouper'!$D88,'C Report'!O$400:O$500)),SUMIF('C Report'!$A$200:$A$299,'C Report Grouper'!$D88,'C Report'!O$200:O$299))</f>
        <v>0</v>
      </c>
      <c r="R88" s="102">
        <f>IF($D$4="MAP+ADM Waivers",(SUMIF('C Report'!$A$200:$A$299,'C Report Grouper'!$D88,'C Report'!P$200:P$299)+SUMIF('C Report'!$A$400:$A$500,'C Report Grouper'!$D88,'C Report'!P$400:P$500)),SUMIF('C Report'!$A$200:$A$299,'C Report Grouper'!$D88,'C Report'!P$200:P$299))</f>
        <v>0</v>
      </c>
      <c r="S88" s="102">
        <f>IF($D$4="MAP+ADM Waivers",(SUMIF('C Report'!$A$200:$A$299,'C Report Grouper'!$D88,'C Report'!Q$200:Q$299)+SUMIF('C Report'!$A$400:$A$500,'C Report Grouper'!$D88,'C Report'!Q$400:Q$500)),SUMIF('C Report'!$A$200:$A$299,'C Report Grouper'!$D88,'C Report'!Q$200:Q$299))</f>
        <v>0</v>
      </c>
      <c r="T88" s="102">
        <f>IF($D$4="MAP+ADM Waivers",(SUMIF('C Report'!$A$200:$A$299,'C Report Grouper'!$D88,'C Report'!R$200:R$299)+SUMIF('C Report'!$A$400:$A$500,'C Report Grouper'!$D88,'C Report'!R$400:R$500)),SUMIF('C Report'!$A$200:$A$299,'C Report Grouper'!$D88,'C Report'!R$200:R$299))</f>
        <v>0</v>
      </c>
      <c r="U88" s="102">
        <f>IF($D$4="MAP+ADM Waivers",(SUMIF('C Report'!$A$200:$A$299,'C Report Grouper'!$D88,'C Report'!S$200:S$299)+SUMIF('C Report'!$A$400:$A$500,'C Report Grouper'!$D88,'C Report'!S$400:S$500)),SUMIF('C Report'!$A$200:$A$299,'C Report Grouper'!$D88,'C Report'!S$200:S$299))</f>
        <v>0</v>
      </c>
      <c r="V88" s="102">
        <f>IF($D$4="MAP+ADM Waivers",(SUMIF('C Report'!$A$200:$A$299,'C Report Grouper'!$D88,'C Report'!T$200:T$299)+SUMIF('C Report'!$A$400:$A$500,'C Report Grouper'!$D88,'C Report'!T$400:T$500)),SUMIF('C Report'!$A$200:$A$299,'C Report Grouper'!$D88,'C Report'!T$200:T$299))</f>
        <v>0</v>
      </c>
      <c r="W88" s="102">
        <f>IF($D$4="MAP+ADM Waivers",(SUMIF('C Report'!$A$200:$A$299,'C Report Grouper'!$D88,'C Report'!U$200:U$299)+SUMIF('C Report'!$A$400:$A$500,'C Report Grouper'!$D88,'C Report'!U$400:U$500)),SUMIF('C Report'!$A$200:$A$299,'C Report Grouper'!$D88,'C Report'!U$200:U$299))</f>
        <v>0</v>
      </c>
      <c r="X88" s="102">
        <f>IF($D$4="MAP+ADM Waivers",(SUMIF('C Report'!$A$200:$A$299,'C Report Grouper'!$D88,'C Report'!V$200:V$299)+SUMIF('C Report'!$A$400:$A$500,'C Report Grouper'!$D88,'C Report'!V$400:V$500)),SUMIF('C Report'!$A$200:$A$299,'C Report Grouper'!$D88,'C Report'!V$200:V$299))</f>
        <v>0</v>
      </c>
      <c r="Y88" s="102">
        <f>IF($D$4="MAP+ADM Waivers",(SUMIF('C Report'!$A$200:$A$299,'C Report Grouper'!$D88,'C Report'!W$200:W$299)+SUMIF('C Report'!$A$400:$A$500,'C Report Grouper'!$D88,'C Report'!W$400:W$500)),SUMIF('C Report'!$A$200:$A$299,'C Report Grouper'!$D88,'C Report'!W$200:W$299))</f>
        <v>0</v>
      </c>
      <c r="Z88" s="102">
        <f>IF($D$4="MAP+ADM Waivers",(SUMIF('C Report'!$A$200:$A$299,'C Report Grouper'!$D88,'C Report'!X$200:X$299)+SUMIF('C Report'!$A$400:$A$500,'C Report Grouper'!$D88,'C Report'!X$400:X$500)),SUMIF('C Report'!$A$200:$A$299,'C Report Grouper'!$D88,'C Report'!X$200:X$299))</f>
        <v>0</v>
      </c>
      <c r="AA88" s="102">
        <f>IF($D$4="MAP+ADM Waivers",(SUMIF('C Report'!$A$200:$A$299,'C Report Grouper'!$D88,'C Report'!Y$200:Y$299)+SUMIF('C Report'!$A$400:$A$500,'C Report Grouper'!$D88,'C Report'!Y$400:Y$500)),SUMIF('C Report'!$A$200:$A$299,'C Report Grouper'!$D88,'C Report'!Y$200:Y$299))</f>
        <v>0</v>
      </c>
      <c r="AB88" s="102">
        <f>IF($D$4="MAP+ADM Waivers",(SUMIF('C Report'!$A$200:$A$299,'C Report Grouper'!$D88,'C Report'!Z$200:Z$299)+SUMIF('C Report'!$A$400:$A$500,'C Report Grouper'!$D88,'C Report'!Z$400:Z$500)),SUMIF('C Report'!$A$200:$A$299,'C Report Grouper'!$D88,'C Report'!Z$200:Z$299))</f>
        <v>0</v>
      </c>
      <c r="AC88" s="102">
        <f>IF($D$4="MAP+ADM Waivers",(SUMIF('C Report'!$A$200:$A$299,'C Report Grouper'!$D88,'C Report'!AA$200:AA$299)+SUMIF('C Report'!$A$400:$A$500,'C Report Grouper'!$D88,'C Report'!AA$400:AA$500)),SUMIF('C Report'!$A$200:$A$299,'C Report Grouper'!$D88,'C Report'!AA$200:AA$299))</f>
        <v>0</v>
      </c>
      <c r="AD88" s="102">
        <f>IF($D$4="MAP+ADM Waivers",(SUMIF('C Report'!$A$200:$A$299,'C Report Grouper'!$D88,'C Report'!AB$200:AB$299)+SUMIF('C Report'!$A$400:$A$500,'C Report Grouper'!$D88,'C Report'!AB$400:AB$500)),SUMIF('C Report'!$A$200:$A$299,'C Report Grouper'!$D88,'C Report'!AB$200:AB$299))</f>
        <v>0</v>
      </c>
      <c r="AE88" s="102">
        <f>IF($D$4="MAP+ADM Waivers",(SUMIF('C Report'!$A$200:$A$299,'C Report Grouper'!$D88,'C Report'!AC$200:AC$299)+SUMIF('C Report'!$A$400:$A$500,'C Report Grouper'!$D88,'C Report'!AC$400:AC$500)),SUMIF('C Report'!$A$200:$A$299,'C Report Grouper'!$D88,'C Report'!AC$200:AC$299))</f>
        <v>0</v>
      </c>
      <c r="AF88" s="102">
        <f>IF($D$4="MAP+ADM Waivers",(SUMIF('C Report'!$A$200:$A$299,'C Report Grouper'!$D88,'C Report'!AD$200:AD$299)+SUMIF('C Report'!$A$400:$A$500,'C Report Grouper'!$D88,'C Report'!AD$400:AD$500)),SUMIF('C Report'!$A$200:$A$299,'C Report Grouper'!$D88,'C Report'!AD$200:AD$299))</f>
        <v>0</v>
      </c>
      <c r="AG88" s="102">
        <f>IF($D$4="MAP+ADM Waivers",(SUMIF('C Report'!$A$200:$A$299,'C Report Grouper'!$D88,'C Report'!AE$200:AE$299)+SUMIF('C Report'!$A$400:$A$500,'C Report Grouper'!$D88,'C Report'!AE$400:AE$500)),SUMIF('C Report'!$A$200:$A$299,'C Report Grouper'!$D88,'C Report'!AE$200:AE$299))</f>
        <v>0</v>
      </c>
      <c r="AH88" s="103">
        <f>IF($D$4="MAP+ADM Waivers",(SUMIF('C Report'!$A$200:$A$299,'C Report Grouper'!$D88,'C Report'!AF$200:AF$299)+SUMIF('C Report'!$A$400:$A$500,'C Report Grouper'!$D88,'C Report'!AF$400:AF$500)),SUMIF('C Report'!$A$200:$A$299,'C Report Grouper'!$D88,'C Report'!AF$200:AF$299))</f>
        <v>0</v>
      </c>
    </row>
    <row r="89" spans="2:34" hidden="1" x14ac:dyDescent="0.2">
      <c r="B89" s="22"/>
      <c r="C89" s="57"/>
      <c r="D89" s="296"/>
      <c r="E89" s="101">
        <f>IF($D$4="MAP+ADM Waivers",(SUMIF('C Report'!$A$200:$A$299,'C Report Grouper'!$D89,'C Report'!C$200:C$299)+SUMIF('C Report'!$A$400:$A$500,'C Report Grouper'!$D89,'C Report'!C$400:C$500)),SUMIF('C Report'!$A$200:$A$299,'C Report Grouper'!$D89,'C Report'!C$200:C$299))</f>
        <v>0</v>
      </c>
      <c r="F89" s="420">
        <f>IF($D$4="MAP+ADM Waivers",(SUMIF('C Report'!$A$200:$A$299,'C Report Grouper'!$D89,'C Report'!D$200:D$299)+SUMIF('C Report'!$A$400:$A$500,'C Report Grouper'!$D89,'C Report'!D$400:D$500)),SUMIF('C Report'!$A$200:$A$299,'C Report Grouper'!$D89,'C Report'!D$200:D$299))</f>
        <v>0</v>
      </c>
      <c r="G89" s="420">
        <f>IF($D$4="MAP+ADM Waivers",(SUMIF('C Report'!$A$200:$A$299,'C Report Grouper'!$D89,'C Report'!E$200:E$299)+SUMIF('C Report'!$A$400:$A$500,'C Report Grouper'!$D89,'C Report'!E$400:E$500)),SUMIF('C Report'!$A$200:$A$299,'C Report Grouper'!$D89,'C Report'!E$200:E$299))</f>
        <v>0</v>
      </c>
      <c r="H89" s="420">
        <f>IF($D$4="MAP+ADM Waivers",(SUMIF('C Report'!$A$200:$A$299,'C Report Grouper'!$D89,'C Report'!F$200:F$299)+SUMIF('C Report'!$A$400:$A$500,'C Report Grouper'!$D89,'C Report'!F$400:F$500)),SUMIF('C Report'!$A$200:$A$299,'C Report Grouper'!$D89,'C Report'!F$200:F$299))</f>
        <v>0</v>
      </c>
      <c r="I89" s="103">
        <f>IF($D$4="MAP+ADM Waivers",(SUMIF('C Report'!$A$200:$A$299,'C Report Grouper'!$D89,'C Report'!G$200:G$299)+SUMIF('C Report'!$A$400:$A$500,'C Report Grouper'!$D89,'C Report'!G$400:G$500)),SUMIF('C Report'!$A$200:$A$299,'C Report Grouper'!$D89,'C Report'!G$200:G$299))</f>
        <v>0</v>
      </c>
      <c r="J89" s="102">
        <f>IF($D$4="MAP+ADM Waivers",(SUMIF('C Report'!$A$200:$A$299,'C Report Grouper'!$D89,'C Report'!H$200:H$299)+SUMIF('C Report'!$A$400:$A$500,'C Report Grouper'!$D89,'C Report'!H$400:H$500)),SUMIF('C Report'!$A$200:$A$299,'C Report Grouper'!$D89,'C Report'!H$200:H$299))</f>
        <v>0</v>
      </c>
      <c r="K89" s="102">
        <f>IF($D$4="MAP+ADM Waivers",(SUMIF('C Report'!$A$200:$A$299,'C Report Grouper'!$D89,'C Report'!I$200:I$299)+SUMIF('C Report'!$A$400:$A$500,'C Report Grouper'!$D89,'C Report'!I$400:I$500)),SUMIF('C Report'!$A$200:$A$299,'C Report Grouper'!$D89,'C Report'!I$200:I$299))</f>
        <v>0</v>
      </c>
      <c r="L89" s="102">
        <f>IF($D$4="MAP+ADM Waivers",(SUMIF('C Report'!$A$200:$A$299,'C Report Grouper'!$D89,'C Report'!J$200:J$299)+SUMIF('C Report'!$A$400:$A$500,'C Report Grouper'!$D89,'C Report'!J$400:J$500)),SUMIF('C Report'!$A$200:$A$299,'C Report Grouper'!$D89,'C Report'!J$200:J$299))</f>
        <v>0</v>
      </c>
      <c r="M89" s="102">
        <f>IF($D$4="MAP+ADM Waivers",(SUMIF('C Report'!$A$200:$A$299,'C Report Grouper'!$D89,'C Report'!K$200:K$299)+SUMIF('C Report'!$A$400:$A$500,'C Report Grouper'!$D89,'C Report'!K$400:K$500)),SUMIF('C Report'!$A$200:$A$299,'C Report Grouper'!$D89,'C Report'!K$200:K$299))</f>
        <v>0</v>
      </c>
      <c r="N89" s="102">
        <f>IF($D$4="MAP+ADM Waivers",(SUMIF('C Report'!$A$200:$A$299,'C Report Grouper'!$D89,'C Report'!L$200:L$299)+SUMIF('C Report'!$A$400:$A$500,'C Report Grouper'!$D89,'C Report'!L$400:L$500)),SUMIF('C Report'!$A$200:$A$299,'C Report Grouper'!$D89,'C Report'!L$200:L$299))</f>
        <v>0</v>
      </c>
      <c r="O89" s="102">
        <f>IF($D$4="MAP+ADM Waivers",(SUMIF('C Report'!$A$200:$A$299,'C Report Grouper'!$D89,'C Report'!M$200:M$299)+SUMIF('C Report'!$A$400:$A$500,'C Report Grouper'!$D89,'C Report'!M$400:M$500)),SUMIF('C Report'!$A$200:$A$299,'C Report Grouper'!$D89,'C Report'!M$200:M$299))</f>
        <v>0</v>
      </c>
      <c r="P89" s="102">
        <f>IF($D$4="MAP+ADM Waivers",(SUMIF('C Report'!$A$200:$A$299,'C Report Grouper'!$D89,'C Report'!N$200:N$299)+SUMIF('C Report'!$A$400:$A$500,'C Report Grouper'!$D89,'C Report'!N$400:N$500)),SUMIF('C Report'!$A$200:$A$299,'C Report Grouper'!$D89,'C Report'!N$200:N$299))</f>
        <v>0</v>
      </c>
      <c r="Q89" s="102">
        <f>IF($D$4="MAP+ADM Waivers",(SUMIF('C Report'!$A$200:$A$299,'C Report Grouper'!$D89,'C Report'!O$200:O$299)+SUMIF('C Report'!$A$400:$A$500,'C Report Grouper'!$D89,'C Report'!O$400:O$500)),SUMIF('C Report'!$A$200:$A$299,'C Report Grouper'!$D89,'C Report'!O$200:O$299))</f>
        <v>0</v>
      </c>
      <c r="R89" s="102">
        <f>IF($D$4="MAP+ADM Waivers",(SUMIF('C Report'!$A$200:$A$299,'C Report Grouper'!$D89,'C Report'!P$200:P$299)+SUMIF('C Report'!$A$400:$A$500,'C Report Grouper'!$D89,'C Report'!P$400:P$500)),SUMIF('C Report'!$A$200:$A$299,'C Report Grouper'!$D89,'C Report'!P$200:P$299))</f>
        <v>0</v>
      </c>
      <c r="S89" s="102">
        <f>IF($D$4="MAP+ADM Waivers",(SUMIF('C Report'!$A$200:$A$299,'C Report Grouper'!$D89,'C Report'!Q$200:Q$299)+SUMIF('C Report'!$A$400:$A$500,'C Report Grouper'!$D89,'C Report'!Q$400:Q$500)),SUMIF('C Report'!$A$200:$A$299,'C Report Grouper'!$D89,'C Report'!Q$200:Q$299))</f>
        <v>0</v>
      </c>
      <c r="T89" s="102">
        <f>IF($D$4="MAP+ADM Waivers",(SUMIF('C Report'!$A$200:$A$299,'C Report Grouper'!$D89,'C Report'!R$200:R$299)+SUMIF('C Report'!$A$400:$A$500,'C Report Grouper'!$D89,'C Report'!R$400:R$500)),SUMIF('C Report'!$A$200:$A$299,'C Report Grouper'!$D89,'C Report'!R$200:R$299))</f>
        <v>0</v>
      </c>
      <c r="U89" s="102">
        <f>IF($D$4="MAP+ADM Waivers",(SUMIF('C Report'!$A$200:$A$299,'C Report Grouper'!$D89,'C Report'!S$200:S$299)+SUMIF('C Report'!$A$400:$A$500,'C Report Grouper'!$D89,'C Report'!S$400:S$500)),SUMIF('C Report'!$A$200:$A$299,'C Report Grouper'!$D89,'C Report'!S$200:S$299))</f>
        <v>0</v>
      </c>
      <c r="V89" s="102">
        <f>IF($D$4="MAP+ADM Waivers",(SUMIF('C Report'!$A$200:$A$299,'C Report Grouper'!$D89,'C Report'!T$200:T$299)+SUMIF('C Report'!$A$400:$A$500,'C Report Grouper'!$D89,'C Report'!T$400:T$500)),SUMIF('C Report'!$A$200:$A$299,'C Report Grouper'!$D89,'C Report'!T$200:T$299))</f>
        <v>0</v>
      </c>
      <c r="W89" s="102">
        <f>IF($D$4="MAP+ADM Waivers",(SUMIF('C Report'!$A$200:$A$299,'C Report Grouper'!$D89,'C Report'!U$200:U$299)+SUMIF('C Report'!$A$400:$A$500,'C Report Grouper'!$D89,'C Report'!U$400:U$500)),SUMIF('C Report'!$A$200:$A$299,'C Report Grouper'!$D89,'C Report'!U$200:U$299))</f>
        <v>0</v>
      </c>
      <c r="X89" s="102">
        <f>IF($D$4="MAP+ADM Waivers",(SUMIF('C Report'!$A$200:$A$299,'C Report Grouper'!$D89,'C Report'!V$200:V$299)+SUMIF('C Report'!$A$400:$A$500,'C Report Grouper'!$D89,'C Report'!V$400:V$500)),SUMIF('C Report'!$A$200:$A$299,'C Report Grouper'!$D89,'C Report'!V$200:V$299))</f>
        <v>0</v>
      </c>
      <c r="Y89" s="102">
        <f>IF($D$4="MAP+ADM Waivers",(SUMIF('C Report'!$A$200:$A$299,'C Report Grouper'!$D89,'C Report'!W$200:W$299)+SUMIF('C Report'!$A$400:$A$500,'C Report Grouper'!$D89,'C Report'!W$400:W$500)),SUMIF('C Report'!$A$200:$A$299,'C Report Grouper'!$D89,'C Report'!W$200:W$299))</f>
        <v>0</v>
      </c>
      <c r="Z89" s="102">
        <f>IF($D$4="MAP+ADM Waivers",(SUMIF('C Report'!$A$200:$A$299,'C Report Grouper'!$D89,'C Report'!X$200:X$299)+SUMIF('C Report'!$A$400:$A$500,'C Report Grouper'!$D89,'C Report'!X$400:X$500)),SUMIF('C Report'!$A$200:$A$299,'C Report Grouper'!$D89,'C Report'!X$200:X$299))</f>
        <v>0</v>
      </c>
      <c r="AA89" s="102">
        <f>IF($D$4="MAP+ADM Waivers",(SUMIF('C Report'!$A$200:$A$299,'C Report Grouper'!$D89,'C Report'!Y$200:Y$299)+SUMIF('C Report'!$A$400:$A$500,'C Report Grouper'!$D89,'C Report'!Y$400:Y$500)),SUMIF('C Report'!$A$200:$A$299,'C Report Grouper'!$D89,'C Report'!Y$200:Y$299))</f>
        <v>0</v>
      </c>
      <c r="AB89" s="102">
        <f>IF($D$4="MAP+ADM Waivers",(SUMIF('C Report'!$A$200:$A$299,'C Report Grouper'!$D89,'C Report'!Z$200:Z$299)+SUMIF('C Report'!$A$400:$A$500,'C Report Grouper'!$D89,'C Report'!Z$400:Z$500)),SUMIF('C Report'!$A$200:$A$299,'C Report Grouper'!$D89,'C Report'!Z$200:Z$299))</f>
        <v>0</v>
      </c>
      <c r="AC89" s="102">
        <f>IF($D$4="MAP+ADM Waivers",(SUMIF('C Report'!$A$200:$A$299,'C Report Grouper'!$D89,'C Report'!AA$200:AA$299)+SUMIF('C Report'!$A$400:$A$500,'C Report Grouper'!$D89,'C Report'!AA$400:AA$500)),SUMIF('C Report'!$A$200:$A$299,'C Report Grouper'!$D89,'C Report'!AA$200:AA$299))</f>
        <v>0</v>
      </c>
      <c r="AD89" s="102">
        <f>IF($D$4="MAP+ADM Waivers",(SUMIF('C Report'!$A$200:$A$299,'C Report Grouper'!$D89,'C Report'!AB$200:AB$299)+SUMIF('C Report'!$A$400:$A$500,'C Report Grouper'!$D89,'C Report'!AB$400:AB$500)),SUMIF('C Report'!$A$200:$A$299,'C Report Grouper'!$D89,'C Report'!AB$200:AB$299))</f>
        <v>0</v>
      </c>
      <c r="AE89" s="102">
        <f>IF($D$4="MAP+ADM Waivers",(SUMIF('C Report'!$A$200:$A$299,'C Report Grouper'!$D89,'C Report'!AC$200:AC$299)+SUMIF('C Report'!$A$400:$A$500,'C Report Grouper'!$D89,'C Report'!AC$400:AC$500)),SUMIF('C Report'!$A$200:$A$299,'C Report Grouper'!$D89,'C Report'!AC$200:AC$299))</f>
        <v>0</v>
      </c>
      <c r="AF89" s="102">
        <f>IF($D$4="MAP+ADM Waivers",(SUMIF('C Report'!$A$200:$A$299,'C Report Grouper'!$D89,'C Report'!AD$200:AD$299)+SUMIF('C Report'!$A$400:$A$500,'C Report Grouper'!$D89,'C Report'!AD$400:AD$500)),SUMIF('C Report'!$A$200:$A$299,'C Report Grouper'!$D89,'C Report'!AD$200:AD$299))</f>
        <v>0</v>
      </c>
      <c r="AG89" s="102">
        <f>IF($D$4="MAP+ADM Waivers",(SUMIF('C Report'!$A$200:$A$299,'C Report Grouper'!$D89,'C Report'!AE$200:AE$299)+SUMIF('C Report'!$A$400:$A$500,'C Report Grouper'!$D89,'C Report'!AE$400:AE$500)),SUMIF('C Report'!$A$200:$A$299,'C Report Grouper'!$D89,'C Report'!AE$200:AE$299))</f>
        <v>0</v>
      </c>
      <c r="AH89" s="103">
        <f>IF($D$4="MAP+ADM Waivers",(SUMIF('C Report'!$A$200:$A$299,'C Report Grouper'!$D89,'C Report'!AF$200:AF$299)+SUMIF('C Report'!$A$400:$A$500,'C Report Grouper'!$D89,'C Report'!AF$400:AF$500)),SUMIF('C Report'!$A$200:$A$299,'C Report Grouper'!$D89,'C Report'!AF$200:AF$299))</f>
        <v>0</v>
      </c>
    </row>
    <row r="90" spans="2:34" hidden="1" x14ac:dyDescent="0.2">
      <c r="B90" s="6" t="s">
        <v>80</v>
      </c>
      <c r="C90" s="57"/>
      <c r="D90" s="296"/>
      <c r="E90" s="101">
        <f>IF($D$4="MAP+ADM Waivers",(SUMIF('C Report'!$A$200:$A$299,'C Report Grouper'!$D90,'C Report'!C$200:C$299)+SUMIF('C Report'!$A$400:$A$500,'C Report Grouper'!$D90,'C Report'!C$400:C$500)),SUMIF('C Report'!$A$200:$A$299,'C Report Grouper'!$D90,'C Report'!C$200:C$299))</f>
        <v>0</v>
      </c>
      <c r="F90" s="420">
        <f>IF($D$4="MAP+ADM Waivers",(SUMIF('C Report'!$A$200:$A$299,'C Report Grouper'!$D90,'C Report'!D$200:D$299)+SUMIF('C Report'!$A$400:$A$500,'C Report Grouper'!$D90,'C Report'!D$400:D$500)),SUMIF('C Report'!$A$200:$A$299,'C Report Grouper'!$D90,'C Report'!D$200:D$299))</f>
        <v>0</v>
      </c>
      <c r="G90" s="420">
        <f>IF($D$4="MAP+ADM Waivers",(SUMIF('C Report'!$A$200:$A$299,'C Report Grouper'!$D90,'C Report'!E$200:E$299)+SUMIF('C Report'!$A$400:$A$500,'C Report Grouper'!$D90,'C Report'!E$400:E$500)),SUMIF('C Report'!$A$200:$A$299,'C Report Grouper'!$D90,'C Report'!E$200:E$299))</f>
        <v>0</v>
      </c>
      <c r="H90" s="420">
        <f>IF($D$4="MAP+ADM Waivers",(SUMIF('C Report'!$A$200:$A$299,'C Report Grouper'!$D90,'C Report'!F$200:F$299)+SUMIF('C Report'!$A$400:$A$500,'C Report Grouper'!$D90,'C Report'!F$400:F$500)),SUMIF('C Report'!$A$200:$A$299,'C Report Grouper'!$D90,'C Report'!F$200:F$299))</f>
        <v>0</v>
      </c>
      <c r="I90" s="103">
        <f>IF($D$4="MAP+ADM Waivers",(SUMIF('C Report'!$A$200:$A$299,'C Report Grouper'!$D90,'C Report'!G$200:G$299)+SUMIF('C Report'!$A$400:$A$500,'C Report Grouper'!$D90,'C Report'!G$400:G$500)),SUMIF('C Report'!$A$200:$A$299,'C Report Grouper'!$D90,'C Report'!G$200:G$299))</f>
        <v>0</v>
      </c>
      <c r="J90" s="102">
        <f>IF($D$4="MAP+ADM Waivers",(SUMIF('C Report'!$A$200:$A$299,'C Report Grouper'!$D90,'C Report'!H$200:H$299)+SUMIF('C Report'!$A$400:$A$500,'C Report Grouper'!$D90,'C Report'!H$400:H$500)),SUMIF('C Report'!$A$200:$A$299,'C Report Grouper'!$D90,'C Report'!H$200:H$299))</f>
        <v>0</v>
      </c>
      <c r="K90" s="102">
        <f>IF($D$4="MAP+ADM Waivers",(SUMIF('C Report'!$A$200:$A$299,'C Report Grouper'!$D90,'C Report'!I$200:I$299)+SUMIF('C Report'!$A$400:$A$500,'C Report Grouper'!$D90,'C Report'!I$400:I$500)),SUMIF('C Report'!$A$200:$A$299,'C Report Grouper'!$D90,'C Report'!I$200:I$299))</f>
        <v>0</v>
      </c>
      <c r="L90" s="102">
        <f>IF($D$4="MAP+ADM Waivers",(SUMIF('C Report'!$A$200:$A$299,'C Report Grouper'!$D90,'C Report'!J$200:J$299)+SUMIF('C Report'!$A$400:$A$500,'C Report Grouper'!$D90,'C Report'!J$400:J$500)),SUMIF('C Report'!$A$200:$A$299,'C Report Grouper'!$D90,'C Report'!J$200:J$299))</f>
        <v>0</v>
      </c>
      <c r="M90" s="102">
        <f>IF($D$4="MAP+ADM Waivers",(SUMIF('C Report'!$A$200:$A$299,'C Report Grouper'!$D90,'C Report'!K$200:K$299)+SUMIF('C Report'!$A$400:$A$500,'C Report Grouper'!$D90,'C Report'!K$400:K$500)),SUMIF('C Report'!$A$200:$A$299,'C Report Grouper'!$D90,'C Report'!K$200:K$299))</f>
        <v>0</v>
      </c>
      <c r="N90" s="102">
        <f>IF($D$4="MAP+ADM Waivers",(SUMIF('C Report'!$A$200:$A$299,'C Report Grouper'!$D90,'C Report'!L$200:L$299)+SUMIF('C Report'!$A$400:$A$500,'C Report Grouper'!$D90,'C Report'!L$400:L$500)),SUMIF('C Report'!$A$200:$A$299,'C Report Grouper'!$D90,'C Report'!L$200:L$299))</f>
        <v>0</v>
      </c>
      <c r="O90" s="102">
        <f>IF($D$4="MAP+ADM Waivers",(SUMIF('C Report'!$A$200:$A$299,'C Report Grouper'!$D90,'C Report'!M$200:M$299)+SUMIF('C Report'!$A$400:$A$500,'C Report Grouper'!$D90,'C Report'!M$400:M$500)),SUMIF('C Report'!$A$200:$A$299,'C Report Grouper'!$D90,'C Report'!M$200:M$299))</f>
        <v>0</v>
      </c>
      <c r="P90" s="102">
        <f>IF($D$4="MAP+ADM Waivers",(SUMIF('C Report'!$A$200:$A$299,'C Report Grouper'!$D90,'C Report'!N$200:N$299)+SUMIF('C Report'!$A$400:$A$500,'C Report Grouper'!$D90,'C Report'!N$400:N$500)),SUMIF('C Report'!$A$200:$A$299,'C Report Grouper'!$D90,'C Report'!N$200:N$299))</f>
        <v>0</v>
      </c>
      <c r="Q90" s="102">
        <f>IF($D$4="MAP+ADM Waivers",(SUMIF('C Report'!$A$200:$A$299,'C Report Grouper'!$D90,'C Report'!O$200:O$299)+SUMIF('C Report'!$A$400:$A$500,'C Report Grouper'!$D90,'C Report'!O$400:O$500)),SUMIF('C Report'!$A$200:$A$299,'C Report Grouper'!$D90,'C Report'!O$200:O$299))</f>
        <v>0</v>
      </c>
      <c r="R90" s="102">
        <f>IF($D$4="MAP+ADM Waivers",(SUMIF('C Report'!$A$200:$A$299,'C Report Grouper'!$D90,'C Report'!P$200:P$299)+SUMIF('C Report'!$A$400:$A$500,'C Report Grouper'!$D90,'C Report'!P$400:P$500)),SUMIF('C Report'!$A$200:$A$299,'C Report Grouper'!$D90,'C Report'!P$200:P$299))</f>
        <v>0</v>
      </c>
      <c r="S90" s="102">
        <f>IF($D$4="MAP+ADM Waivers",(SUMIF('C Report'!$A$200:$A$299,'C Report Grouper'!$D90,'C Report'!Q$200:Q$299)+SUMIF('C Report'!$A$400:$A$500,'C Report Grouper'!$D90,'C Report'!Q$400:Q$500)),SUMIF('C Report'!$A$200:$A$299,'C Report Grouper'!$D90,'C Report'!Q$200:Q$299))</f>
        <v>0</v>
      </c>
      <c r="T90" s="102">
        <f>IF($D$4="MAP+ADM Waivers",(SUMIF('C Report'!$A$200:$A$299,'C Report Grouper'!$D90,'C Report'!R$200:R$299)+SUMIF('C Report'!$A$400:$A$500,'C Report Grouper'!$D90,'C Report'!R$400:R$500)),SUMIF('C Report'!$A$200:$A$299,'C Report Grouper'!$D90,'C Report'!R$200:R$299))</f>
        <v>0</v>
      </c>
      <c r="U90" s="102">
        <f>IF($D$4="MAP+ADM Waivers",(SUMIF('C Report'!$A$200:$A$299,'C Report Grouper'!$D90,'C Report'!S$200:S$299)+SUMIF('C Report'!$A$400:$A$500,'C Report Grouper'!$D90,'C Report'!S$400:S$500)),SUMIF('C Report'!$A$200:$A$299,'C Report Grouper'!$D90,'C Report'!S$200:S$299))</f>
        <v>0</v>
      </c>
      <c r="V90" s="102">
        <f>IF($D$4="MAP+ADM Waivers",(SUMIF('C Report'!$A$200:$A$299,'C Report Grouper'!$D90,'C Report'!T$200:T$299)+SUMIF('C Report'!$A$400:$A$500,'C Report Grouper'!$D90,'C Report'!T$400:T$500)),SUMIF('C Report'!$A$200:$A$299,'C Report Grouper'!$D90,'C Report'!T$200:T$299))</f>
        <v>0</v>
      </c>
      <c r="W90" s="102">
        <f>IF($D$4="MAP+ADM Waivers",(SUMIF('C Report'!$A$200:$A$299,'C Report Grouper'!$D90,'C Report'!U$200:U$299)+SUMIF('C Report'!$A$400:$A$500,'C Report Grouper'!$D90,'C Report'!U$400:U$500)),SUMIF('C Report'!$A$200:$A$299,'C Report Grouper'!$D90,'C Report'!U$200:U$299))</f>
        <v>0</v>
      </c>
      <c r="X90" s="102">
        <f>IF($D$4="MAP+ADM Waivers",(SUMIF('C Report'!$A$200:$A$299,'C Report Grouper'!$D90,'C Report'!V$200:V$299)+SUMIF('C Report'!$A$400:$A$500,'C Report Grouper'!$D90,'C Report'!V$400:V$500)),SUMIF('C Report'!$A$200:$A$299,'C Report Grouper'!$D90,'C Report'!V$200:V$299))</f>
        <v>0</v>
      </c>
      <c r="Y90" s="102">
        <f>IF($D$4="MAP+ADM Waivers",(SUMIF('C Report'!$A$200:$A$299,'C Report Grouper'!$D90,'C Report'!W$200:W$299)+SUMIF('C Report'!$A$400:$A$500,'C Report Grouper'!$D90,'C Report'!W$400:W$500)),SUMIF('C Report'!$A$200:$A$299,'C Report Grouper'!$D90,'C Report'!W$200:W$299))</f>
        <v>0</v>
      </c>
      <c r="Z90" s="102">
        <f>IF($D$4="MAP+ADM Waivers",(SUMIF('C Report'!$A$200:$A$299,'C Report Grouper'!$D90,'C Report'!X$200:X$299)+SUMIF('C Report'!$A$400:$A$500,'C Report Grouper'!$D90,'C Report'!X$400:X$500)),SUMIF('C Report'!$A$200:$A$299,'C Report Grouper'!$D90,'C Report'!X$200:X$299))</f>
        <v>0</v>
      </c>
      <c r="AA90" s="102">
        <f>IF($D$4="MAP+ADM Waivers",(SUMIF('C Report'!$A$200:$A$299,'C Report Grouper'!$D90,'C Report'!Y$200:Y$299)+SUMIF('C Report'!$A$400:$A$500,'C Report Grouper'!$D90,'C Report'!Y$400:Y$500)),SUMIF('C Report'!$A$200:$A$299,'C Report Grouper'!$D90,'C Report'!Y$200:Y$299))</f>
        <v>0</v>
      </c>
      <c r="AB90" s="102">
        <f>IF($D$4="MAP+ADM Waivers",(SUMIF('C Report'!$A$200:$A$299,'C Report Grouper'!$D90,'C Report'!Z$200:Z$299)+SUMIF('C Report'!$A$400:$A$500,'C Report Grouper'!$D90,'C Report'!Z$400:Z$500)),SUMIF('C Report'!$A$200:$A$299,'C Report Grouper'!$D90,'C Report'!Z$200:Z$299))</f>
        <v>0</v>
      </c>
      <c r="AC90" s="102">
        <f>IF($D$4="MAP+ADM Waivers",(SUMIF('C Report'!$A$200:$A$299,'C Report Grouper'!$D90,'C Report'!AA$200:AA$299)+SUMIF('C Report'!$A$400:$A$500,'C Report Grouper'!$D90,'C Report'!AA$400:AA$500)),SUMIF('C Report'!$A$200:$A$299,'C Report Grouper'!$D90,'C Report'!AA$200:AA$299))</f>
        <v>0</v>
      </c>
      <c r="AD90" s="102">
        <f>IF($D$4="MAP+ADM Waivers",(SUMIF('C Report'!$A$200:$A$299,'C Report Grouper'!$D90,'C Report'!AB$200:AB$299)+SUMIF('C Report'!$A$400:$A$500,'C Report Grouper'!$D90,'C Report'!AB$400:AB$500)),SUMIF('C Report'!$A$200:$A$299,'C Report Grouper'!$D90,'C Report'!AB$200:AB$299))</f>
        <v>0</v>
      </c>
      <c r="AE90" s="102">
        <f>IF($D$4="MAP+ADM Waivers",(SUMIF('C Report'!$A$200:$A$299,'C Report Grouper'!$D90,'C Report'!AC$200:AC$299)+SUMIF('C Report'!$A$400:$A$500,'C Report Grouper'!$D90,'C Report'!AC$400:AC$500)),SUMIF('C Report'!$A$200:$A$299,'C Report Grouper'!$D90,'C Report'!AC$200:AC$299))</f>
        <v>0</v>
      </c>
      <c r="AF90" s="102">
        <f>IF($D$4="MAP+ADM Waivers",(SUMIF('C Report'!$A$200:$A$299,'C Report Grouper'!$D90,'C Report'!AD$200:AD$299)+SUMIF('C Report'!$A$400:$A$500,'C Report Grouper'!$D90,'C Report'!AD$400:AD$500)),SUMIF('C Report'!$A$200:$A$299,'C Report Grouper'!$D90,'C Report'!AD$200:AD$299))</f>
        <v>0</v>
      </c>
      <c r="AG90" s="102">
        <f>IF($D$4="MAP+ADM Waivers",(SUMIF('C Report'!$A$200:$A$299,'C Report Grouper'!$D90,'C Report'!AE$200:AE$299)+SUMIF('C Report'!$A$400:$A$500,'C Report Grouper'!$D90,'C Report'!AE$400:AE$500)),SUMIF('C Report'!$A$200:$A$299,'C Report Grouper'!$D90,'C Report'!AE$200:AE$299))</f>
        <v>0</v>
      </c>
      <c r="AH90" s="103">
        <f>IF($D$4="MAP+ADM Waivers",(SUMIF('C Report'!$A$200:$A$299,'C Report Grouper'!$D90,'C Report'!AF$200:AF$299)+SUMIF('C Report'!$A$400:$A$500,'C Report Grouper'!$D90,'C Report'!AF$400:AF$500)),SUMIF('C Report'!$A$200:$A$299,'C Report Grouper'!$D90,'C Report'!AF$200:AF$299))</f>
        <v>0</v>
      </c>
    </row>
    <row r="91" spans="2:34" hidden="1" x14ac:dyDescent="0.2">
      <c r="B91" s="22" t="str">
        <f>IFERROR(VLOOKUP(C91,'MEG Def'!$A$53:$B$56,2),"")</f>
        <v/>
      </c>
      <c r="C91" s="57"/>
      <c r="D91" s="296"/>
      <c r="E91" s="101">
        <f>IF($D$4="MAP+ADM Waivers",(SUMIF('C Report'!$A$200:$A$299,'C Report Grouper'!$D91,'C Report'!C$200:C$299)+SUMIF('C Report'!$A$400:$A$500,'C Report Grouper'!$D91,'C Report'!C$400:C$500)),SUMIF('C Report'!$A$200:$A$299,'C Report Grouper'!$D91,'C Report'!C$200:C$299))</f>
        <v>0</v>
      </c>
      <c r="F91" s="420">
        <f>IF($D$4="MAP+ADM Waivers",(SUMIF('C Report'!$A$200:$A$299,'C Report Grouper'!$D91,'C Report'!D$200:D$299)+SUMIF('C Report'!$A$400:$A$500,'C Report Grouper'!$D91,'C Report'!D$400:D$500)),SUMIF('C Report'!$A$200:$A$299,'C Report Grouper'!$D91,'C Report'!D$200:D$299))</f>
        <v>0</v>
      </c>
      <c r="G91" s="420">
        <f>IF($D$4="MAP+ADM Waivers",(SUMIF('C Report'!$A$200:$A$299,'C Report Grouper'!$D91,'C Report'!E$200:E$299)+SUMIF('C Report'!$A$400:$A$500,'C Report Grouper'!$D91,'C Report'!E$400:E$500)),SUMIF('C Report'!$A$200:$A$299,'C Report Grouper'!$D91,'C Report'!E$200:E$299))</f>
        <v>0</v>
      </c>
      <c r="H91" s="420">
        <f>IF($D$4="MAP+ADM Waivers",(SUMIF('C Report'!$A$200:$A$299,'C Report Grouper'!$D91,'C Report'!F$200:F$299)+SUMIF('C Report'!$A$400:$A$500,'C Report Grouper'!$D91,'C Report'!F$400:F$500)),SUMIF('C Report'!$A$200:$A$299,'C Report Grouper'!$D91,'C Report'!F$200:F$299))</f>
        <v>0</v>
      </c>
      <c r="I91" s="103">
        <f>IF($D$4="MAP+ADM Waivers",(SUMIF('C Report'!$A$200:$A$299,'C Report Grouper'!$D91,'C Report'!G$200:G$299)+SUMIF('C Report'!$A$400:$A$500,'C Report Grouper'!$D91,'C Report'!G$400:G$500)),SUMIF('C Report'!$A$200:$A$299,'C Report Grouper'!$D91,'C Report'!G$200:G$299))</f>
        <v>0</v>
      </c>
      <c r="J91" s="102">
        <f>IF($D$4="MAP+ADM Waivers",(SUMIF('C Report'!$A$200:$A$299,'C Report Grouper'!$D91,'C Report'!H$200:H$299)+SUMIF('C Report'!$A$400:$A$500,'C Report Grouper'!$D91,'C Report'!H$400:H$500)),SUMIF('C Report'!$A$200:$A$299,'C Report Grouper'!$D91,'C Report'!H$200:H$299))</f>
        <v>0</v>
      </c>
      <c r="K91" s="102">
        <f>IF($D$4="MAP+ADM Waivers",(SUMIF('C Report'!$A$200:$A$299,'C Report Grouper'!$D91,'C Report'!I$200:I$299)+SUMIF('C Report'!$A$400:$A$500,'C Report Grouper'!$D91,'C Report'!I$400:I$500)),SUMIF('C Report'!$A$200:$A$299,'C Report Grouper'!$D91,'C Report'!I$200:I$299))</f>
        <v>0</v>
      </c>
      <c r="L91" s="102">
        <f>IF($D$4="MAP+ADM Waivers",(SUMIF('C Report'!$A$200:$A$299,'C Report Grouper'!$D91,'C Report'!J$200:J$299)+SUMIF('C Report'!$A$400:$A$500,'C Report Grouper'!$D91,'C Report'!J$400:J$500)),SUMIF('C Report'!$A$200:$A$299,'C Report Grouper'!$D91,'C Report'!J$200:J$299))</f>
        <v>0</v>
      </c>
      <c r="M91" s="102">
        <f>IF($D$4="MAP+ADM Waivers",(SUMIF('C Report'!$A$200:$A$299,'C Report Grouper'!$D91,'C Report'!K$200:K$299)+SUMIF('C Report'!$A$400:$A$500,'C Report Grouper'!$D91,'C Report'!K$400:K$500)),SUMIF('C Report'!$A$200:$A$299,'C Report Grouper'!$D91,'C Report'!K$200:K$299))</f>
        <v>0</v>
      </c>
      <c r="N91" s="102">
        <f>IF($D$4="MAP+ADM Waivers",(SUMIF('C Report'!$A$200:$A$299,'C Report Grouper'!$D91,'C Report'!L$200:L$299)+SUMIF('C Report'!$A$400:$A$500,'C Report Grouper'!$D91,'C Report'!L$400:L$500)),SUMIF('C Report'!$A$200:$A$299,'C Report Grouper'!$D91,'C Report'!L$200:L$299))</f>
        <v>0</v>
      </c>
      <c r="O91" s="102">
        <f>IF($D$4="MAP+ADM Waivers",(SUMIF('C Report'!$A$200:$A$299,'C Report Grouper'!$D91,'C Report'!M$200:M$299)+SUMIF('C Report'!$A$400:$A$500,'C Report Grouper'!$D91,'C Report'!M$400:M$500)),SUMIF('C Report'!$A$200:$A$299,'C Report Grouper'!$D91,'C Report'!M$200:M$299))</f>
        <v>0</v>
      </c>
      <c r="P91" s="102">
        <f>IF($D$4="MAP+ADM Waivers",(SUMIF('C Report'!$A$200:$A$299,'C Report Grouper'!$D91,'C Report'!N$200:N$299)+SUMIF('C Report'!$A$400:$A$500,'C Report Grouper'!$D91,'C Report'!N$400:N$500)),SUMIF('C Report'!$A$200:$A$299,'C Report Grouper'!$D91,'C Report'!N$200:N$299))</f>
        <v>0</v>
      </c>
      <c r="Q91" s="102">
        <f>IF($D$4="MAP+ADM Waivers",(SUMIF('C Report'!$A$200:$A$299,'C Report Grouper'!$D91,'C Report'!O$200:O$299)+SUMIF('C Report'!$A$400:$A$500,'C Report Grouper'!$D91,'C Report'!O$400:O$500)),SUMIF('C Report'!$A$200:$A$299,'C Report Grouper'!$D91,'C Report'!O$200:O$299))</f>
        <v>0</v>
      </c>
      <c r="R91" s="102">
        <f>IF($D$4="MAP+ADM Waivers",(SUMIF('C Report'!$A$200:$A$299,'C Report Grouper'!$D91,'C Report'!P$200:P$299)+SUMIF('C Report'!$A$400:$A$500,'C Report Grouper'!$D91,'C Report'!P$400:P$500)),SUMIF('C Report'!$A$200:$A$299,'C Report Grouper'!$D91,'C Report'!P$200:P$299))</f>
        <v>0</v>
      </c>
      <c r="S91" s="102">
        <f>IF($D$4="MAP+ADM Waivers",(SUMIF('C Report'!$A$200:$A$299,'C Report Grouper'!$D91,'C Report'!Q$200:Q$299)+SUMIF('C Report'!$A$400:$A$500,'C Report Grouper'!$D91,'C Report'!Q$400:Q$500)),SUMIF('C Report'!$A$200:$A$299,'C Report Grouper'!$D91,'C Report'!Q$200:Q$299))</f>
        <v>0</v>
      </c>
      <c r="T91" s="102">
        <f>IF($D$4="MAP+ADM Waivers",(SUMIF('C Report'!$A$200:$A$299,'C Report Grouper'!$D91,'C Report'!R$200:R$299)+SUMIF('C Report'!$A$400:$A$500,'C Report Grouper'!$D91,'C Report'!R$400:R$500)),SUMIF('C Report'!$A$200:$A$299,'C Report Grouper'!$D91,'C Report'!R$200:R$299))</f>
        <v>0</v>
      </c>
      <c r="U91" s="102">
        <f>IF($D$4="MAP+ADM Waivers",(SUMIF('C Report'!$A$200:$A$299,'C Report Grouper'!$D91,'C Report'!S$200:S$299)+SUMIF('C Report'!$A$400:$A$500,'C Report Grouper'!$D91,'C Report'!S$400:S$500)),SUMIF('C Report'!$A$200:$A$299,'C Report Grouper'!$D91,'C Report'!S$200:S$299))</f>
        <v>0</v>
      </c>
      <c r="V91" s="102">
        <f>IF($D$4="MAP+ADM Waivers",(SUMIF('C Report'!$A$200:$A$299,'C Report Grouper'!$D91,'C Report'!T$200:T$299)+SUMIF('C Report'!$A$400:$A$500,'C Report Grouper'!$D91,'C Report'!T$400:T$500)),SUMIF('C Report'!$A$200:$A$299,'C Report Grouper'!$D91,'C Report'!T$200:T$299))</f>
        <v>0</v>
      </c>
      <c r="W91" s="102">
        <f>IF($D$4="MAP+ADM Waivers",(SUMIF('C Report'!$A$200:$A$299,'C Report Grouper'!$D91,'C Report'!U$200:U$299)+SUMIF('C Report'!$A$400:$A$500,'C Report Grouper'!$D91,'C Report'!U$400:U$500)),SUMIF('C Report'!$A$200:$A$299,'C Report Grouper'!$D91,'C Report'!U$200:U$299))</f>
        <v>0</v>
      </c>
      <c r="X91" s="102">
        <f>IF($D$4="MAP+ADM Waivers",(SUMIF('C Report'!$A$200:$A$299,'C Report Grouper'!$D91,'C Report'!V$200:V$299)+SUMIF('C Report'!$A$400:$A$500,'C Report Grouper'!$D91,'C Report'!V$400:V$500)),SUMIF('C Report'!$A$200:$A$299,'C Report Grouper'!$D91,'C Report'!V$200:V$299))</f>
        <v>0</v>
      </c>
      <c r="Y91" s="102">
        <f>IF($D$4="MAP+ADM Waivers",(SUMIF('C Report'!$A$200:$A$299,'C Report Grouper'!$D91,'C Report'!W$200:W$299)+SUMIF('C Report'!$A$400:$A$500,'C Report Grouper'!$D91,'C Report'!W$400:W$500)),SUMIF('C Report'!$A$200:$A$299,'C Report Grouper'!$D91,'C Report'!W$200:W$299))</f>
        <v>0</v>
      </c>
      <c r="Z91" s="102">
        <f>IF($D$4="MAP+ADM Waivers",(SUMIF('C Report'!$A$200:$A$299,'C Report Grouper'!$D91,'C Report'!X$200:X$299)+SUMIF('C Report'!$A$400:$A$500,'C Report Grouper'!$D91,'C Report'!X$400:X$500)),SUMIF('C Report'!$A$200:$A$299,'C Report Grouper'!$D91,'C Report'!X$200:X$299))</f>
        <v>0</v>
      </c>
      <c r="AA91" s="102">
        <f>IF($D$4="MAP+ADM Waivers",(SUMIF('C Report'!$A$200:$A$299,'C Report Grouper'!$D91,'C Report'!Y$200:Y$299)+SUMIF('C Report'!$A$400:$A$500,'C Report Grouper'!$D91,'C Report'!Y$400:Y$500)),SUMIF('C Report'!$A$200:$A$299,'C Report Grouper'!$D91,'C Report'!Y$200:Y$299))</f>
        <v>0</v>
      </c>
      <c r="AB91" s="102">
        <f>IF($D$4="MAP+ADM Waivers",(SUMIF('C Report'!$A$200:$A$299,'C Report Grouper'!$D91,'C Report'!Z$200:Z$299)+SUMIF('C Report'!$A$400:$A$500,'C Report Grouper'!$D91,'C Report'!Z$400:Z$500)),SUMIF('C Report'!$A$200:$A$299,'C Report Grouper'!$D91,'C Report'!Z$200:Z$299))</f>
        <v>0</v>
      </c>
      <c r="AC91" s="102">
        <f>IF($D$4="MAP+ADM Waivers",(SUMIF('C Report'!$A$200:$A$299,'C Report Grouper'!$D91,'C Report'!AA$200:AA$299)+SUMIF('C Report'!$A$400:$A$500,'C Report Grouper'!$D91,'C Report'!AA$400:AA$500)),SUMIF('C Report'!$A$200:$A$299,'C Report Grouper'!$D91,'C Report'!AA$200:AA$299))</f>
        <v>0</v>
      </c>
      <c r="AD91" s="102">
        <f>IF($D$4="MAP+ADM Waivers",(SUMIF('C Report'!$A$200:$A$299,'C Report Grouper'!$D91,'C Report'!AB$200:AB$299)+SUMIF('C Report'!$A$400:$A$500,'C Report Grouper'!$D91,'C Report'!AB$400:AB$500)),SUMIF('C Report'!$A$200:$A$299,'C Report Grouper'!$D91,'C Report'!AB$200:AB$299))</f>
        <v>0</v>
      </c>
      <c r="AE91" s="102">
        <f>IF($D$4="MAP+ADM Waivers",(SUMIF('C Report'!$A$200:$A$299,'C Report Grouper'!$D91,'C Report'!AC$200:AC$299)+SUMIF('C Report'!$A$400:$A$500,'C Report Grouper'!$D91,'C Report'!AC$400:AC$500)),SUMIF('C Report'!$A$200:$A$299,'C Report Grouper'!$D91,'C Report'!AC$200:AC$299))</f>
        <v>0</v>
      </c>
      <c r="AF91" s="102">
        <f>IF($D$4="MAP+ADM Waivers",(SUMIF('C Report'!$A$200:$A$299,'C Report Grouper'!$D91,'C Report'!AD$200:AD$299)+SUMIF('C Report'!$A$400:$A$500,'C Report Grouper'!$D91,'C Report'!AD$400:AD$500)),SUMIF('C Report'!$A$200:$A$299,'C Report Grouper'!$D91,'C Report'!AD$200:AD$299))</f>
        <v>0</v>
      </c>
      <c r="AG91" s="102">
        <f>IF($D$4="MAP+ADM Waivers",(SUMIF('C Report'!$A$200:$A$299,'C Report Grouper'!$D91,'C Report'!AE$200:AE$299)+SUMIF('C Report'!$A$400:$A$500,'C Report Grouper'!$D91,'C Report'!AE$400:AE$500)),SUMIF('C Report'!$A$200:$A$299,'C Report Grouper'!$D91,'C Report'!AE$200:AE$299))</f>
        <v>0</v>
      </c>
      <c r="AH91" s="103">
        <f>IF($D$4="MAP+ADM Waivers",(SUMIF('C Report'!$A$200:$A$299,'C Report Grouper'!$D91,'C Report'!AF$200:AF$299)+SUMIF('C Report'!$A$400:$A$500,'C Report Grouper'!$D91,'C Report'!AF$400:AF$500)),SUMIF('C Report'!$A$200:$A$299,'C Report Grouper'!$D91,'C Report'!AF$200:AF$299))</f>
        <v>0</v>
      </c>
    </row>
    <row r="92" spans="2:34" hidden="1" x14ac:dyDescent="0.2">
      <c r="B92" s="22" t="str">
        <f>IFERROR(VLOOKUP(C92,'MEG Def'!$A$53:$B$56,2),"")</f>
        <v/>
      </c>
      <c r="C92" s="57"/>
      <c r="D92" s="296"/>
      <c r="E92" s="101">
        <f>IF($D$4="MAP+ADM Waivers",(SUMIF('C Report'!$A$200:$A$299,'C Report Grouper'!$D92,'C Report'!C$200:C$299)+SUMIF('C Report'!$A$400:$A$500,'C Report Grouper'!$D92,'C Report'!C$400:C$500)),SUMIF('C Report'!$A$200:$A$299,'C Report Grouper'!$D92,'C Report'!C$200:C$299))</f>
        <v>0</v>
      </c>
      <c r="F92" s="420">
        <f>IF($D$4="MAP+ADM Waivers",(SUMIF('C Report'!$A$200:$A$299,'C Report Grouper'!$D92,'C Report'!D$200:D$299)+SUMIF('C Report'!$A$400:$A$500,'C Report Grouper'!$D92,'C Report'!D$400:D$500)),SUMIF('C Report'!$A$200:$A$299,'C Report Grouper'!$D92,'C Report'!D$200:D$299))</f>
        <v>0</v>
      </c>
      <c r="G92" s="420">
        <f>IF($D$4="MAP+ADM Waivers",(SUMIF('C Report'!$A$200:$A$299,'C Report Grouper'!$D92,'C Report'!E$200:E$299)+SUMIF('C Report'!$A$400:$A$500,'C Report Grouper'!$D92,'C Report'!E$400:E$500)),SUMIF('C Report'!$A$200:$A$299,'C Report Grouper'!$D92,'C Report'!E$200:E$299))</f>
        <v>0</v>
      </c>
      <c r="H92" s="420">
        <f>IF($D$4="MAP+ADM Waivers",(SUMIF('C Report'!$A$200:$A$299,'C Report Grouper'!$D92,'C Report'!F$200:F$299)+SUMIF('C Report'!$A$400:$A$500,'C Report Grouper'!$D92,'C Report'!F$400:F$500)),SUMIF('C Report'!$A$200:$A$299,'C Report Grouper'!$D92,'C Report'!F$200:F$299))</f>
        <v>0</v>
      </c>
      <c r="I92" s="103">
        <f>IF($D$4="MAP+ADM Waivers",(SUMIF('C Report'!$A$200:$A$299,'C Report Grouper'!$D92,'C Report'!G$200:G$299)+SUMIF('C Report'!$A$400:$A$500,'C Report Grouper'!$D92,'C Report'!G$400:G$500)),SUMIF('C Report'!$A$200:$A$299,'C Report Grouper'!$D92,'C Report'!G$200:G$299))</f>
        <v>0</v>
      </c>
      <c r="J92" s="102">
        <f>IF($D$4="MAP+ADM Waivers",(SUMIF('C Report'!$A$200:$A$299,'C Report Grouper'!$D92,'C Report'!H$200:H$299)+SUMIF('C Report'!$A$400:$A$500,'C Report Grouper'!$D92,'C Report'!H$400:H$500)),SUMIF('C Report'!$A$200:$A$299,'C Report Grouper'!$D92,'C Report'!H$200:H$299))</f>
        <v>0</v>
      </c>
      <c r="K92" s="102">
        <f>IF($D$4="MAP+ADM Waivers",(SUMIF('C Report'!$A$200:$A$299,'C Report Grouper'!$D92,'C Report'!I$200:I$299)+SUMIF('C Report'!$A$400:$A$500,'C Report Grouper'!$D92,'C Report'!I$400:I$500)),SUMIF('C Report'!$A$200:$A$299,'C Report Grouper'!$D92,'C Report'!I$200:I$299))</f>
        <v>0</v>
      </c>
      <c r="L92" s="102">
        <f>IF($D$4="MAP+ADM Waivers",(SUMIF('C Report'!$A$200:$A$299,'C Report Grouper'!$D92,'C Report'!J$200:J$299)+SUMIF('C Report'!$A$400:$A$500,'C Report Grouper'!$D92,'C Report'!J$400:J$500)),SUMIF('C Report'!$A$200:$A$299,'C Report Grouper'!$D92,'C Report'!J$200:J$299))</f>
        <v>0</v>
      </c>
      <c r="M92" s="102">
        <f>IF($D$4="MAP+ADM Waivers",(SUMIF('C Report'!$A$200:$A$299,'C Report Grouper'!$D92,'C Report'!K$200:K$299)+SUMIF('C Report'!$A$400:$A$500,'C Report Grouper'!$D92,'C Report'!K$400:K$500)),SUMIF('C Report'!$A$200:$A$299,'C Report Grouper'!$D92,'C Report'!K$200:K$299))</f>
        <v>0</v>
      </c>
      <c r="N92" s="102">
        <f>IF($D$4="MAP+ADM Waivers",(SUMIF('C Report'!$A$200:$A$299,'C Report Grouper'!$D92,'C Report'!L$200:L$299)+SUMIF('C Report'!$A$400:$A$500,'C Report Grouper'!$D92,'C Report'!L$400:L$500)),SUMIF('C Report'!$A$200:$A$299,'C Report Grouper'!$D92,'C Report'!L$200:L$299))</f>
        <v>0</v>
      </c>
      <c r="O92" s="102">
        <f>IF($D$4="MAP+ADM Waivers",(SUMIF('C Report'!$A$200:$A$299,'C Report Grouper'!$D92,'C Report'!M$200:M$299)+SUMIF('C Report'!$A$400:$A$500,'C Report Grouper'!$D92,'C Report'!M$400:M$500)),SUMIF('C Report'!$A$200:$A$299,'C Report Grouper'!$D92,'C Report'!M$200:M$299))</f>
        <v>0</v>
      </c>
      <c r="P92" s="102">
        <f>IF($D$4="MAP+ADM Waivers",(SUMIF('C Report'!$A$200:$A$299,'C Report Grouper'!$D92,'C Report'!N$200:N$299)+SUMIF('C Report'!$A$400:$A$500,'C Report Grouper'!$D92,'C Report'!N$400:N$500)),SUMIF('C Report'!$A$200:$A$299,'C Report Grouper'!$D92,'C Report'!N$200:N$299))</f>
        <v>0</v>
      </c>
      <c r="Q92" s="102">
        <f>IF($D$4="MAP+ADM Waivers",(SUMIF('C Report'!$A$200:$A$299,'C Report Grouper'!$D92,'C Report'!O$200:O$299)+SUMIF('C Report'!$A$400:$A$500,'C Report Grouper'!$D92,'C Report'!O$400:O$500)),SUMIF('C Report'!$A$200:$A$299,'C Report Grouper'!$D92,'C Report'!O$200:O$299))</f>
        <v>0</v>
      </c>
      <c r="R92" s="102">
        <f>IF($D$4="MAP+ADM Waivers",(SUMIF('C Report'!$A$200:$A$299,'C Report Grouper'!$D92,'C Report'!P$200:P$299)+SUMIF('C Report'!$A$400:$A$500,'C Report Grouper'!$D92,'C Report'!P$400:P$500)),SUMIF('C Report'!$A$200:$A$299,'C Report Grouper'!$D92,'C Report'!P$200:P$299))</f>
        <v>0</v>
      </c>
      <c r="S92" s="102">
        <f>IF($D$4="MAP+ADM Waivers",(SUMIF('C Report'!$A$200:$A$299,'C Report Grouper'!$D92,'C Report'!Q$200:Q$299)+SUMIF('C Report'!$A$400:$A$500,'C Report Grouper'!$D92,'C Report'!Q$400:Q$500)),SUMIF('C Report'!$A$200:$A$299,'C Report Grouper'!$D92,'C Report'!Q$200:Q$299))</f>
        <v>0</v>
      </c>
      <c r="T92" s="102">
        <f>IF($D$4="MAP+ADM Waivers",(SUMIF('C Report'!$A$200:$A$299,'C Report Grouper'!$D92,'C Report'!R$200:R$299)+SUMIF('C Report'!$A$400:$A$500,'C Report Grouper'!$D92,'C Report'!R$400:R$500)),SUMIF('C Report'!$A$200:$A$299,'C Report Grouper'!$D92,'C Report'!R$200:R$299))</f>
        <v>0</v>
      </c>
      <c r="U92" s="102">
        <f>IF($D$4="MAP+ADM Waivers",(SUMIF('C Report'!$A$200:$A$299,'C Report Grouper'!$D92,'C Report'!S$200:S$299)+SUMIF('C Report'!$A$400:$A$500,'C Report Grouper'!$D92,'C Report'!S$400:S$500)),SUMIF('C Report'!$A$200:$A$299,'C Report Grouper'!$D92,'C Report'!S$200:S$299))</f>
        <v>0</v>
      </c>
      <c r="V92" s="102">
        <f>IF($D$4="MAP+ADM Waivers",(SUMIF('C Report'!$A$200:$A$299,'C Report Grouper'!$D92,'C Report'!T$200:T$299)+SUMIF('C Report'!$A$400:$A$500,'C Report Grouper'!$D92,'C Report'!T$400:T$500)),SUMIF('C Report'!$A$200:$A$299,'C Report Grouper'!$D92,'C Report'!T$200:T$299))</f>
        <v>0</v>
      </c>
      <c r="W92" s="102">
        <f>IF($D$4="MAP+ADM Waivers",(SUMIF('C Report'!$A$200:$A$299,'C Report Grouper'!$D92,'C Report'!U$200:U$299)+SUMIF('C Report'!$A$400:$A$500,'C Report Grouper'!$D92,'C Report'!U$400:U$500)),SUMIF('C Report'!$A$200:$A$299,'C Report Grouper'!$D92,'C Report'!U$200:U$299))</f>
        <v>0</v>
      </c>
      <c r="X92" s="102">
        <f>IF($D$4="MAP+ADM Waivers",(SUMIF('C Report'!$A$200:$A$299,'C Report Grouper'!$D92,'C Report'!V$200:V$299)+SUMIF('C Report'!$A$400:$A$500,'C Report Grouper'!$D92,'C Report'!V$400:V$500)),SUMIF('C Report'!$A$200:$A$299,'C Report Grouper'!$D92,'C Report'!V$200:V$299))</f>
        <v>0</v>
      </c>
      <c r="Y92" s="102">
        <f>IF($D$4="MAP+ADM Waivers",(SUMIF('C Report'!$A$200:$A$299,'C Report Grouper'!$D92,'C Report'!W$200:W$299)+SUMIF('C Report'!$A$400:$A$500,'C Report Grouper'!$D92,'C Report'!W$400:W$500)),SUMIF('C Report'!$A$200:$A$299,'C Report Grouper'!$D92,'C Report'!W$200:W$299))</f>
        <v>0</v>
      </c>
      <c r="Z92" s="102">
        <f>IF($D$4="MAP+ADM Waivers",(SUMIF('C Report'!$A$200:$A$299,'C Report Grouper'!$D92,'C Report'!X$200:X$299)+SUMIF('C Report'!$A$400:$A$500,'C Report Grouper'!$D92,'C Report'!X$400:X$500)),SUMIF('C Report'!$A$200:$A$299,'C Report Grouper'!$D92,'C Report'!X$200:X$299))</f>
        <v>0</v>
      </c>
      <c r="AA92" s="102">
        <f>IF($D$4="MAP+ADM Waivers",(SUMIF('C Report'!$A$200:$A$299,'C Report Grouper'!$D92,'C Report'!Y$200:Y$299)+SUMIF('C Report'!$A$400:$A$500,'C Report Grouper'!$D92,'C Report'!Y$400:Y$500)),SUMIF('C Report'!$A$200:$A$299,'C Report Grouper'!$D92,'C Report'!Y$200:Y$299))</f>
        <v>0</v>
      </c>
      <c r="AB92" s="102">
        <f>IF($D$4="MAP+ADM Waivers",(SUMIF('C Report'!$A$200:$A$299,'C Report Grouper'!$D92,'C Report'!Z$200:Z$299)+SUMIF('C Report'!$A$400:$A$500,'C Report Grouper'!$D92,'C Report'!Z$400:Z$500)),SUMIF('C Report'!$A$200:$A$299,'C Report Grouper'!$D92,'C Report'!Z$200:Z$299))</f>
        <v>0</v>
      </c>
      <c r="AC92" s="102">
        <f>IF($D$4="MAP+ADM Waivers",(SUMIF('C Report'!$A$200:$A$299,'C Report Grouper'!$D92,'C Report'!AA$200:AA$299)+SUMIF('C Report'!$A$400:$A$500,'C Report Grouper'!$D92,'C Report'!AA$400:AA$500)),SUMIF('C Report'!$A$200:$A$299,'C Report Grouper'!$D92,'C Report'!AA$200:AA$299))</f>
        <v>0</v>
      </c>
      <c r="AD92" s="102">
        <f>IF($D$4="MAP+ADM Waivers",(SUMIF('C Report'!$A$200:$A$299,'C Report Grouper'!$D92,'C Report'!AB$200:AB$299)+SUMIF('C Report'!$A$400:$A$500,'C Report Grouper'!$D92,'C Report'!AB$400:AB$500)),SUMIF('C Report'!$A$200:$A$299,'C Report Grouper'!$D92,'C Report'!AB$200:AB$299))</f>
        <v>0</v>
      </c>
      <c r="AE92" s="102">
        <f>IF($D$4="MAP+ADM Waivers",(SUMIF('C Report'!$A$200:$A$299,'C Report Grouper'!$D92,'C Report'!AC$200:AC$299)+SUMIF('C Report'!$A$400:$A$500,'C Report Grouper'!$D92,'C Report'!AC$400:AC$500)),SUMIF('C Report'!$A$200:$A$299,'C Report Grouper'!$D92,'C Report'!AC$200:AC$299))</f>
        <v>0</v>
      </c>
      <c r="AF92" s="102">
        <f>IF($D$4="MAP+ADM Waivers",(SUMIF('C Report'!$A$200:$A$299,'C Report Grouper'!$D92,'C Report'!AD$200:AD$299)+SUMIF('C Report'!$A$400:$A$500,'C Report Grouper'!$D92,'C Report'!AD$400:AD$500)),SUMIF('C Report'!$A$200:$A$299,'C Report Grouper'!$D92,'C Report'!AD$200:AD$299))</f>
        <v>0</v>
      </c>
      <c r="AG92" s="102">
        <f>IF($D$4="MAP+ADM Waivers",(SUMIF('C Report'!$A$200:$A$299,'C Report Grouper'!$D92,'C Report'!AE$200:AE$299)+SUMIF('C Report'!$A$400:$A$500,'C Report Grouper'!$D92,'C Report'!AE$400:AE$500)),SUMIF('C Report'!$A$200:$A$299,'C Report Grouper'!$D92,'C Report'!AE$200:AE$299))</f>
        <v>0</v>
      </c>
      <c r="AH92" s="103">
        <f>IF($D$4="MAP+ADM Waivers",(SUMIF('C Report'!$A$200:$A$299,'C Report Grouper'!$D92,'C Report'!AF$200:AF$299)+SUMIF('C Report'!$A$400:$A$500,'C Report Grouper'!$D92,'C Report'!AF$400:AF$500)),SUMIF('C Report'!$A$200:$A$299,'C Report Grouper'!$D92,'C Report'!AF$200:AF$299))</f>
        <v>0</v>
      </c>
    </row>
    <row r="93" spans="2:34" hidden="1" x14ac:dyDescent="0.2">
      <c r="B93" s="22" t="str">
        <f>IFERROR(VLOOKUP(C93,'MEG Def'!$A$53:$B$56,2),"")</f>
        <v/>
      </c>
      <c r="C93" s="57"/>
      <c r="D93" s="296"/>
      <c r="E93" s="101">
        <f>IF($D$4="MAP+ADM Waivers",(SUMIF('C Report'!$A$200:$A$299,'C Report Grouper'!$D93,'C Report'!C$200:C$299)+SUMIF('C Report'!$A$400:$A$500,'C Report Grouper'!$D93,'C Report'!C$400:C$500)),SUMIF('C Report'!$A$200:$A$299,'C Report Grouper'!$D93,'C Report'!C$200:C$299))</f>
        <v>0</v>
      </c>
      <c r="F93" s="420">
        <f>IF($D$4="MAP+ADM Waivers",(SUMIF('C Report'!$A$200:$A$299,'C Report Grouper'!$D93,'C Report'!D$200:D$299)+SUMIF('C Report'!$A$400:$A$500,'C Report Grouper'!$D93,'C Report'!D$400:D$500)),SUMIF('C Report'!$A$200:$A$299,'C Report Grouper'!$D93,'C Report'!D$200:D$299))</f>
        <v>0</v>
      </c>
      <c r="G93" s="420">
        <f>IF($D$4="MAP+ADM Waivers",(SUMIF('C Report'!$A$200:$A$299,'C Report Grouper'!$D93,'C Report'!E$200:E$299)+SUMIF('C Report'!$A$400:$A$500,'C Report Grouper'!$D93,'C Report'!E$400:E$500)),SUMIF('C Report'!$A$200:$A$299,'C Report Grouper'!$D93,'C Report'!E$200:E$299))</f>
        <v>0</v>
      </c>
      <c r="H93" s="420">
        <f>IF($D$4="MAP+ADM Waivers",(SUMIF('C Report'!$A$200:$A$299,'C Report Grouper'!$D93,'C Report'!F$200:F$299)+SUMIF('C Report'!$A$400:$A$500,'C Report Grouper'!$D93,'C Report'!F$400:F$500)),SUMIF('C Report'!$A$200:$A$299,'C Report Grouper'!$D93,'C Report'!F$200:F$299))</f>
        <v>0</v>
      </c>
      <c r="I93" s="103">
        <f>IF($D$4="MAP+ADM Waivers",(SUMIF('C Report'!$A$200:$A$299,'C Report Grouper'!$D93,'C Report'!G$200:G$299)+SUMIF('C Report'!$A$400:$A$500,'C Report Grouper'!$D93,'C Report'!G$400:G$500)),SUMIF('C Report'!$A$200:$A$299,'C Report Grouper'!$D93,'C Report'!G$200:G$299))</f>
        <v>0</v>
      </c>
      <c r="J93" s="102">
        <f>IF($D$4="MAP+ADM Waivers",(SUMIF('C Report'!$A$200:$A$299,'C Report Grouper'!$D93,'C Report'!H$200:H$299)+SUMIF('C Report'!$A$400:$A$500,'C Report Grouper'!$D93,'C Report'!H$400:H$500)),SUMIF('C Report'!$A$200:$A$299,'C Report Grouper'!$D93,'C Report'!H$200:H$299))</f>
        <v>0</v>
      </c>
      <c r="K93" s="102">
        <f>IF($D$4="MAP+ADM Waivers",(SUMIF('C Report'!$A$200:$A$299,'C Report Grouper'!$D93,'C Report'!I$200:I$299)+SUMIF('C Report'!$A$400:$A$500,'C Report Grouper'!$D93,'C Report'!I$400:I$500)),SUMIF('C Report'!$A$200:$A$299,'C Report Grouper'!$D93,'C Report'!I$200:I$299))</f>
        <v>0</v>
      </c>
      <c r="L93" s="102">
        <f>IF($D$4="MAP+ADM Waivers",(SUMIF('C Report'!$A$200:$A$299,'C Report Grouper'!$D93,'C Report'!J$200:J$299)+SUMIF('C Report'!$A$400:$A$500,'C Report Grouper'!$D93,'C Report'!J$400:J$500)),SUMIF('C Report'!$A$200:$A$299,'C Report Grouper'!$D93,'C Report'!J$200:J$299))</f>
        <v>0</v>
      </c>
      <c r="M93" s="102">
        <f>IF($D$4="MAP+ADM Waivers",(SUMIF('C Report'!$A$200:$A$299,'C Report Grouper'!$D93,'C Report'!K$200:K$299)+SUMIF('C Report'!$A$400:$A$500,'C Report Grouper'!$D93,'C Report'!K$400:K$500)),SUMIF('C Report'!$A$200:$A$299,'C Report Grouper'!$D93,'C Report'!K$200:K$299))</f>
        <v>0</v>
      </c>
      <c r="N93" s="102">
        <f>IF($D$4="MAP+ADM Waivers",(SUMIF('C Report'!$A$200:$A$299,'C Report Grouper'!$D93,'C Report'!L$200:L$299)+SUMIF('C Report'!$A$400:$A$500,'C Report Grouper'!$D93,'C Report'!L$400:L$500)),SUMIF('C Report'!$A$200:$A$299,'C Report Grouper'!$D93,'C Report'!L$200:L$299))</f>
        <v>0</v>
      </c>
      <c r="O93" s="102">
        <f>IF($D$4="MAP+ADM Waivers",(SUMIF('C Report'!$A$200:$A$299,'C Report Grouper'!$D93,'C Report'!M$200:M$299)+SUMIF('C Report'!$A$400:$A$500,'C Report Grouper'!$D93,'C Report'!M$400:M$500)),SUMIF('C Report'!$A$200:$A$299,'C Report Grouper'!$D93,'C Report'!M$200:M$299))</f>
        <v>0</v>
      </c>
      <c r="P93" s="102">
        <f>IF($D$4="MAP+ADM Waivers",(SUMIF('C Report'!$A$200:$A$299,'C Report Grouper'!$D93,'C Report'!N$200:N$299)+SUMIF('C Report'!$A$400:$A$500,'C Report Grouper'!$D93,'C Report'!N$400:N$500)),SUMIF('C Report'!$A$200:$A$299,'C Report Grouper'!$D93,'C Report'!N$200:N$299))</f>
        <v>0</v>
      </c>
      <c r="Q93" s="102">
        <f>IF($D$4="MAP+ADM Waivers",(SUMIF('C Report'!$A$200:$A$299,'C Report Grouper'!$D93,'C Report'!O$200:O$299)+SUMIF('C Report'!$A$400:$A$500,'C Report Grouper'!$D93,'C Report'!O$400:O$500)),SUMIF('C Report'!$A$200:$A$299,'C Report Grouper'!$D93,'C Report'!O$200:O$299))</f>
        <v>0</v>
      </c>
      <c r="R93" s="102">
        <f>IF($D$4="MAP+ADM Waivers",(SUMIF('C Report'!$A$200:$A$299,'C Report Grouper'!$D93,'C Report'!P$200:P$299)+SUMIF('C Report'!$A$400:$A$500,'C Report Grouper'!$D93,'C Report'!P$400:P$500)),SUMIF('C Report'!$A$200:$A$299,'C Report Grouper'!$D93,'C Report'!P$200:P$299))</f>
        <v>0</v>
      </c>
      <c r="S93" s="102">
        <f>IF($D$4="MAP+ADM Waivers",(SUMIF('C Report'!$A$200:$A$299,'C Report Grouper'!$D93,'C Report'!Q$200:Q$299)+SUMIF('C Report'!$A$400:$A$500,'C Report Grouper'!$D93,'C Report'!Q$400:Q$500)),SUMIF('C Report'!$A$200:$A$299,'C Report Grouper'!$D93,'C Report'!Q$200:Q$299))</f>
        <v>0</v>
      </c>
      <c r="T93" s="102">
        <f>IF($D$4="MAP+ADM Waivers",(SUMIF('C Report'!$A$200:$A$299,'C Report Grouper'!$D93,'C Report'!R$200:R$299)+SUMIF('C Report'!$A$400:$A$500,'C Report Grouper'!$D93,'C Report'!R$400:R$500)),SUMIF('C Report'!$A$200:$A$299,'C Report Grouper'!$D93,'C Report'!R$200:R$299))</f>
        <v>0</v>
      </c>
      <c r="U93" s="102">
        <f>IF($D$4="MAP+ADM Waivers",(SUMIF('C Report'!$A$200:$A$299,'C Report Grouper'!$D93,'C Report'!S$200:S$299)+SUMIF('C Report'!$A$400:$A$500,'C Report Grouper'!$D93,'C Report'!S$400:S$500)),SUMIF('C Report'!$A$200:$A$299,'C Report Grouper'!$D93,'C Report'!S$200:S$299))</f>
        <v>0</v>
      </c>
      <c r="V93" s="102">
        <f>IF($D$4="MAP+ADM Waivers",(SUMIF('C Report'!$A$200:$A$299,'C Report Grouper'!$D93,'C Report'!T$200:T$299)+SUMIF('C Report'!$A$400:$A$500,'C Report Grouper'!$D93,'C Report'!T$400:T$500)),SUMIF('C Report'!$A$200:$A$299,'C Report Grouper'!$D93,'C Report'!T$200:T$299))</f>
        <v>0</v>
      </c>
      <c r="W93" s="102">
        <f>IF($D$4="MAP+ADM Waivers",(SUMIF('C Report'!$A$200:$A$299,'C Report Grouper'!$D93,'C Report'!U$200:U$299)+SUMIF('C Report'!$A$400:$A$500,'C Report Grouper'!$D93,'C Report'!U$400:U$500)),SUMIF('C Report'!$A$200:$A$299,'C Report Grouper'!$D93,'C Report'!U$200:U$299))</f>
        <v>0</v>
      </c>
      <c r="X93" s="102">
        <f>IF($D$4="MAP+ADM Waivers",(SUMIF('C Report'!$A$200:$A$299,'C Report Grouper'!$D93,'C Report'!V$200:V$299)+SUMIF('C Report'!$A$400:$A$500,'C Report Grouper'!$D93,'C Report'!V$400:V$500)),SUMIF('C Report'!$A$200:$A$299,'C Report Grouper'!$D93,'C Report'!V$200:V$299))</f>
        <v>0</v>
      </c>
      <c r="Y93" s="102">
        <f>IF($D$4="MAP+ADM Waivers",(SUMIF('C Report'!$A$200:$A$299,'C Report Grouper'!$D93,'C Report'!W$200:W$299)+SUMIF('C Report'!$A$400:$A$500,'C Report Grouper'!$D93,'C Report'!W$400:W$500)),SUMIF('C Report'!$A$200:$A$299,'C Report Grouper'!$D93,'C Report'!W$200:W$299))</f>
        <v>0</v>
      </c>
      <c r="Z93" s="102">
        <f>IF($D$4="MAP+ADM Waivers",(SUMIF('C Report'!$A$200:$A$299,'C Report Grouper'!$D93,'C Report'!X$200:X$299)+SUMIF('C Report'!$A$400:$A$500,'C Report Grouper'!$D93,'C Report'!X$400:X$500)),SUMIF('C Report'!$A$200:$A$299,'C Report Grouper'!$D93,'C Report'!X$200:X$299))</f>
        <v>0</v>
      </c>
      <c r="AA93" s="102">
        <f>IF($D$4="MAP+ADM Waivers",(SUMIF('C Report'!$A$200:$A$299,'C Report Grouper'!$D93,'C Report'!Y$200:Y$299)+SUMIF('C Report'!$A$400:$A$500,'C Report Grouper'!$D93,'C Report'!Y$400:Y$500)),SUMIF('C Report'!$A$200:$A$299,'C Report Grouper'!$D93,'C Report'!Y$200:Y$299))</f>
        <v>0</v>
      </c>
      <c r="AB93" s="102">
        <f>IF($D$4="MAP+ADM Waivers",(SUMIF('C Report'!$A$200:$A$299,'C Report Grouper'!$D93,'C Report'!Z$200:Z$299)+SUMIF('C Report'!$A$400:$A$500,'C Report Grouper'!$D93,'C Report'!Z$400:Z$500)),SUMIF('C Report'!$A$200:$A$299,'C Report Grouper'!$D93,'C Report'!Z$200:Z$299))</f>
        <v>0</v>
      </c>
      <c r="AC93" s="102">
        <f>IF($D$4="MAP+ADM Waivers",(SUMIF('C Report'!$A$200:$A$299,'C Report Grouper'!$D93,'C Report'!AA$200:AA$299)+SUMIF('C Report'!$A$400:$A$500,'C Report Grouper'!$D93,'C Report'!AA$400:AA$500)),SUMIF('C Report'!$A$200:$A$299,'C Report Grouper'!$D93,'C Report'!AA$200:AA$299))</f>
        <v>0</v>
      </c>
      <c r="AD93" s="102">
        <f>IF($D$4="MAP+ADM Waivers",(SUMIF('C Report'!$A$200:$A$299,'C Report Grouper'!$D93,'C Report'!AB$200:AB$299)+SUMIF('C Report'!$A$400:$A$500,'C Report Grouper'!$D93,'C Report'!AB$400:AB$500)),SUMIF('C Report'!$A$200:$A$299,'C Report Grouper'!$D93,'C Report'!AB$200:AB$299))</f>
        <v>0</v>
      </c>
      <c r="AE93" s="102">
        <f>IF($D$4="MAP+ADM Waivers",(SUMIF('C Report'!$A$200:$A$299,'C Report Grouper'!$D93,'C Report'!AC$200:AC$299)+SUMIF('C Report'!$A$400:$A$500,'C Report Grouper'!$D93,'C Report'!AC$400:AC$500)),SUMIF('C Report'!$A$200:$A$299,'C Report Grouper'!$D93,'C Report'!AC$200:AC$299))</f>
        <v>0</v>
      </c>
      <c r="AF93" s="102">
        <f>IF($D$4="MAP+ADM Waivers",(SUMIF('C Report'!$A$200:$A$299,'C Report Grouper'!$D93,'C Report'!AD$200:AD$299)+SUMIF('C Report'!$A$400:$A$500,'C Report Grouper'!$D93,'C Report'!AD$400:AD$500)),SUMIF('C Report'!$A$200:$A$299,'C Report Grouper'!$D93,'C Report'!AD$200:AD$299))</f>
        <v>0</v>
      </c>
      <c r="AG93" s="102">
        <f>IF($D$4="MAP+ADM Waivers",(SUMIF('C Report'!$A$200:$A$299,'C Report Grouper'!$D93,'C Report'!AE$200:AE$299)+SUMIF('C Report'!$A$400:$A$500,'C Report Grouper'!$D93,'C Report'!AE$400:AE$500)),SUMIF('C Report'!$A$200:$A$299,'C Report Grouper'!$D93,'C Report'!AE$200:AE$299))</f>
        <v>0</v>
      </c>
      <c r="AH93" s="103">
        <f>IF($D$4="MAP+ADM Waivers",(SUMIF('C Report'!$A$200:$A$299,'C Report Grouper'!$D93,'C Report'!AF$200:AF$299)+SUMIF('C Report'!$A$400:$A$500,'C Report Grouper'!$D93,'C Report'!AF$400:AF$500)),SUMIF('C Report'!$A$200:$A$299,'C Report Grouper'!$D93,'C Report'!AF$200:AF$299))</f>
        <v>0</v>
      </c>
    </row>
    <row r="94" spans="2:34" hidden="1" x14ac:dyDescent="0.2">
      <c r="B94" s="22"/>
      <c r="C94" s="57"/>
      <c r="D94" s="296"/>
      <c r="E94" s="101">
        <f>IF($D$4="MAP+ADM Waivers",(SUMIF('C Report'!$A$200:$A$299,'C Report Grouper'!$D94,'C Report'!C$200:C$299)+SUMIF('C Report'!$A$400:$A$500,'C Report Grouper'!$D94,'C Report'!C$400:C$500)),SUMIF('C Report'!$A$200:$A$299,'C Report Grouper'!$D94,'C Report'!C$200:C$299))</f>
        <v>0</v>
      </c>
      <c r="F94" s="420">
        <f>IF($D$4="MAP+ADM Waivers",(SUMIF('C Report'!$A$200:$A$299,'C Report Grouper'!$D94,'C Report'!D$200:D$299)+SUMIF('C Report'!$A$400:$A$500,'C Report Grouper'!$D94,'C Report'!D$400:D$500)),SUMIF('C Report'!$A$200:$A$299,'C Report Grouper'!$D94,'C Report'!D$200:D$299))</f>
        <v>0</v>
      </c>
      <c r="G94" s="420">
        <f>IF($D$4="MAP+ADM Waivers",(SUMIF('C Report'!$A$200:$A$299,'C Report Grouper'!$D94,'C Report'!E$200:E$299)+SUMIF('C Report'!$A$400:$A$500,'C Report Grouper'!$D94,'C Report'!E$400:E$500)),SUMIF('C Report'!$A$200:$A$299,'C Report Grouper'!$D94,'C Report'!E$200:E$299))</f>
        <v>0</v>
      </c>
      <c r="H94" s="420">
        <f>IF($D$4="MAP+ADM Waivers",(SUMIF('C Report'!$A$200:$A$299,'C Report Grouper'!$D94,'C Report'!F$200:F$299)+SUMIF('C Report'!$A$400:$A$500,'C Report Grouper'!$D94,'C Report'!F$400:F$500)),SUMIF('C Report'!$A$200:$A$299,'C Report Grouper'!$D94,'C Report'!F$200:F$299))</f>
        <v>0</v>
      </c>
      <c r="I94" s="103">
        <f>IF($D$4="MAP+ADM Waivers",(SUMIF('C Report'!$A$200:$A$299,'C Report Grouper'!$D94,'C Report'!G$200:G$299)+SUMIF('C Report'!$A$400:$A$500,'C Report Grouper'!$D94,'C Report'!G$400:G$500)),SUMIF('C Report'!$A$200:$A$299,'C Report Grouper'!$D94,'C Report'!G$200:G$299))</f>
        <v>0</v>
      </c>
      <c r="J94" s="102">
        <f>IF($D$4="MAP+ADM Waivers",(SUMIF('C Report'!$A$200:$A$299,'C Report Grouper'!$D94,'C Report'!H$200:H$299)+SUMIF('C Report'!$A$400:$A$500,'C Report Grouper'!$D94,'C Report'!H$400:H$500)),SUMIF('C Report'!$A$200:$A$299,'C Report Grouper'!$D94,'C Report'!H$200:H$299))</f>
        <v>0</v>
      </c>
      <c r="K94" s="102">
        <f>IF($D$4="MAP+ADM Waivers",(SUMIF('C Report'!$A$200:$A$299,'C Report Grouper'!$D94,'C Report'!I$200:I$299)+SUMIF('C Report'!$A$400:$A$500,'C Report Grouper'!$D94,'C Report'!I$400:I$500)),SUMIF('C Report'!$A$200:$A$299,'C Report Grouper'!$D94,'C Report'!I$200:I$299))</f>
        <v>0</v>
      </c>
      <c r="L94" s="102">
        <f>IF($D$4="MAP+ADM Waivers",(SUMIF('C Report'!$A$200:$A$299,'C Report Grouper'!$D94,'C Report'!J$200:J$299)+SUMIF('C Report'!$A$400:$A$500,'C Report Grouper'!$D94,'C Report'!J$400:J$500)),SUMIF('C Report'!$A$200:$A$299,'C Report Grouper'!$D94,'C Report'!J$200:J$299))</f>
        <v>0</v>
      </c>
      <c r="M94" s="102">
        <f>IF($D$4="MAP+ADM Waivers",(SUMIF('C Report'!$A$200:$A$299,'C Report Grouper'!$D94,'C Report'!K$200:K$299)+SUMIF('C Report'!$A$400:$A$500,'C Report Grouper'!$D94,'C Report'!K$400:K$500)),SUMIF('C Report'!$A$200:$A$299,'C Report Grouper'!$D94,'C Report'!K$200:K$299))</f>
        <v>0</v>
      </c>
      <c r="N94" s="102">
        <f>IF($D$4="MAP+ADM Waivers",(SUMIF('C Report'!$A$200:$A$299,'C Report Grouper'!$D94,'C Report'!L$200:L$299)+SUMIF('C Report'!$A$400:$A$500,'C Report Grouper'!$D94,'C Report'!L$400:L$500)),SUMIF('C Report'!$A$200:$A$299,'C Report Grouper'!$D94,'C Report'!L$200:L$299))</f>
        <v>0</v>
      </c>
      <c r="O94" s="102">
        <f>IF($D$4="MAP+ADM Waivers",(SUMIF('C Report'!$A$200:$A$299,'C Report Grouper'!$D94,'C Report'!M$200:M$299)+SUMIF('C Report'!$A$400:$A$500,'C Report Grouper'!$D94,'C Report'!M$400:M$500)),SUMIF('C Report'!$A$200:$A$299,'C Report Grouper'!$D94,'C Report'!M$200:M$299))</f>
        <v>0</v>
      </c>
      <c r="P94" s="102">
        <f>IF($D$4="MAP+ADM Waivers",(SUMIF('C Report'!$A$200:$A$299,'C Report Grouper'!$D94,'C Report'!N$200:N$299)+SUMIF('C Report'!$A$400:$A$500,'C Report Grouper'!$D94,'C Report'!N$400:N$500)),SUMIF('C Report'!$A$200:$A$299,'C Report Grouper'!$D94,'C Report'!N$200:N$299))</f>
        <v>0</v>
      </c>
      <c r="Q94" s="102">
        <f>IF($D$4="MAP+ADM Waivers",(SUMIF('C Report'!$A$200:$A$299,'C Report Grouper'!$D94,'C Report'!O$200:O$299)+SUMIF('C Report'!$A$400:$A$500,'C Report Grouper'!$D94,'C Report'!O$400:O$500)),SUMIF('C Report'!$A$200:$A$299,'C Report Grouper'!$D94,'C Report'!O$200:O$299))</f>
        <v>0</v>
      </c>
      <c r="R94" s="102">
        <f>IF($D$4="MAP+ADM Waivers",(SUMIF('C Report'!$A$200:$A$299,'C Report Grouper'!$D94,'C Report'!P$200:P$299)+SUMIF('C Report'!$A$400:$A$500,'C Report Grouper'!$D94,'C Report'!P$400:P$500)),SUMIF('C Report'!$A$200:$A$299,'C Report Grouper'!$D94,'C Report'!P$200:P$299))</f>
        <v>0</v>
      </c>
      <c r="S94" s="102">
        <f>IF($D$4="MAP+ADM Waivers",(SUMIF('C Report'!$A$200:$A$299,'C Report Grouper'!$D94,'C Report'!Q$200:Q$299)+SUMIF('C Report'!$A$400:$A$500,'C Report Grouper'!$D94,'C Report'!Q$400:Q$500)),SUMIF('C Report'!$A$200:$A$299,'C Report Grouper'!$D94,'C Report'!Q$200:Q$299))</f>
        <v>0</v>
      </c>
      <c r="T94" s="102">
        <f>IF($D$4="MAP+ADM Waivers",(SUMIF('C Report'!$A$200:$A$299,'C Report Grouper'!$D94,'C Report'!R$200:R$299)+SUMIF('C Report'!$A$400:$A$500,'C Report Grouper'!$D94,'C Report'!R$400:R$500)),SUMIF('C Report'!$A$200:$A$299,'C Report Grouper'!$D94,'C Report'!R$200:R$299))</f>
        <v>0</v>
      </c>
      <c r="U94" s="102">
        <f>IF($D$4="MAP+ADM Waivers",(SUMIF('C Report'!$A$200:$A$299,'C Report Grouper'!$D94,'C Report'!S$200:S$299)+SUMIF('C Report'!$A$400:$A$500,'C Report Grouper'!$D94,'C Report'!S$400:S$500)),SUMIF('C Report'!$A$200:$A$299,'C Report Grouper'!$D94,'C Report'!S$200:S$299))</f>
        <v>0</v>
      </c>
      <c r="V94" s="102">
        <f>IF($D$4="MAP+ADM Waivers",(SUMIF('C Report'!$A$200:$A$299,'C Report Grouper'!$D94,'C Report'!T$200:T$299)+SUMIF('C Report'!$A$400:$A$500,'C Report Grouper'!$D94,'C Report'!T$400:T$500)),SUMIF('C Report'!$A$200:$A$299,'C Report Grouper'!$D94,'C Report'!T$200:T$299))</f>
        <v>0</v>
      </c>
      <c r="W94" s="102">
        <f>IF($D$4="MAP+ADM Waivers",(SUMIF('C Report'!$A$200:$A$299,'C Report Grouper'!$D94,'C Report'!U$200:U$299)+SUMIF('C Report'!$A$400:$A$500,'C Report Grouper'!$D94,'C Report'!U$400:U$500)),SUMIF('C Report'!$A$200:$A$299,'C Report Grouper'!$D94,'C Report'!U$200:U$299))</f>
        <v>0</v>
      </c>
      <c r="X94" s="102">
        <f>IF($D$4="MAP+ADM Waivers",(SUMIF('C Report'!$A$200:$A$299,'C Report Grouper'!$D94,'C Report'!V$200:V$299)+SUMIF('C Report'!$A$400:$A$500,'C Report Grouper'!$D94,'C Report'!V$400:V$500)),SUMIF('C Report'!$A$200:$A$299,'C Report Grouper'!$D94,'C Report'!V$200:V$299))</f>
        <v>0</v>
      </c>
      <c r="Y94" s="102">
        <f>IF($D$4="MAP+ADM Waivers",(SUMIF('C Report'!$A$200:$A$299,'C Report Grouper'!$D94,'C Report'!W$200:W$299)+SUMIF('C Report'!$A$400:$A$500,'C Report Grouper'!$D94,'C Report'!W$400:W$500)),SUMIF('C Report'!$A$200:$A$299,'C Report Grouper'!$D94,'C Report'!W$200:W$299))</f>
        <v>0</v>
      </c>
      <c r="Z94" s="102">
        <f>IF($D$4="MAP+ADM Waivers",(SUMIF('C Report'!$A$200:$A$299,'C Report Grouper'!$D94,'C Report'!X$200:X$299)+SUMIF('C Report'!$A$400:$A$500,'C Report Grouper'!$D94,'C Report'!X$400:X$500)),SUMIF('C Report'!$A$200:$A$299,'C Report Grouper'!$D94,'C Report'!X$200:X$299))</f>
        <v>0</v>
      </c>
      <c r="AA94" s="102">
        <f>IF($D$4="MAP+ADM Waivers",(SUMIF('C Report'!$A$200:$A$299,'C Report Grouper'!$D94,'C Report'!Y$200:Y$299)+SUMIF('C Report'!$A$400:$A$500,'C Report Grouper'!$D94,'C Report'!Y$400:Y$500)),SUMIF('C Report'!$A$200:$A$299,'C Report Grouper'!$D94,'C Report'!Y$200:Y$299))</f>
        <v>0</v>
      </c>
      <c r="AB94" s="102">
        <f>IF($D$4="MAP+ADM Waivers",(SUMIF('C Report'!$A$200:$A$299,'C Report Grouper'!$D94,'C Report'!Z$200:Z$299)+SUMIF('C Report'!$A$400:$A$500,'C Report Grouper'!$D94,'C Report'!Z$400:Z$500)),SUMIF('C Report'!$A$200:$A$299,'C Report Grouper'!$D94,'C Report'!Z$200:Z$299))</f>
        <v>0</v>
      </c>
      <c r="AC94" s="102">
        <f>IF($D$4="MAP+ADM Waivers",(SUMIF('C Report'!$A$200:$A$299,'C Report Grouper'!$D94,'C Report'!AA$200:AA$299)+SUMIF('C Report'!$A$400:$A$500,'C Report Grouper'!$D94,'C Report'!AA$400:AA$500)),SUMIF('C Report'!$A$200:$A$299,'C Report Grouper'!$D94,'C Report'!AA$200:AA$299))</f>
        <v>0</v>
      </c>
      <c r="AD94" s="102">
        <f>IF($D$4="MAP+ADM Waivers",(SUMIF('C Report'!$A$200:$A$299,'C Report Grouper'!$D94,'C Report'!AB$200:AB$299)+SUMIF('C Report'!$A$400:$A$500,'C Report Grouper'!$D94,'C Report'!AB$400:AB$500)),SUMIF('C Report'!$A$200:$A$299,'C Report Grouper'!$D94,'C Report'!AB$200:AB$299))</f>
        <v>0</v>
      </c>
      <c r="AE94" s="102">
        <f>IF($D$4="MAP+ADM Waivers",(SUMIF('C Report'!$A$200:$A$299,'C Report Grouper'!$D94,'C Report'!AC$200:AC$299)+SUMIF('C Report'!$A$400:$A$500,'C Report Grouper'!$D94,'C Report'!AC$400:AC$500)),SUMIF('C Report'!$A$200:$A$299,'C Report Grouper'!$D94,'C Report'!AC$200:AC$299))</f>
        <v>0</v>
      </c>
      <c r="AF94" s="102">
        <f>IF($D$4="MAP+ADM Waivers",(SUMIF('C Report'!$A$200:$A$299,'C Report Grouper'!$D94,'C Report'!AD$200:AD$299)+SUMIF('C Report'!$A$400:$A$500,'C Report Grouper'!$D94,'C Report'!AD$400:AD$500)),SUMIF('C Report'!$A$200:$A$299,'C Report Grouper'!$D94,'C Report'!AD$200:AD$299))</f>
        <v>0</v>
      </c>
      <c r="AG94" s="102">
        <f>IF($D$4="MAP+ADM Waivers",(SUMIF('C Report'!$A$200:$A$299,'C Report Grouper'!$D94,'C Report'!AE$200:AE$299)+SUMIF('C Report'!$A$400:$A$500,'C Report Grouper'!$D94,'C Report'!AE$400:AE$500)),SUMIF('C Report'!$A$200:$A$299,'C Report Grouper'!$D94,'C Report'!AE$200:AE$299))</f>
        <v>0</v>
      </c>
      <c r="AH94" s="103">
        <f>IF($D$4="MAP+ADM Waivers",(SUMIF('C Report'!$A$200:$A$299,'C Report Grouper'!$D94,'C Report'!AF$200:AF$299)+SUMIF('C Report'!$A$400:$A$500,'C Report Grouper'!$D94,'C Report'!AF$400:AF$500)),SUMIF('C Report'!$A$200:$A$299,'C Report Grouper'!$D94,'C Report'!AF$200:AF$299))</f>
        <v>0</v>
      </c>
    </row>
    <row r="95" spans="2:34" hidden="1" x14ac:dyDescent="0.2">
      <c r="B95" s="6" t="s">
        <v>81</v>
      </c>
      <c r="C95" s="57"/>
      <c r="D95" s="296"/>
      <c r="E95" s="101">
        <f>IF($D$4="MAP+ADM Waivers",(SUMIF('C Report'!$A$200:$A$299,'C Report Grouper'!$D95,'C Report'!C$200:C$299)+SUMIF('C Report'!$A$400:$A$500,'C Report Grouper'!$D95,'C Report'!C$400:C$500)),SUMIF('C Report'!$A$200:$A$299,'C Report Grouper'!$D95,'C Report'!C$200:C$299))</f>
        <v>0</v>
      </c>
      <c r="F95" s="420">
        <f>IF($D$4="MAP+ADM Waivers",(SUMIF('C Report'!$A$200:$A$299,'C Report Grouper'!$D95,'C Report'!D$200:D$299)+SUMIF('C Report'!$A$400:$A$500,'C Report Grouper'!$D95,'C Report'!D$400:D$500)),SUMIF('C Report'!$A$200:$A$299,'C Report Grouper'!$D95,'C Report'!D$200:D$299))</f>
        <v>0</v>
      </c>
      <c r="G95" s="420">
        <f>IF($D$4="MAP+ADM Waivers",(SUMIF('C Report'!$A$200:$A$299,'C Report Grouper'!$D95,'C Report'!E$200:E$299)+SUMIF('C Report'!$A$400:$A$500,'C Report Grouper'!$D95,'C Report'!E$400:E$500)),SUMIF('C Report'!$A$200:$A$299,'C Report Grouper'!$D95,'C Report'!E$200:E$299))</f>
        <v>0</v>
      </c>
      <c r="H95" s="420">
        <f>IF($D$4="MAP+ADM Waivers",(SUMIF('C Report'!$A$200:$A$299,'C Report Grouper'!$D95,'C Report'!F$200:F$299)+SUMIF('C Report'!$A$400:$A$500,'C Report Grouper'!$D95,'C Report'!F$400:F$500)),SUMIF('C Report'!$A$200:$A$299,'C Report Grouper'!$D95,'C Report'!F$200:F$299))</f>
        <v>0</v>
      </c>
      <c r="I95" s="103">
        <f>IF($D$4="MAP+ADM Waivers",(SUMIF('C Report'!$A$200:$A$299,'C Report Grouper'!$D95,'C Report'!G$200:G$299)+SUMIF('C Report'!$A$400:$A$500,'C Report Grouper'!$D95,'C Report'!G$400:G$500)),SUMIF('C Report'!$A$200:$A$299,'C Report Grouper'!$D95,'C Report'!G$200:G$299))</f>
        <v>0</v>
      </c>
      <c r="J95" s="102">
        <f>IF($D$4="MAP+ADM Waivers",(SUMIF('C Report'!$A$200:$A$299,'C Report Grouper'!$D95,'C Report'!H$200:H$299)+SUMIF('C Report'!$A$400:$A$500,'C Report Grouper'!$D95,'C Report'!H$400:H$500)),SUMIF('C Report'!$A$200:$A$299,'C Report Grouper'!$D95,'C Report'!H$200:H$299))</f>
        <v>0</v>
      </c>
      <c r="K95" s="102">
        <f>IF($D$4="MAP+ADM Waivers",(SUMIF('C Report'!$A$200:$A$299,'C Report Grouper'!$D95,'C Report'!I$200:I$299)+SUMIF('C Report'!$A$400:$A$500,'C Report Grouper'!$D95,'C Report'!I$400:I$500)),SUMIF('C Report'!$A$200:$A$299,'C Report Grouper'!$D95,'C Report'!I$200:I$299))</f>
        <v>0</v>
      </c>
      <c r="L95" s="102">
        <f>IF($D$4="MAP+ADM Waivers",(SUMIF('C Report'!$A$200:$A$299,'C Report Grouper'!$D95,'C Report'!J$200:J$299)+SUMIF('C Report'!$A$400:$A$500,'C Report Grouper'!$D95,'C Report'!J$400:J$500)),SUMIF('C Report'!$A$200:$A$299,'C Report Grouper'!$D95,'C Report'!J$200:J$299))</f>
        <v>0</v>
      </c>
      <c r="M95" s="102">
        <f>IF($D$4="MAP+ADM Waivers",(SUMIF('C Report'!$A$200:$A$299,'C Report Grouper'!$D95,'C Report'!K$200:K$299)+SUMIF('C Report'!$A$400:$A$500,'C Report Grouper'!$D95,'C Report'!K$400:K$500)),SUMIF('C Report'!$A$200:$A$299,'C Report Grouper'!$D95,'C Report'!K$200:K$299))</f>
        <v>0</v>
      </c>
      <c r="N95" s="102">
        <f>IF($D$4="MAP+ADM Waivers",(SUMIF('C Report'!$A$200:$A$299,'C Report Grouper'!$D95,'C Report'!L$200:L$299)+SUMIF('C Report'!$A$400:$A$500,'C Report Grouper'!$D95,'C Report'!L$400:L$500)),SUMIF('C Report'!$A$200:$A$299,'C Report Grouper'!$D95,'C Report'!L$200:L$299))</f>
        <v>0</v>
      </c>
      <c r="O95" s="102">
        <f>IF($D$4="MAP+ADM Waivers",(SUMIF('C Report'!$A$200:$A$299,'C Report Grouper'!$D95,'C Report'!M$200:M$299)+SUMIF('C Report'!$A$400:$A$500,'C Report Grouper'!$D95,'C Report'!M$400:M$500)),SUMIF('C Report'!$A$200:$A$299,'C Report Grouper'!$D95,'C Report'!M$200:M$299))</f>
        <v>0</v>
      </c>
      <c r="P95" s="102">
        <f>IF($D$4="MAP+ADM Waivers",(SUMIF('C Report'!$A$200:$A$299,'C Report Grouper'!$D95,'C Report'!N$200:N$299)+SUMIF('C Report'!$A$400:$A$500,'C Report Grouper'!$D95,'C Report'!N$400:N$500)),SUMIF('C Report'!$A$200:$A$299,'C Report Grouper'!$D95,'C Report'!N$200:N$299))</f>
        <v>0</v>
      </c>
      <c r="Q95" s="102">
        <f>IF($D$4="MAP+ADM Waivers",(SUMIF('C Report'!$A$200:$A$299,'C Report Grouper'!$D95,'C Report'!O$200:O$299)+SUMIF('C Report'!$A$400:$A$500,'C Report Grouper'!$D95,'C Report'!O$400:O$500)),SUMIF('C Report'!$A$200:$A$299,'C Report Grouper'!$D95,'C Report'!O$200:O$299))</f>
        <v>0</v>
      </c>
      <c r="R95" s="102">
        <f>IF($D$4="MAP+ADM Waivers",(SUMIF('C Report'!$A$200:$A$299,'C Report Grouper'!$D95,'C Report'!P$200:P$299)+SUMIF('C Report'!$A$400:$A$500,'C Report Grouper'!$D95,'C Report'!P$400:P$500)),SUMIF('C Report'!$A$200:$A$299,'C Report Grouper'!$D95,'C Report'!P$200:P$299))</f>
        <v>0</v>
      </c>
      <c r="S95" s="102">
        <f>IF($D$4="MAP+ADM Waivers",(SUMIF('C Report'!$A$200:$A$299,'C Report Grouper'!$D95,'C Report'!Q$200:Q$299)+SUMIF('C Report'!$A$400:$A$500,'C Report Grouper'!$D95,'C Report'!Q$400:Q$500)),SUMIF('C Report'!$A$200:$A$299,'C Report Grouper'!$D95,'C Report'!Q$200:Q$299))</f>
        <v>0</v>
      </c>
      <c r="T95" s="102">
        <f>IF($D$4="MAP+ADM Waivers",(SUMIF('C Report'!$A$200:$A$299,'C Report Grouper'!$D95,'C Report'!R$200:R$299)+SUMIF('C Report'!$A$400:$A$500,'C Report Grouper'!$D95,'C Report'!R$400:R$500)),SUMIF('C Report'!$A$200:$A$299,'C Report Grouper'!$D95,'C Report'!R$200:R$299))</f>
        <v>0</v>
      </c>
      <c r="U95" s="102">
        <f>IF($D$4="MAP+ADM Waivers",(SUMIF('C Report'!$A$200:$A$299,'C Report Grouper'!$D95,'C Report'!S$200:S$299)+SUMIF('C Report'!$A$400:$A$500,'C Report Grouper'!$D95,'C Report'!S$400:S$500)),SUMIF('C Report'!$A$200:$A$299,'C Report Grouper'!$D95,'C Report'!S$200:S$299))</f>
        <v>0</v>
      </c>
      <c r="V95" s="102">
        <f>IF($D$4="MAP+ADM Waivers",(SUMIF('C Report'!$A$200:$A$299,'C Report Grouper'!$D95,'C Report'!T$200:T$299)+SUMIF('C Report'!$A$400:$A$500,'C Report Grouper'!$D95,'C Report'!T$400:T$500)),SUMIF('C Report'!$A$200:$A$299,'C Report Grouper'!$D95,'C Report'!T$200:T$299))</f>
        <v>0</v>
      </c>
      <c r="W95" s="102">
        <f>IF($D$4="MAP+ADM Waivers",(SUMIF('C Report'!$A$200:$A$299,'C Report Grouper'!$D95,'C Report'!U$200:U$299)+SUMIF('C Report'!$A$400:$A$500,'C Report Grouper'!$D95,'C Report'!U$400:U$500)),SUMIF('C Report'!$A$200:$A$299,'C Report Grouper'!$D95,'C Report'!U$200:U$299))</f>
        <v>0</v>
      </c>
      <c r="X95" s="102">
        <f>IF($D$4="MAP+ADM Waivers",(SUMIF('C Report'!$A$200:$A$299,'C Report Grouper'!$D95,'C Report'!V$200:V$299)+SUMIF('C Report'!$A$400:$A$500,'C Report Grouper'!$D95,'C Report'!V$400:V$500)),SUMIF('C Report'!$A$200:$A$299,'C Report Grouper'!$D95,'C Report'!V$200:V$299))</f>
        <v>0</v>
      </c>
      <c r="Y95" s="102">
        <f>IF($D$4="MAP+ADM Waivers",(SUMIF('C Report'!$A$200:$A$299,'C Report Grouper'!$D95,'C Report'!W$200:W$299)+SUMIF('C Report'!$A$400:$A$500,'C Report Grouper'!$D95,'C Report'!W$400:W$500)),SUMIF('C Report'!$A$200:$A$299,'C Report Grouper'!$D95,'C Report'!W$200:W$299))</f>
        <v>0</v>
      </c>
      <c r="Z95" s="102">
        <f>IF($D$4="MAP+ADM Waivers",(SUMIF('C Report'!$A$200:$A$299,'C Report Grouper'!$D95,'C Report'!X$200:X$299)+SUMIF('C Report'!$A$400:$A$500,'C Report Grouper'!$D95,'C Report'!X$400:X$500)),SUMIF('C Report'!$A$200:$A$299,'C Report Grouper'!$D95,'C Report'!X$200:X$299))</f>
        <v>0</v>
      </c>
      <c r="AA95" s="102">
        <f>IF($D$4="MAP+ADM Waivers",(SUMIF('C Report'!$A$200:$A$299,'C Report Grouper'!$D95,'C Report'!Y$200:Y$299)+SUMIF('C Report'!$A$400:$A$500,'C Report Grouper'!$D95,'C Report'!Y$400:Y$500)),SUMIF('C Report'!$A$200:$A$299,'C Report Grouper'!$D95,'C Report'!Y$200:Y$299))</f>
        <v>0</v>
      </c>
      <c r="AB95" s="102">
        <f>IF($D$4="MAP+ADM Waivers",(SUMIF('C Report'!$A$200:$A$299,'C Report Grouper'!$D95,'C Report'!Z$200:Z$299)+SUMIF('C Report'!$A$400:$A$500,'C Report Grouper'!$D95,'C Report'!Z$400:Z$500)),SUMIF('C Report'!$A$200:$A$299,'C Report Grouper'!$D95,'C Report'!Z$200:Z$299))</f>
        <v>0</v>
      </c>
      <c r="AC95" s="102">
        <f>IF($D$4="MAP+ADM Waivers",(SUMIF('C Report'!$A$200:$A$299,'C Report Grouper'!$D95,'C Report'!AA$200:AA$299)+SUMIF('C Report'!$A$400:$A$500,'C Report Grouper'!$D95,'C Report'!AA$400:AA$500)),SUMIF('C Report'!$A$200:$A$299,'C Report Grouper'!$D95,'C Report'!AA$200:AA$299))</f>
        <v>0</v>
      </c>
      <c r="AD95" s="102">
        <f>IF($D$4="MAP+ADM Waivers",(SUMIF('C Report'!$A$200:$A$299,'C Report Grouper'!$D95,'C Report'!AB$200:AB$299)+SUMIF('C Report'!$A$400:$A$500,'C Report Grouper'!$D95,'C Report'!AB$400:AB$500)),SUMIF('C Report'!$A$200:$A$299,'C Report Grouper'!$D95,'C Report'!AB$200:AB$299))</f>
        <v>0</v>
      </c>
      <c r="AE95" s="102">
        <f>IF($D$4="MAP+ADM Waivers",(SUMIF('C Report'!$A$200:$A$299,'C Report Grouper'!$D95,'C Report'!AC$200:AC$299)+SUMIF('C Report'!$A$400:$A$500,'C Report Grouper'!$D95,'C Report'!AC$400:AC$500)),SUMIF('C Report'!$A$200:$A$299,'C Report Grouper'!$D95,'C Report'!AC$200:AC$299))</f>
        <v>0</v>
      </c>
      <c r="AF95" s="102">
        <f>IF($D$4="MAP+ADM Waivers",(SUMIF('C Report'!$A$200:$A$299,'C Report Grouper'!$D95,'C Report'!AD$200:AD$299)+SUMIF('C Report'!$A$400:$A$500,'C Report Grouper'!$D95,'C Report'!AD$400:AD$500)),SUMIF('C Report'!$A$200:$A$299,'C Report Grouper'!$D95,'C Report'!AD$200:AD$299))</f>
        <v>0</v>
      </c>
      <c r="AG95" s="102">
        <f>IF($D$4="MAP+ADM Waivers",(SUMIF('C Report'!$A$200:$A$299,'C Report Grouper'!$D95,'C Report'!AE$200:AE$299)+SUMIF('C Report'!$A$400:$A$500,'C Report Grouper'!$D95,'C Report'!AE$400:AE$500)),SUMIF('C Report'!$A$200:$A$299,'C Report Grouper'!$D95,'C Report'!AE$200:AE$299))</f>
        <v>0</v>
      </c>
      <c r="AH95" s="103">
        <f>IF($D$4="MAP+ADM Waivers",(SUMIF('C Report'!$A$200:$A$299,'C Report Grouper'!$D95,'C Report'!AF$200:AF$299)+SUMIF('C Report'!$A$400:$A$500,'C Report Grouper'!$D95,'C Report'!AF$400:AF$500)),SUMIF('C Report'!$A$200:$A$299,'C Report Grouper'!$D95,'C Report'!AF$200:AF$299))</f>
        <v>0</v>
      </c>
    </row>
    <row r="96" spans="2:34" hidden="1" x14ac:dyDescent="0.2">
      <c r="B96" s="22" t="str">
        <f>IFERROR(VLOOKUP(C96,'MEG Def'!$A$58:$B$61,2),"")</f>
        <v/>
      </c>
      <c r="C96" s="57"/>
      <c r="D96" s="296"/>
      <c r="E96" s="101">
        <f>IF($D$4="MAP+ADM Waivers",(SUMIF('C Report'!$A$200:$A$299,'C Report Grouper'!$D96,'C Report'!C$200:C$299)+SUMIF('C Report'!$A$400:$A$500,'C Report Grouper'!$D96,'C Report'!C$400:C$500)),SUMIF('C Report'!$A$200:$A$299,'C Report Grouper'!$D96,'C Report'!C$200:C$299))</f>
        <v>0</v>
      </c>
      <c r="F96" s="420">
        <f>IF($D$4="MAP+ADM Waivers",(SUMIF('C Report'!$A$200:$A$299,'C Report Grouper'!$D96,'C Report'!D$200:D$299)+SUMIF('C Report'!$A$400:$A$500,'C Report Grouper'!$D96,'C Report'!D$400:D$500)),SUMIF('C Report'!$A$200:$A$299,'C Report Grouper'!$D96,'C Report'!D$200:D$299))</f>
        <v>0</v>
      </c>
      <c r="G96" s="420">
        <f>IF($D$4="MAP+ADM Waivers",(SUMIF('C Report'!$A$200:$A$299,'C Report Grouper'!$D96,'C Report'!E$200:E$299)+SUMIF('C Report'!$A$400:$A$500,'C Report Grouper'!$D96,'C Report'!E$400:E$500)),SUMIF('C Report'!$A$200:$A$299,'C Report Grouper'!$D96,'C Report'!E$200:E$299))</f>
        <v>0</v>
      </c>
      <c r="H96" s="420">
        <f>IF($D$4="MAP+ADM Waivers",(SUMIF('C Report'!$A$200:$A$299,'C Report Grouper'!$D96,'C Report'!F$200:F$299)+SUMIF('C Report'!$A$400:$A$500,'C Report Grouper'!$D96,'C Report'!F$400:F$500)),SUMIF('C Report'!$A$200:$A$299,'C Report Grouper'!$D96,'C Report'!F$200:F$299))</f>
        <v>0</v>
      </c>
      <c r="I96" s="103">
        <f>IF($D$4="MAP+ADM Waivers",(SUMIF('C Report'!$A$200:$A$299,'C Report Grouper'!$D96,'C Report'!G$200:G$299)+SUMIF('C Report'!$A$400:$A$500,'C Report Grouper'!$D96,'C Report'!G$400:G$500)),SUMIF('C Report'!$A$200:$A$299,'C Report Grouper'!$D96,'C Report'!G$200:G$299))</f>
        <v>0</v>
      </c>
      <c r="J96" s="102">
        <f>IF($D$4="MAP+ADM Waivers",(SUMIF('C Report'!$A$200:$A$299,'C Report Grouper'!$D96,'C Report'!H$200:H$299)+SUMIF('C Report'!$A$400:$A$500,'C Report Grouper'!$D96,'C Report'!H$400:H$500)),SUMIF('C Report'!$A$200:$A$299,'C Report Grouper'!$D96,'C Report'!H$200:H$299))</f>
        <v>0</v>
      </c>
      <c r="K96" s="102">
        <f>IF($D$4="MAP+ADM Waivers",(SUMIF('C Report'!$A$200:$A$299,'C Report Grouper'!$D96,'C Report'!I$200:I$299)+SUMIF('C Report'!$A$400:$A$500,'C Report Grouper'!$D96,'C Report'!I$400:I$500)),SUMIF('C Report'!$A$200:$A$299,'C Report Grouper'!$D96,'C Report'!I$200:I$299))</f>
        <v>0</v>
      </c>
      <c r="L96" s="102">
        <f>IF($D$4="MAP+ADM Waivers",(SUMIF('C Report'!$A$200:$A$299,'C Report Grouper'!$D96,'C Report'!J$200:J$299)+SUMIF('C Report'!$A$400:$A$500,'C Report Grouper'!$D96,'C Report'!J$400:J$500)),SUMIF('C Report'!$A$200:$A$299,'C Report Grouper'!$D96,'C Report'!J$200:J$299))</f>
        <v>0</v>
      </c>
      <c r="M96" s="102">
        <f>IF($D$4="MAP+ADM Waivers",(SUMIF('C Report'!$A$200:$A$299,'C Report Grouper'!$D96,'C Report'!K$200:K$299)+SUMIF('C Report'!$A$400:$A$500,'C Report Grouper'!$D96,'C Report'!K$400:K$500)),SUMIF('C Report'!$A$200:$A$299,'C Report Grouper'!$D96,'C Report'!K$200:K$299))</f>
        <v>0</v>
      </c>
      <c r="N96" s="102">
        <f>IF($D$4="MAP+ADM Waivers",(SUMIF('C Report'!$A$200:$A$299,'C Report Grouper'!$D96,'C Report'!L$200:L$299)+SUMIF('C Report'!$A$400:$A$500,'C Report Grouper'!$D96,'C Report'!L$400:L$500)),SUMIF('C Report'!$A$200:$A$299,'C Report Grouper'!$D96,'C Report'!L$200:L$299))</f>
        <v>0</v>
      </c>
      <c r="O96" s="102">
        <f>IF($D$4="MAP+ADM Waivers",(SUMIF('C Report'!$A$200:$A$299,'C Report Grouper'!$D96,'C Report'!M$200:M$299)+SUMIF('C Report'!$A$400:$A$500,'C Report Grouper'!$D96,'C Report'!M$400:M$500)),SUMIF('C Report'!$A$200:$A$299,'C Report Grouper'!$D96,'C Report'!M$200:M$299))</f>
        <v>0</v>
      </c>
      <c r="P96" s="102">
        <f>IF($D$4="MAP+ADM Waivers",(SUMIF('C Report'!$A$200:$A$299,'C Report Grouper'!$D96,'C Report'!N$200:N$299)+SUMIF('C Report'!$A$400:$A$500,'C Report Grouper'!$D96,'C Report'!N$400:N$500)),SUMIF('C Report'!$A$200:$A$299,'C Report Grouper'!$D96,'C Report'!N$200:N$299))</f>
        <v>0</v>
      </c>
      <c r="Q96" s="102">
        <f>IF($D$4="MAP+ADM Waivers",(SUMIF('C Report'!$A$200:$A$299,'C Report Grouper'!$D96,'C Report'!O$200:O$299)+SUMIF('C Report'!$A$400:$A$500,'C Report Grouper'!$D96,'C Report'!O$400:O$500)),SUMIF('C Report'!$A$200:$A$299,'C Report Grouper'!$D96,'C Report'!O$200:O$299))</f>
        <v>0</v>
      </c>
      <c r="R96" s="102">
        <f>IF($D$4="MAP+ADM Waivers",(SUMIF('C Report'!$A$200:$A$299,'C Report Grouper'!$D96,'C Report'!P$200:P$299)+SUMIF('C Report'!$A$400:$A$500,'C Report Grouper'!$D96,'C Report'!P$400:P$500)),SUMIF('C Report'!$A$200:$A$299,'C Report Grouper'!$D96,'C Report'!P$200:P$299))</f>
        <v>0</v>
      </c>
      <c r="S96" s="102">
        <f>IF($D$4="MAP+ADM Waivers",(SUMIF('C Report'!$A$200:$A$299,'C Report Grouper'!$D96,'C Report'!Q$200:Q$299)+SUMIF('C Report'!$A$400:$A$500,'C Report Grouper'!$D96,'C Report'!Q$400:Q$500)),SUMIF('C Report'!$A$200:$A$299,'C Report Grouper'!$D96,'C Report'!Q$200:Q$299))</f>
        <v>0</v>
      </c>
      <c r="T96" s="102">
        <f>IF($D$4="MAP+ADM Waivers",(SUMIF('C Report'!$A$200:$A$299,'C Report Grouper'!$D96,'C Report'!R$200:R$299)+SUMIF('C Report'!$A$400:$A$500,'C Report Grouper'!$D96,'C Report'!R$400:R$500)),SUMIF('C Report'!$A$200:$A$299,'C Report Grouper'!$D96,'C Report'!R$200:R$299))</f>
        <v>0</v>
      </c>
      <c r="U96" s="102">
        <f>IF($D$4="MAP+ADM Waivers",(SUMIF('C Report'!$A$200:$A$299,'C Report Grouper'!$D96,'C Report'!S$200:S$299)+SUMIF('C Report'!$A$400:$A$500,'C Report Grouper'!$D96,'C Report'!S$400:S$500)),SUMIF('C Report'!$A$200:$A$299,'C Report Grouper'!$D96,'C Report'!S$200:S$299))</f>
        <v>0</v>
      </c>
      <c r="V96" s="102">
        <f>IF($D$4="MAP+ADM Waivers",(SUMIF('C Report'!$A$200:$A$299,'C Report Grouper'!$D96,'C Report'!T$200:T$299)+SUMIF('C Report'!$A$400:$A$500,'C Report Grouper'!$D96,'C Report'!T$400:T$500)),SUMIF('C Report'!$A$200:$A$299,'C Report Grouper'!$D96,'C Report'!T$200:T$299))</f>
        <v>0</v>
      </c>
      <c r="W96" s="102">
        <f>IF($D$4="MAP+ADM Waivers",(SUMIF('C Report'!$A$200:$A$299,'C Report Grouper'!$D96,'C Report'!U$200:U$299)+SUMIF('C Report'!$A$400:$A$500,'C Report Grouper'!$D96,'C Report'!U$400:U$500)),SUMIF('C Report'!$A$200:$A$299,'C Report Grouper'!$D96,'C Report'!U$200:U$299))</f>
        <v>0</v>
      </c>
      <c r="X96" s="102">
        <f>IF($D$4="MAP+ADM Waivers",(SUMIF('C Report'!$A$200:$A$299,'C Report Grouper'!$D96,'C Report'!V$200:V$299)+SUMIF('C Report'!$A$400:$A$500,'C Report Grouper'!$D96,'C Report'!V$400:V$500)),SUMIF('C Report'!$A$200:$A$299,'C Report Grouper'!$D96,'C Report'!V$200:V$299))</f>
        <v>0</v>
      </c>
      <c r="Y96" s="102">
        <f>IF($D$4="MAP+ADM Waivers",(SUMIF('C Report'!$A$200:$A$299,'C Report Grouper'!$D96,'C Report'!W$200:W$299)+SUMIF('C Report'!$A$400:$A$500,'C Report Grouper'!$D96,'C Report'!W$400:W$500)),SUMIF('C Report'!$A$200:$A$299,'C Report Grouper'!$D96,'C Report'!W$200:W$299))</f>
        <v>0</v>
      </c>
      <c r="Z96" s="102">
        <f>IF($D$4="MAP+ADM Waivers",(SUMIF('C Report'!$A$200:$A$299,'C Report Grouper'!$D96,'C Report'!X$200:X$299)+SUMIF('C Report'!$A$400:$A$500,'C Report Grouper'!$D96,'C Report'!X$400:X$500)),SUMIF('C Report'!$A$200:$A$299,'C Report Grouper'!$D96,'C Report'!X$200:X$299))</f>
        <v>0</v>
      </c>
      <c r="AA96" s="102">
        <f>IF($D$4="MAP+ADM Waivers",(SUMIF('C Report'!$A$200:$A$299,'C Report Grouper'!$D96,'C Report'!Y$200:Y$299)+SUMIF('C Report'!$A$400:$A$500,'C Report Grouper'!$D96,'C Report'!Y$400:Y$500)),SUMIF('C Report'!$A$200:$A$299,'C Report Grouper'!$D96,'C Report'!Y$200:Y$299))</f>
        <v>0</v>
      </c>
      <c r="AB96" s="102">
        <f>IF($D$4="MAP+ADM Waivers",(SUMIF('C Report'!$A$200:$A$299,'C Report Grouper'!$D96,'C Report'!Z$200:Z$299)+SUMIF('C Report'!$A$400:$A$500,'C Report Grouper'!$D96,'C Report'!Z$400:Z$500)),SUMIF('C Report'!$A$200:$A$299,'C Report Grouper'!$D96,'C Report'!Z$200:Z$299))</f>
        <v>0</v>
      </c>
      <c r="AC96" s="102">
        <f>IF($D$4="MAP+ADM Waivers",(SUMIF('C Report'!$A$200:$A$299,'C Report Grouper'!$D96,'C Report'!AA$200:AA$299)+SUMIF('C Report'!$A$400:$A$500,'C Report Grouper'!$D96,'C Report'!AA$400:AA$500)),SUMIF('C Report'!$A$200:$A$299,'C Report Grouper'!$D96,'C Report'!AA$200:AA$299))</f>
        <v>0</v>
      </c>
      <c r="AD96" s="102">
        <f>IF($D$4="MAP+ADM Waivers",(SUMIF('C Report'!$A$200:$A$299,'C Report Grouper'!$D96,'C Report'!AB$200:AB$299)+SUMIF('C Report'!$A$400:$A$500,'C Report Grouper'!$D96,'C Report'!AB$400:AB$500)),SUMIF('C Report'!$A$200:$A$299,'C Report Grouper'!$D96,'C Report'!AB$200:AB$299))</f>
        <v>0</v>
      </c>
      <c r="AE96" s="102">
        <f>IF($D$4="MAP+ADM Waivers",(SUMIF('C Report'!$A$200:$A$299,'C Report Grouper'!$D96,'C Report'!AC$200:AC$299)+SUMIF('C Report'!$A$400:$A$500,'C Report Grouper'!$D96,'C Report'!AC$400:AC$500)),SUMIF('C Report'!$A$200:$A$299,'C Report Grouper'!$D96,'C Report'!AC$200:AC$299))</f>
        <v>0</v>
      </c>
      <c r="AF96" s="102">
        <f>IF($D$4="MAP+ADM Waivers",(SUMIF('C Report'!$A$200:$A$299,'C Report Grouper'!$D96,'C Report'!AD$200:AD$299)+SUMIF('C Report'!$A$400:$A$500,'C Report Grouper'!$D96,'C Report'!AD$400:AD$500)),SUMIF('C Report'!$A$200:$A$299,'C Report Grouper'!$D96,'C Report'!AD$200:AD$299))</f>
        <v>0</v>
      </c>
      <c r="AG96" s="102">
        <f>IF($D$4="MAP+ADM Waivers",(SUMIF('C Report'!$A$200:$A$299,'C Report Grouper'!$D96,'C Report'!AE$200:AE$299)+SUMIF('C Report'!$A$400:$A$500,'C Report Grouper'!$D96,'C Report'!AE$400:AE$500)),SUMIF('C Report'!$A$200:$A$299,'C Report Grouper'!$D96,'C Report'!AE$200:AE$299))</f>
        <v>0</v>
      </c>
      <c r="AH96" s="103">
        <f>IF($D$4="MAP+ADM Waivers",(SUMIF('C Report'!$A$200:$A$299,'C Report Grouper'!$D96,'C Report'!AF$200:AF$299)+SUMIF('C Report'!$A$400:$A$500,'C Report Grouper'!$D96,'C Report'!AF$400:AF$500)),SUMIF('C Report'!$A$200:$A$299,'C Report Grouper'!$D96,'C Report'!AF$200:AF$299))</f>
        <v>0</v>
      </c>
    </row>
    <row r="97" spans="2:34" hidden="1" x14ac:dyDescent="0.2">
      <c r="B97" s="22" t="str">
        <f>IFERROR(VLOOKUP(C97,'MEG Def'!$A$58:$B$61,2),"")</f>
        <v/>
      </c>
      <c r="C97" s="57"/>
      <c r="D97" s="296"/>
      <c r="E97" s="101">
        <f>IF($D$4="MAP+ADM Waivers",(SUMIF('C Report'!$A$200:$A$299,'C Report Grouper'!$D97,'C Report'!C$200:C$299)+SUMIF('C Report'!$A$400:$A$500,'C Report Grouper'!$D97,'C Report'!C$400:C$500)),SUMIF('C Report'!$A$200:$A$299,'C Report Grouper'!$D97,'C Report'!C$200:C$299))</f>
        <v>0</v>
      </c>
      <c r="F97" s="420">
        <f>IF($D$4="MAP+ADM Waivers",(SUMIF('C Report'!$A$200:$A$299,'C Report Grouper'!$D97,'C Report'!D$200:D$299)+SUMIF('C Report'!$A$400:$A$500,'C Report Grouper'!$D97,'C Report'!D$400:D$500)),SUMIF('C Report'!$A$200:$A$299,'C Report Grouper'!$D97,'C Report'!D$200:D$299))</f>
        <v>0</v>
      </c>
      <c r="G97" s="420">
        <f>IF($D$4="MAP+ADM Waivers",(SUMIF('C Report'!$A$200:$A$299,'C Report Grouper'!$D97,'C Report'!E$200:E$299)+SUMIF('C Report'!$A$400:$A$500,'C Report Grouper'!$D97,'C Report'!E$400:E$500)),SUMIF('C Report'!$A$200:$A$299,'C Report Grouper'!$D97,'C Report'!E$200:E$299))</f>
        <v>0</v>
      </c>
      <c r="H97" s="420">
        <f>IF($D$4="MAP+ADM Waivers",(SUMIF('C Report'!$A$200:$A$299,'C Report Grouper'!$D97,'C Report'!F$200:F$299)+SUMIF('C Report'!$A$400:$A$500,'C Report Grouper'!$D97,'C Report'!F$400:F$500)),SUMIF('C Report'!$A$200:$A$299,'C Report Grouper'!$D97,'C Report'!F$200:F$299))</f>
        <v>0</v>
      </c>
      <c r="I97" s="103">
        <f>IF($D$4="MAP+ADM Waivers",(SUMIF('C Report'!$A$200:$A$299,'C Report Grouper'!$D97,'C Report'!G$200:G$299)+SUMIF('C Report'!$A$400:$A$500,'C Report Grouper'!$D97,'C Report'!G$400:G$500)),SUMIF('C Report'!$A$200:$A$299,'C Report Grouper'!$D97,'C Report'!G$200:G$299))</f>
        <v>0</v>
      </c>
      <c r="J97" s="102">
        <f>IF($D$4="MAP+ADM Waivers",(SUMIF('C Report'!$A$200:$A$299,'C Report Grouper'!$D97,'C Report'!H$200:H$299)+SUMIF('C Report'!$A$400:$A$500,'C Report Grouper'!$D97,'C Report'!H$400:H$500)),SUMIF('C Report'!$A$200:$A$299,'C Report Grouper'!$D97,'C Report'!H$200:H$299))</f>
        <v>0</v>
      </c>
      <c r="K97" s="102">
        <f>IF($D$4="MAP+ADM Waivers",(SUMIF('C Report'!$A$200:$A$299,'C Report Grouper'!$D97,'C Report'!I$200:I$299)+SUMIF('C Report'!$A$400:$A$500,'C Report Grouper'!$D97,'C Report'!I$400:I$500)),SUMIF('C Report'!$A$200:$A$299,'C Report Grouper'!$D97,'C Report'!I$200:I$299))</f>
        <v>0</v>
      </c>
      <c r="L97" s="102">
        <f>IF($D$4="MAP+ADM Waivers",(SUMIF('C Report'!$A$200:$A$299,'C Report Grouper'!$D97,'C Report'!J$200:J$299)+SUMIF('C Report'!$A$400:$A$500,'C Report Grouper'!$D97,'C Report'!J$400:J$500)),SUMIF('C Report'!$A$200:$A$299,'C Report Grouper'!$D97,'C Report'!J$200:J$299))</f>
        <v>0</v>
      </c>
      <c r="M97" s="102">
        <f>IF($D$4="MAP+ADM Waivers",(SUMIF('C Report'!$A$200:$A$299,'C Report Grouper'!$D97,'C Report'!K$200:K$299)+SUMIF('C Report'!$A$400:$A$500,'C Report Grouper'!$D97,'C Report'!K$400:K$500)),SUMIF('C Report'!$A$200:$A$299,'C Report Grouper'!$D97,'C Report'!K$200:K$299))</f>
        <v>0</v>
      </c>
      <c r="N97" s="102">
        <f>IF($D$4="MAP+ADM Waivers",(SUMIF('C Report'!$A$200:$A$299,'C Report Grouper'!$D97,'C Report'!L$200:L$299)+SUMIF('C Report'!$A$400:$A$500,'C Report Grouper'!$D97,'C Report'!L$400:L$500)),SUMIF('C Report'!$A$200:$A$299,'C Report Grouper'!$D97,'C Report'!L$200:L$299))</f>
        <v>0</v>
      </c>
      <c r="O97" s="102">
        <f>IF($D$4="MAP+ADM Waivers",(SUMIF('C Report'!$A$200:$A$299,'C Report Grouper'!$D97,'C Report'!M$200:M$299)+SUMIF('C Report'!$A$400:$A$500,'C Report Grouper'!$D97,'C Report'!M$400:M$500)),SUMIF('C Report'!$A$200:$A$299,'C Report Grouper'!$D97,'C Report'!M$200:M$299))</f>
        <v>0</v>
      </c>
      <c r="P97" s="102">
        <f>IF($D$4="MAP+ADM Waivers",(SUMIF('C Report'!$A$200:$A$299,'C Report Grouper'!$D97,'C Report'!N$200:N$299)+SUMIF('C Report'!$A$400:$A$500,'C Report Grouper'!$D97,'C Report'!N$400:N$500)),SUMIF('C Report'!$A$200:$A$299,'C Report Grouper'!$D97,'C Report'!N$200:N$299))</f>
        <v>0</v>
      </c>
      <c r="Q97" s="102">
        <f>IF($D$4="MAP+ADM Waivers",(SUMIF('C Report'!$A$200:$A$299,'C Report Grouper'!$D97,'C Report'!O$200:O$299)+SUMIF('C Report'!$A$400:$A$500,'C Report Grouper'!$D97,'C Report'!O$400:O$500)),SUMIF('C Report'!$A$200:$A$299,'C Report Grouper'!$D97,'C Report'!O$200:O$299))</f>
        <v>0</v>
      </c>
      <c r="R97" s="102">
        <f>IF($D$4="MAP+ADM Waivers",(SUMIF('C Report'!$A$200:$A$299,'C Report Grouper'!$D97,'C Report'!P$200:P$299)+SUMIF('C Report'!$A$400:$A$500,'C Report Grouper'!$D97,'C Report'!P$400:P$500)),SUMIF('C Report'!$A$200:$A$299,'C Report Grouper'!$D97,'C Report'!P$200:P$299))</f>
        <v>0</v>
      </c>
      <c r="S97" s="102">
        <f>IF($D$4="MAP+ADM Waivers",(SUMIF('C Report'!$A$200:$A$299,'C Report Grouper'!$D97,'C Report'!Q$200:Q$299)+SUMIF('C Report'!$A$400:$A$500,'C Report Grouper'!$D97,'C Report'!Q$400:Q$500)),SUMIF('C Report'!$A$200:$A$299,'C Report Grouper'!$D97,'C Report'!Q$200:Q$299))</f>
        <v>0</v>
      </c>
      <c r="T97" s="102">
        <f>IF($D$4="MAP+ADM Waivers",(SUMIF('C Report'!$A$200:$A$299,'C Report Grouper'!$D97,'C Report'!R$200:R$299)+SUMIF('C Report'!$A$400:$A$500,'C Report Grouper'!$D97,'C Report'!R$400:R$500)),SUMIF('C Report'!$A$200:$A$299,'C Report Grouper'!$D97,'C Report'!R$200:R$299))</f>
        <v>0</v>
      </c>
      <c r="U97" s="102">
        <f>IF($D$4="MAP+ADM Waivers",(SUMIF('C Report'!$A$200:$A$299,'C Report Grouper'!$D97,'C Report'!S$200:S$299)+SUMIF('C Report'!$A$400:$A$500,'C Report Grouper'!$D97,'C Report'!S$400:S$500)),SUMIF('C Report'!$A$200:$A$299,'C Report Grouper'!$D97,'C Report'!S$200:S$299))</f>
        <v>0</v>
      </c>
      <c r="V97" s="102">
        <f>IF($D$4="MAP+ADM Waivers",(SUMIF('C Report'!$A$200:$A$299,'C Report Grouper'!$D97,'C Report'!T$200:T$299)+SUMIF('C Report'!$A$400:$A$500,'C Report Grouper'!$D97,'C Report'!T$400:T$500)),SUMIF('C Report'!$A$200:$A$299,'C Report Grouper'!$D97,'C Report'!T$200:T$299))</f>
        <v>0</v>
      </c>
      <c r="W97" s="102">
        <f>IF($D$4="MAP+ADM Waivers",(SUMIF('C Report'!$A$200:$A$299,'C Report Grouper'!$D97,'C Report'!U$200:U$299)+SUMIF('C Report'!$A$400:$A$500,'C Report Grouper'!$D97,'C Report'!U$400:U$500)),SUMIF('C Report'!$A$200:$A$299,'C Report Grouper'!$D97,'C Report'!U$200:U$299))</f>
        <v>0</v>
      </c>
      <c r="X97" s="102">
        <f>IF($D$4="MAP+ADM Waivers",(SUMIF('C Report'!$A$200:$A$299,'C Report Grouper'!$D97,'C Report'!V$200:V$299)+SUMIF('C Report'!$A$400:$A$500,'C Report Grouper'!$D97,'C Report'!V$400:V$500)),SUMIF('C Report'!$A$200:$A$299,'C Report Grouper'!$D97,'C Report'!V$200:V$299))</f>
        <v>0</v>
      </c>
      <c r="Y97" s="102">
        <f>IF($D$4="MAP+ADM Waivers",(SUMIF('C Report'!$A$200:$A$299,'C Report Grouper'!$D97,'C Report'!W$200:W$299)+SUMIF('C Report'!$A$400:$A$500,'C Report Grouper'!$D97,'C Report'!W$400:W$500)),SUMIF('C Report'!$A$200:$A$299,'C Report Grouper'!$D97,'C Report'!W$200:W$299))</f>
        <v>0</v>
      </c>
      <c r="Z97" s="102">
        <f>IF($D$4="MAP+ADM Waivers",(SUMIF('C Report'!$A$200:$A$299,'C Report Grouper'!$D97,'C Report'!X$200:X$299)+SUMIF('C Report'!$A$400:$A$500,'C Report Grouper'!$D97,'C Report'!X$400:X$500)),SUMIF('C Report'!$A$200:$A$299,'C Report Grouper'!$D97,'C Report'!X$200:X$299))</f>
        <v>0</v>
      </c>
      <c r="AA97" s="102">
        <f>IF($D$4="MAP+ADM Waivers",(SUMIF('C Report'!$A$200:$A$299,'C Report Grouper'!$D97,'C Report'!Y$200:Y$299)+SUMIF('C Report'!$A$400:$A$500,'C Report Grouper'!$D97,'C Report'!Y$400:Y$500)),SUMIF('C Report'!$A$200:$A$299,'C Report Grouper'!$D97,'C Report'!Y$200:Y$299))</f>
        <v>0</v>
      </c>
      <c r="AB97" s="102">
        <f>IF($D$4="MAP+ADM Waivers",(SUMIF('C Report'!$A$200:$A$299,'C Report Grouper'!$D97,'C Report'!Z$200:Z$299)+SUMIF('C Report'!$A$400:$A$500,'C Report Grouper'!$D97,'C Report'!Z$400:Z$500)),SUMIF('C Report'!$A$200:$A$299,'C Report Grouper'!$D97,'C Report'!Z$200:Z$299))</f>
        <v>0</v>
      </c>
      <c r="AC97" s="102">
        <f>IF($D$4="MAP+ADM Waivers",(SUMIF('C Report'!$A$200:$A$299,'C Report Grouper'!$D97,'C Report'!AA$200:AA$299)+SUMIF('C Report'!$A$400:$A$500,'C Report Grouper'!$D97,'C Report'!AA$400:AA$500)),SUMIF('C Report'!$A$200:$A$299,'C Report Grouper'!$D97,'C Report'!AA$200:AA$299))</f>
        <v>0</v>
      </c>
      <c r="AD97" s="102">
        <f>IF($D$4="MAP+ADM Waivers",(SUMIF('C Report'!$A$200:$A$299,'C Report Grouper'!$D97,'C Report'!AB$200:AB$299)+SUMIF('C Report'!$A$400:$A$500,'C Report Grouper'!$D97,'C Report'!AB$400:AB$500)),SUMIF('C Report'!$A$200:$A$299,'C Report Grouper'!$D97,'C Report'!AB$200:AB$299))</f>
        <v>0</v>
      </c>
      <c r="AE97" s="102">
        <f>IF($D$4="MAP+ADM Waivers",(SUMIF('C Report'!$A$200:$A$299,'C Report Grouper'!$D97,'C Report'!AC$200:AC$299)+SUMIF('C Report'!$A$400:$A$500,'C Report Grouper'!$D97,'C Report'!AC$400:AC$500)),SUMIF('C Report'!$A$200:$A$299,'C Report Grouper'!$D97,'C Report'!AC$200:AC$299))</f>
        <v>0</v>
      </c>
      <c r="AF97" s="102">
        <f>IF($D$4="MAP+ADM Waivers",(SUMIF('C Report'!$A$200:$A$299,'C Report Grouper'!$D97,'C Report'!AD$200:AD$299)+SUMIF('C Report'!$A$400:$A$500,'C Report Grouper'!$D97,'C Report'!AD$400:AD$500)),SUMIF('C Report'!$A$200:$A$299,'C Report Grouper'!$D97,'C Report'!AD$200:AD$299))</f>
        <v>0</v>
      </c>
      <c r="AG97" s="102">
        <f>IF($D$4="MAP+ADM Waivers",(SUMIF('C Report'!$A$200:$A$299,'C Report Grouper'!$D97,'C Report'!AE$200:AE$299)+SUMIF('C Report'!$A$400:$A$500,'C Report Grouper'!$D97,'C Report'!AE$400:AE$500)),SUMIF('C Report'!$A$200:$A$299,'C Report Grouper'!$D97,'C Report'!AE$200:AE$299))</f>
        <v>0</v>
      </c>
      <c r="AH97" s="103">
        <f>IF($D$4="MAP+ADM Waivers",(SUMIF('C Report'!$A$200:$A$299,'C Report Grouper'!$D97,'C Report'!AF$200:AF$299)+SUMIF('C Report'!$A$400:$A$500,'C Report Grouper'!$D97,'C Report'!AF$400:AF$500)),SUMIF('C Report'!$A$200:$A$299,'C Report Grouper'!$D97,'C Report'!AF$200:AF$299))</f>
        <v>0</v>
      </c>
    </row>
    <row r="98" spans="2:34" hidden="1" x14ac:dyDescent="0.2">
      <c r="B98" s="22" t="str">
        <f>IFERROR(VLOOKUP(C98,'MEG Def'!$A$58:$B$61,2),"")</f>
        <v/>
      </c>
      <c r="C98" s="57"/>
      <c r="D98" s="296"/>
      <c r="E98" s="101">
        <f>IF($D$4="MAP+ADM Waivers",(SUMIF('C Report'!$A$200:$A$299,'C Report Grouper'!$D98,'C Report'!C$200:C$299)+SUMIF('C Report'!$A$400:$A$500,'C Report Grouper'!$D98,'C Report'!C$400:C$500)),SUMIF('C Report'!$A$200:$A$299,'C Report Grouper'!$D98,'C Report'!C$200:C$299))</f>
        <v>0</v>
      </c>
      <c r="F98" s="420">
        <f>IF($D$4="MAP+ADM Waivers",(SUMIF('C Report'!$A$200:$A$299,'C Report Grouper'!$D98,'C Report'!D$200:D$299)+SUMIF('C Report'!$A$400:$A$500,'C Report Grouper'!$D98,'C Report'!D$400:D$500)),SUMIF('C Report'!$A$200:$A$299,'C Report Grouper'!$D98,'C Report'!D$200:D$299))</f>
        <v>0</v>
      </c>
      <c r="G98" s="420">
        <f>IF($D$4="MAP+ADM Waivers",(SUMIF('C Report'!$A$200:$A$299,'C Report Grouper'!$D98,'C Report'!E$200:E$299)+SUMIF('C Report'!$A$400:$A$500,'C Report Grouper'!$D98,'C Report'!E$400:E$500)),SUMIF('C Report'!$A$200:$A$299,'C Report Grouper'!$D98,'C Report'!E$200:E$299))</f>
        <v>0</v>
      </c>
      <c r="H98" s="420">
        <f>IF($D$4="MAP+ADM Waivers",(SUMIF('C Report'!$A$200:$A$299,'C Report Grouper'!$D98,'C Report'!F$200:F$299)+SUMIF('C Report'!$A$400:$A$500,'C Report Grouper'!$D98,'C Report'!F$400:F$500)),SUMIF('C Report'!$A$200:$A$299,'C Report Grouper'!$D98,'C Report'!F$200:F$299))</f>
        <v>0</v>
      </c>
      <c r="I98" s="103">
        <f>IF($D$4="MAP+ADM Waivers",(SUMIF('C Report'!$A$200:$A$299,'C Report Grouper'!$D98,'C Report'!G$200:G$299)+SUMIF('C Report'!$A$400:$A$500,'C Report Grouper'!$D98,'C Report'!G$400:G$500)),SUMIF('C Report'!$A$200:$A$299,'C Report Grouper'!$D98,'C Report'!G$200:G$299))</f>
        <v>0</v>
      </c>
      <c r="J98" s="102">
        <f>IF($D$4="MAP+ADM Waivers",(SUMIF('C Report'!$A$200:$A$299,'C Report Grouper'!$D98,'C Report'!H$200:H$299)+SUMIF('C Report'!$A$400:$A$500,'C Report Grouper'!$D98,'C Report'!H$400:H$500)),SUMIF('C Report'!$A$200:$A$299,'C Report Grouper'!$D98,'C Report'!H$200:H$299))</f>
        <v>0</v>
      </c>
      <c r="K98" s="102">
        <f>IF($D$4="MAP+ADM Waivers",(SUMIF('C Report'!$A$200:$A$299,'C Report Grouper'!$D98,'C Report'!I$200:I$299)+SUMIF('C Report'!$A$400:$A$500,'C Report Grouper'!$D98,'C Report'!I$400:I$500)),SUMIF('C Report'!$A$200:$A$299,'C Report Grouper'!$D98,'C Report'!I$200:I$299))</f>
        <v>0</v>
      </c>
      <c r="L98" s="102">
        <f>IF($D$4="MAP+ADM Waivers",(SUMIF('C Report'!$A$200:$A$299,'C Report Grouper'!$D98,'C Report'!J$200:J$299)+SUMIF('C Report'!$A$400:$A$500,'C Report Grouper'!$D98,'C Report'!J$400:J$500)),SUMIF('C Report'!$A$200:$A$299,'C Report Grouper'!$D98,'C Report'!J$200:J$299))</f>
        <v>0</v>
      </c>
      <c r="M98" s="102">
        <f>IF($D$4="MAP+ADM Waivers",(SUMIF('C Report'!$A$200:$A$299,'C Report Grouper'!$D98,'C Report'!K$200:K$299)+SUMIF('C Report'!$A$400:$A$500,'C Report Grouper'!$D98,'C Report'!K$400:K$500)),SUMIF('C Report'!$A$200:$A$299,'C Report Grouper'!$D98,'C Report'!K$200:K$299))</f>
        <v>0</v>
      </c>
      <c r="N98" s="102">
        <f>IF($D$4="MAP+ADM Waivers",(SUMIF('C Report'!$A$200:$A$299,'C Report Grouper'!$D98,'C Report'!L$200:L$299)+SUMIF('C Report'!$A$400:$A$500,'C Report Grouper'!$D98,'C Report'!L$400:L$500)),SUMIF('C Report'!$A$200:$A$299,'C Report Grouper'!$D98,'C Report'!L$200:L$299))</f>
        <v>0</v>
      </c>
      <c r="O98" s="102">
        <f>IF($D$4="MAP+ADM Waivers",(SUMIF('C Report'!$A$200:$A$299,'C Report Grouper'!$D98,'C Report'!M$200:M$299)+SUMIF('C Report'!$A$400:$A$500,'C Report Grouper'!$D98,'C Report'!M$400:M$500)),SUMIF('C Report'!$A$200:$A$299,'C Report Grouper'!$D98,'C Report'!M$200:M$299))</f>
        <v>0</v>
      </c>
      <c r="P98" s="102">
        <f>IF($D$4="MAP+ADM Waivers",(SUMIF('C Report'!$A$200:$A$299,'C Report Grouper'!$D98,'C Report'!N$200:N$299)+SUMIF('C Report'!$A$400:$A$500,'C Report Grouper'!$D98,'C Report'!N$400:N$500)),SUMIF('C Report'!$A$200:$A$299,'C Report Grouper'!$D98,'C Report'!N$200:N$299))</f>
        <v>0</v>
      </c>
      <c r="Q98" s="102">
        <f>IF($D$4="MAP+ADM Waivers",(SUMIF('C Report'!$A$200:$A$299,'C Report Grouper'!$D98,'C Report'!O$200:O$299)+SUMIF('C Report'!$A$400:$A$500,'C Report Grouper'!$D98,'C Report'!O$400:O$500)),SUMIF('C Report'!$A$200:$A$299,'C Report Grouper'!$D98,'C Report'!O$200:O$299))</f>
        <v>0</v>
      </c>
      <c r="R98" s="102">
        <f>IF($D$4="MAP+ADM Waivers",(SUMIF('C Report'!$A$200:$A$299,'C Report Grouper'!$D98,'C Report'!P$200:P$299)+SUMIF('C Report'!$A$400:$A$500,'C Report Grouper'!$D98,'C Report'!P$400:P$500)),SUMIF('C Report'!$A$200:$A$299,'C Report Grouper'!$D98,'C Report'!P$200:P$299))</f>
        <v>0</v>
      </c>
      <c r="S98" s="102">
        <f>IF($D$4="MAP+ADM Waivers",(SUMIF('C Report'!$A$200:$A$299,'C Report Grouper'!$D98,'C Report'!Q$200:Q$299)+SUMIF('C Report'!$A$400:$A$500,'C Report Grouper'!$D98,'C Report'!Q$400:Q$500)),SUMIF('C Report'!$A$200:$A$299,'C Report Grouper'!$D98,'C Report'!Q$200:Q$299))</f>
        <v>0</v>
      </c>
      <c r="T98" s="102">
        <f>IF($D$4="MAP+ADM Waivers",(SUMIF('C Report'!$A$200:$A$299,'C Report Grouper'!$D98,'C Report'!R$200:R$299)+SUMIF('C Report'!$A$400:$A$500,'C Report Grouper'!$D98,'C Report'!R$400:R$500)),SUMIF('C Report'!$A$200:$A$299,'C Report Grouper'!$D98,'C Report'!R$200:R$299))</f>
        <v>0</v>
      </c>
      <c r="U98" s="102">
        <f>IF($D$4="MAP+ADM Waivers",(SUMIF('C Report'!$A$200:$A$299,'C Report Grouper'!$D98,'C Report'!S$200:S$299)+SUMIF('C Report'!$A$400:$A$500,'C Report Grouper'!$D98,'C Report'!S$400:S$500)),SUMIF('C Report'!$A$200:$A$299,'C Report Grouper'!$D98,'C Report'!S$200:S$299))</f>
        <v>0</v>
      </c>
      <c r="V98" s="102">
        <f>IF($D$4="MAP+ADM Waivers",(SUMIF('C Report'!$A$200:$A$299,'C Report Grouper'!$D98,'C Report'!T$200:T$299)+SUMIF('C Report'!$A$400:$A$500,'C Report Grouper'!$D98,'C Report'!T$400:T$500)),SUMIF('C Report'!$A$200:$A$299,'C Report Grouper'!$D98,'C Report'!T$200:T$299))</f>
        <v>0</v>
      </c>
      <c r="W98" s="102">
        <f>IF($D$4="MAP+ADM Waivers",(SUMIF('C Report'!$A$200:$A$299,'C Report Grouper'!$D98,'C Report'!U$200:U$299)+SUMIF('C Report'!$A$400:$A$500,'C Report Grouper'!$D98,'C Report'!U$400:U$500)),SUMIF('C Report'!$A$200:$A$299,'C Report Grouper'!$D98,'C Report'!U$200:U$299))</f>
        <v>0</v>
      </c>
      <c r="X98" s="102">
        <f>IF($D$4="MAP+ADM Waivers",(SUMIF('C Report'!$A$200:$A$299,'C Report Grouper'!$D98,'C Report'!V$200:V$299)+SUMIF('C Report'!$A$400:$A$500,'C Report Grouper'!$D98,'C Report'!V$400:V$500)),SUMIF('C Report'!$A$200:$A$299,'C Report Grouper'!$D98,'C Report'!V$200:V$299))</f>
        <v>0</v>
      </c>
      <c r="Y98" s="102">
        <f>IF($D$4="MAP+ADM Waivers",(SUMIF('C Report'!$A$200:$A$299,'C Report Grouper'!$D98,'C Report'!W$200:W$299)+SUMIF('C Report'!$A$400:$A$500,'C Report Grouper'!$D98,'C Report'!W$400:W$500)),SUMIF('C Report'!$A$200:$A$299,'C Report Grouper'!$D98,'C Report'!W$200:W$299))</f>
        <v>0</v>
      </c>
      <c r="Z98" s="102">
        <f>IF($D$4="MAP+ADM Waivers",(SUMIF('C Report'!$A$200:$A$299,'C Report Grouper'!$D98,'C Report'!X$200:X$299)+SUMIF('C Report'!$A$400:$A$500,'C Report Grouper'!$D98,'C Report'!X$400:X$500)),SUMIF('C Report'!$A$200:$A$299,'C Report Grouper'!$D98,'C Report'!X$200:X$299))</f>
        <v>0</v>
      </c>
      <c r="AA98" s="102">
        <f>IF($D$4="MAP+ADM Waivers",(SUMIF('C Report'!$A$200:$A$299,'C Report Grouper'!$D98,'C Report'!Y$200:Y$299)+SUMIF('C Report'!$A$400:$A$500,'C Report Grouper'!$D98,'C Report'!Y$400:Y$500)),SUMIF('C Report'!$A$200:$A$299,'C Report Grouper'!$D98,'C Report'!Y$200:Y$299))</f>
        <v>0</v>
      </c>
      <c r="AB98" s="102">
        <f>IF($D$4="MAP+ADM Waivers",(SUMIF('C Report'!$A$200:$A$299,'C Report Grouper'!$D98,'C Report'!Z$200:Z$299)+SUMIF('C Report'!$A$400:$A$500,'C Report Grouper'!$D98,'C Report'!Z$400:Z$500)),SUMIF('C Report'!$A$200:$A$299,'C Report Grouper'!$D98,'C Report'!Z$200:Z$299))</f>
        <v>0</v>
      </c>
      <c r="AC98" s="102">
        <f>IF($D$4="MAP+ADM Waivers",(SUMIF('C Report'!$A$200:$A$299,'C Report Grouper'!$D98,'C Report'!AA$200:AA$299)+SUMIF('C Report'!$A$400:$A$500,'C Report Grouper'!$D98,'C Report'!AA$400:AA$500)),SUMIF('C Report'!$A$200:$A$299,'C Report Grouper'!$D98,'C Report'!AA$200:AA$299))</f>
        <v>0</v>
      </c>
      <c r="AD98" s="102">
        <f>IF($D$4="MAP+ADM Waivers",(SUMIF('C Report'!$A$200:$A$299,'C Report Grouper'!$D98,'C Report'!AB$200:AB$299)+SUMIF('C Report'!$A$400:$A$500,'C Report Grouper'!$D98,'C Report'!AB$400:AB$500)),SUMIF('C Report'!$A$200:$A$299,'C Report Grouper'!$D98,'C Report'!AB$200:AB$299))</f>
        <v>0</v>
      </c>
      <c r="AE98" s="102">
        <f>IF($D$4="MAP+ADM Waivers",(SUMIF('C Report'!$A$200:$A$299,'C Report Grouper'!$D98,'C Report'!AC$200:AC$299)+SUMIF('C Report'!$A$400:$A$500,'C Report Grouper'!$D98,'C Report'!AC$400:AC$500)),SUMIF('C Report'!$A$200:$A$299,'C Report Grouper'!$D98,'C Report'!AC$200:AC$299))</f>
        <v>0</v>
      </c>
      <c r="AF98" s="102">
        <f>IF($D$4="MAP+ADM Waivers",(SUMIF('C Report'!$A$200:$A$299,'C Report Grouper'!$D98,'C Report'!AD$200:AD$299)+SUMIF('C Report'!$A$400:$A$500,'C Report Grouper'!$D98,'C Report'!AD$400:AD$500)),SUMIF('C Report'!$A$200:$A$299,'C Report Grouper'!$D98,'C Report'!AD$200:AD$299))</f>
        <v>0</v>
      </c>
      <c r="AG98" s="102">
        <f>IF($D$4="MAP+ADM Waivers",(SUMIF('C Report'!$A$200:$A$299,'C Report Grouper'!$D98,'C Report'!AE$200:AE$299)+SUMIF('C Report'!$A$400:$A$500,'C Report Grouper'!$D98,'C Report'!AE$400:AE$500)),SUMIF('C Report'!$A$200:$A$299,'C Report Grouper'!$D98,'C Report'!AE$200:AE$299))</f>
        <v>0</v>
      </c>
      <c r="AH98" s="103">
        <f>IF($D$4="MAP+ADM Waivers",(SUMIF('C Report'!$A$200:$A$299,'C Report Grouper'!$D98,'C Report'!AF$200:AF$299)+SUMIF('C Report'!$A$400:$A$500,'C Report Grouper'!$D98,'C Report'!AF$400:AF$500)),SUMIF('C Report'!$A$200:$A$299,'C Report Grouper'!$D98,'C Report'!AF$200:AF$299))</f>
        <v>0</v>
      </c>
    </row>
    <row r="99" spans="2:34" ht="13.5" hidden="1" thickBot="1" x14ac:dyDescent="0.25">
      <c r="B99" s="22"/>
      <c r="C99" s="57"/>
      <c r="D99" s="212"/>
      <c r="E99" s="197">
        <f>IF($D$4="MAP+ADM Waivers",(SUMIF('C Report'!$A$200:$A$299,'C Report Grouper'!$D99,'C Report'!C$200:C$299)+SUMIF('C Report'!$A$400:$A$500,'C Report Grouper'!$D99,'C Report'!C$400:C$500)),SUMIF('C Report'!$A$200:$A$299,'C Report Grouper'!$D99,'C Report'!C$200:C$299))</f>
        <v>0</v>
      </c>
      <c r="F99" s="198">
        <f>IF($D$4="MAP+ADM Waivers",(SUMIF('C Report'!$A$200:$A$299,'C Report Grouper'!$D99,'C Report'!D$200:D$299)+SUMIF('C Report'!$A$400:$A$500,'C Report Grouper'!$D99,'C Report'!D$400:D$500)),SUMIF('C Report'!$A$200:$A$299,'C Report Grouper'!$D99,'C Report'!D$200:D$299))</f>
        <v>0</v>
      </c>
      <c r="G99" s="198">
        <f>IF($D$4="MAP+ADM Waivers",(SUMIF('C Report'!$A$200:$A$299,'C Report Grouper'!$D99,'C Report'!E$200:E$299)+SUMIF('C Report'!$A$400:$A$500,'C Report Grouper'!$D99,'C Report'!E$400:E$500)),SUMIF('C Report'!$A$200:$A$299,'C Report Grouper'!$D99,'C Report'!E$200:E$299))</f>
        <v>0</v>
      </c>
      <c r="H99" s="198">
        <f>IF($D$4="MAP+ADM Waivers",(SUMIF('C Report'!$A$200:$A$299,'C Report Grouper'!$D99,'C Report'!F$200:F$299)+SUMIF('C Report'!$A$400:$A$500,'C Report Grouper'!$D99,'C Report'!F$400:F$500)),SUMIF('C Report'!$A$200:$A$299,'C Report Grouper'!$D99,'C Report'!F$200:F$299))</f>
        <v>0</v>
      </c>
      <c r="I99" s="199">
        <f>IF($D$4="MAP+ADM Waivers",(SUMIF('C Report'!$A$200:$A$299,'C Report Grouper'!$D99,'C Report'!G$200:G$299)+SUMIF('C Report'!$A$400:$A$500,'C Report Grouper'!$D99,'C Report'!G$400:G$500)),SUMIF('C Report'!$A$200:$A$299,'C Report Grouper'!$D99,'C Report'!G$200:G$299))</f>
        <v>0</v>
      </c>
      <c r="J99" s="198">
        <f>IF($D$4="MAP+ADM Waivers",(SUMIF('C Report'!$A$200:$A$299,'C Report Grouper'!$D99,'C Report'!H$200:H$299)+SUMIF('C Report'!$A$400:$A$500,'C Report Grouper'!$D99,'C Report'!H$400:H$500)),SUMIF('C Report'!$A$200:$A$299,'C Report Grouper'!$D99,'C Report'!H$200:H$299))</f>
        <v>0</v>
      </c>
      <c r="K99" s="198">
        <f>IF($D$4="MAP+ADM Waivers",(SUMIF('C Report'!$A$200:$A$299,'C Report Grouper'!$D99,'C Report'!I$200:I$299)+SUMIF('C Report'!$A$400:$A$500,'C Report Grouper'!$D99,'C Report'!I$400:I$500)),SUMIF('C Report'!$A$200:$A$299,'C Report Grouper'!$D99,'C Report'!I$200:I$299))</f>
        <v>0</v>
      </c>
      <c r="L99" s="198">
        <f>IF($D$4="MAP+ADM Waivers",(SUMIF('C Report'!$A$200:$A$299,'C Report Grouper'!$D99,'C Report'!J$200:J$299)+SUMIF('C Report'!$A$400:$A$500,'C Report Grouper'!$D99,'C Report'!J$400:J$500)),SUMIF('C Report'!$A$200:$A$299,'C Report Grouper'!$D99,'C Report'!J$200:J$299))</f>
        <v>0</v>
      </c>
      <c r="M99" s="198">
        <f>IF($D$4="MAP+ADM Waivers",(SUMIF('C Report'!$A$200:$A$299,'C Report Grouper'!$D99,'C Report'!K$200:K$299)+SUMIF('C Report'!$A$400:$A$500,'C Report Grouper'!$D99,'C Report'!K$400:K$500)),SUMIF('C Report'!$A$200:$A$299,'C Report Grouper'!$D99,'C Report'!K$200:K$299))</f>
        <v>0</v>
      </c>
      <c r="N99" s="198">
        <f>IF($D$4="MAP+ADM Waivers",(SUMIF('C Report'!$A$200:$A$299,'C Report Grouper'!$D99,'C Report'!L$200:L$299)+SUMIF('C Report'!$A$400:$A$500,'C Report Grouper'!$D99,'C Report'!L$400:L$500)),SUMIF('C Report'!$A$200:$A$299,'C Report Grouper'!$D99,'C Report'!L$200:L$299))</f>
        <v>0</v>
      </c>
      <c r="O99" s="198">
        <f>IF($D$4="MAP+ADM Waivers",(SUMIF('C Report'!$A$200:$A$299,'C Report Grouper'!$D99,'C Report'!M$200:M$299)+SUMIF('C Report'!$A$400:$A$500,'C Report Grouper'!$D99,'C Report'!M$400:M$500)),SUMIF('C Report'!$A$200:$A$299,'C Report Grouper'!$D99,'C Report'!M$200:M$299))</f>
        <v>0</v>
      </c>
      <c r="P99" s="198">
        <f>IF($D$4="MAP+ADM Waivers",(SUMIF('C Report'!$A$200:$A$299,'C Report Grouper'!$D99,'C Report'!N$200:N$299)+SUMIF('C Report'!$A$400:$A$500,'C Report Grouper'!$D99,'C Report'!N$400:N$500)),SUMIF('C Report'!$A$200:$A$299,'C Report Grouper'!$D99,'C Report'!N$200:N$299))</f>
        <v>0</v>
      </c>
      <c r="Q99" s="198">
        <f>IF($D$4="MAP+ADM Waivers",(SUMIF('C Report'!$A$200:$A$299,'C Report Grouper'!$D99,'C Report'!O$200:O$299)+SUMIF('C Report'!$A$400:$A$500,'C Report Grouper'!$D99,'C Report'!O$400:O$500)),SUMIF('C Report'!$A$200:$A$299,'C Report Grouper'!$D99,'C Report'!O$200:O$299))</f>
        <v>0</v>
      </c>
      <c r="R99" s="198">
        <f>IF($D$4="MAP+ADM Waivers",(SUMIF('C Report'!$A$200:$A$299,'C Report Grouper'!$D99,'C Report'!P$200:P$299)+SUMIF('C Report'!$A$400:$A$500,'C Report Grouper'!$D99,'C Report'!P$400:P$500)),SUMIF('C Report'!$A$200:$A$299,'C Report Grouper'!$D99,'C Report'!P$200:P$299))</f>
        <v>0</v>
      </c>
      <c r="S99" s="198">
        <f>IF($D$4="MAP+ADM Waivers",(SUMIF('C Report'!$A$200:$A$299,'C Report Grouper'!$D99,'C Report'!Q$200:Q$299)+SUMIF('C Report'!$A$400:$A$500,'C Report Grouper'!$D99,'C Report'!Q$400:Q$500)),SUMIF('C Report'!$A$200:$A$299,'C Report Grouper'!$D99,'C Report'!Q$200:Q$299))</f>
        <v>0</v>
      </c>
      <c r="T99" s="198">
        <f>IF($D$4="MAP+ADM Waivers",(SUMIF('C Report'!$A$200:$A$299,'C Report Grouper'!$D99,'C Report'!R$200:R$299)+SUMIF('C Report'!$A$400:$A$500,'C Report Grouper'!$D99,'C Report'!R$400:R$500)),SUMIF('C Report'!$A$200:$A$299,'C Report Grouper'!$D99,'C Report'!R$200:R$299))</f>
        <v>0</v>
      </c>
      <c r="U99" s="198">
        <f>IF($D$4="MAP+ADM Waivers",(SUMIF('C Report'!$A$200:$A$299,'C Report Grouper'!$D99,'C Report'!S$200:S$299)+SUMIF('C Report'!$A$400:$A$500,'C Report Grouper'!$D99,'C Report'!S$400:S$500)),SUMIF('C Report'!$A$200:$A$299,'C Report Grouper'!$D99,'C Report'!S$200:S$299))</f>
        <v>0</v>
      </c>
      <c r="V99" s="198">
        <f>IF($D$4="MAP+ADM Waivers",(SUMIF('C Report'!$A$200:$A$299,'C Report Grouper'!$D99,'C Report'!T$200:T$299)+SUMIF('C Report'!$A$400:$A$500,'C Report Grouper'!$D99,'C Report'!T$400:T$500)),SUMIF('C Report'!$A$200:$A$299,'C Report Grouper'!$D99,'C Report'!T$200:T$299))</f>
        <v>0</v>
      </c>
      <c r="W99" s="198">
        <f>IF($D$4="MAP+ADM Waivers",(SUMIF('C Report'!$A$200:$A$299,'C Report Grouper'!$D99,'C Report'!U$200:U$299)+SUMIF('C Report'!$A$400:$A$500,'C Report Grouper'!$D99,'C Report'!U$400:U$500)),SUMIF('C Report'!$A$200:$A$299,'C Report Grouper'!$D99,'C Report'!U$200:U$299))</f>
        <v>0</v>
      </c>
      <c r="X99" s="198">
        <f>IF($D$4="MAP+ADM Waivers",(SUMIF('C Report'!$A$200:$A$299,'C Report Grouper'!$D99,'C Report'!V$200:V$299)+SUMIF('C Report'!$A$400:$A$500,'C Report Grouper'!$D99,'C Report'!V$400:V$500)),SUMIF('C Report'!$A$200:$A$299,'C Report Grouper'!$D99,'C Report'!V$200:V$299))</f>
        <v>0</v>
      </c>
      <c r="Y99" s="198">
        <f>IF($D$4="MAP+ADM Waivers",(SUMIF('C Report'!$A$200:$A$299,'C Report Grouper'!$D99,'C Report'!W$200:W$299)+SUMIF('C Report'!$A$400:$A$500,'C Report Grouper'!$D99,'C Report'!W$400:W$500)),SUMIF('C Report'!$A$200:$A$299,'C Report Grouper'!$D99,'C Report'!W$200:W$299))</f>
        <v>0</v>
      </c>
      <c r="Z99" s="198">
        <f>IF($D$4="MAP+ADM Waivers",(SUMIF('C Report'!$A$200:$A$299,'C Report Grouper'!$D99,'C Report'!X$200:X$299)+SUMIF('C Report'!$A$400:$A$500,'C Report Grouper'!$D99,'C Report'!X$400:X$500)),SUMIF('C Report'!$A$200:$A$299,'C Report Grouper'!$D99,'C Report'!X$200:X$299))</f>
        <v>0</v>
      </c>
      <c r="AA99" s="198">
        <f>IF($D$4="MAP+ADM Waivers",(SUMIF('C Report'!$A$200:$A$299,'C Report Grouper'!$D99,'C Report'!Y$200:Y$299)+SUMIF('C Report'!$A$400:$A$500,'C Report Grouper'!$D99,'C Report'!Y$400:Y$500)),SUMIF('C Report'!$A$200:$A$299,'C Report Grouper'!$D99,'C Report'!Y$200:Y$299))</f>
        <v>0</v>
      </c>
      <c r="AB99" s="198">
        <f>IF($D$4="MAP+ADM Waivers",(SUMIF('C Report'!$A$200:$A$299,'C Report Grouper'!$D99,'C Report'!Z$200:Z$299)+SUMIF('C Report'!$A$400:$A$500,'C Report Grouper'!$D99,'C Report'!Z$400:Z$500)),SUMIF('C Report'!$A$200:$A$299,'C Report Grouper'!$D99,'C Report'!Z$200:Z$299))</f>
        <v>0</v>
      </c>
      <c r="AC99" s="198">
        <f>IF($D$4="MAP+ADM Waivers",(SUMIF('C Report'!$A$200:$A$299,'C Report Grouper'!$D99,'C Report'!AA$200:AA$299)+SUMIF('C Report'!$A$400:$A$500,'C Report Grouper'!$D99,'C Report'!AA$400:AA$500)),SUMIF('C Report'!$A$200:$A$299,'C Report Grouper'!$D99,'C Report'!AA$200:AA$299))</f>
        <v>0</v>
      </c>
      <c r="AD99" s="198">
        <f>IF($D$4="MAP+ADM Waivers",(SUMIF('C Report'!$A$200:$A$299,'C Report Grouper'!$D99,'C Report'!AG$200:AG$299)+SUMIF('C Report'!$A$400:$A$500,'C Report Grouper'!$D99,'C Report'!AG$400:AG$500)),SUMIF('C Report'!$A$200:$A$299,'C Report Grouper'!$D99,'C Report'!AG$200:AG$299))</f>
        <v>0</v>
      </c>
      <c r="AE99" s="198">
        <f>IF($D$4="MAP+ADM Waivers",(SUMIF('C Report'!$A$200:$A$299,'C Report Grouper'!$D99,'C Report'!AH$200:AH$299)+SUMIF('C Report'!$A$400:$A$500,'C Report Grouper'!$D99,'C Report'!AH$400:AH$500)),SUMIF('C Report'!$A$200:$A$299,'C Report Grouper'!$D99,'C Report'!AH$200:AH$299))</f>
        <v>0</v>
      </c>
      <c r="AF99" s="198">
        <f>IF($D$4="MAP+ADM Waivers",(SUMIF('C Report'!$A$200:$A$299,'C Report Grouper'!$D99,'C Report'!AI$200:AI$299)+SUMIF('C Report'!$A$400:$A$500,'C Report Grouper'!$D99,'C Report'!AI$400:AI$500)),SUMIF('C Report'!$A$200:$A$299,'C Report Grouper'!$D99,'C Report'!AI$200:AI$299))</f>
        <v>0</v>
      </c>
      <c r="AG99" s="198">
        <f>IF($D$4="MAP+ADM Waivers",(SUMIF('C Report'!$A$200:$A$299,'C Report Grouper'!$D99,'C Report'!AJ$200:AJ$299)+SUMIF('C Report'!$A$400:$A$500,'C Report Grouper'!$D99,'C Report'!AJ$400:AJ$500)),SUMIF('C Report'!$A$200:$A$299,'C Report Grouper'!$D99,'C Report'!AJ$200:AJ$299))</f>
        <v>0</v>
      </c>
      <c r="AH99" s="199">
        <f>IF($D$4="MAP+ADM Waivers",(SUMIF('C Report'!$A$200:$A$299,'C Report Grouper'!$D99,'C Report'!AK$200:AK$299)+SUMIF('C Report'!$A$400:$A$500,'C Report Grouper'!$D99,'C Report'!AK$400:AK$500)),SUMIF('C Report'!$A$200:$A$299,'C Report Grouper'!$D99,'C Report'!AK$200:AK$299))</f>
        <v>0</v>
      </c>
    </row>
    <row r="100" spans="2:34" ht="13.5" hidden="1" thickBot="1" x14ac:dyDescent="0.25">
      <c r="B100" s="41" t="s">
        <v>4</v>
      </c>
      <c r="C100" s="320"/>
      <c r="D100" s="213"/>
      <c r="E100" s="121">
        <f>SUM(E59:E99)</f>
        <v>1602834</v>
      </c>
      <c r="F100" s="122">
        <f>SUM(F59:F99)</f>
        <v>34335970</v>
      </c>
      <c r="G100" s="122">
        <f>SUM(G59:G99)</f>
        <v>0</v>
      </c>
      <c r="H100" s="122">
        <f>SUM(H59:H99)</f>
        <v>0</v>
      </c>
      <c r="I100" s="123">
        <f>SUM(I59:I99)</f>
        <v>0</v>
      </c>
      <c r="J100" s="122">
        <f t="shared" ref="J100:AH100" si="1">SUM(J59:J99)</f>
        <v>0</v>
      </c>
      <c r="K100" s="122">
        <f t="shared" si="1"/>
        <v>0</v>
      </c>
      <c r="L100" s="122">
        <f t="shared" si="1"/>
        <v>0</v>
      </c>
      <c r="M100" s="122">
        <f t="shared" si="1"/>
        <v>0</v>
      </c>
      <c r="N100" s="122">
        <f t="shared" si="1"/>
        <v>0</v>
      </c>
      <c r="O100" s="122">
        <f t="shared" si="1"/>
        <v>0</v>
      </c>
      <c r="P100" s="122">
        <f t="shared" si="1"/>
        <v>0</v>
      </c>
      <c r="Q100" s="122">
        <f t="shared" si="1"/>
        <v>0</v>
      </c>
      <c r="R100" s="122">
        <f t="shared" si="1"/>
        <v>0</v>
      </c>
      <c r="S100" s="122">
        <f t="shared" si="1"/>
        <v>0</v>
      </c>
      <c r="T100" s="122">
        <f t="shared" si="1"/>
        <v>0</v>
      </c>
      <c r="U100" s="122">
        <f t="shared" si="1"/>
        <v>0</v>
      </c>
      <c r="V100" s="122">
        <f t="shared" si="1"/>
        <v>0</v>
      </c>
      <c r="W100" s="122">
        <f t="shared" si="1"/>
        <v>0</v>
      </c>
      <c r="X100" s="122">
        <f t="shared" si="1"/>
        <v>0</v>
      </c>
      <c r="Y100" s="122">
        <f t="shared" si="1"/>
        <v>0</v>
      </c>
      <c r="Z100" s="122">
        <f t="shared" si="1"/>
        <v>0</v>
      </c>
      <c r="AA100" s="122">
        <f t="shared" si="1"/>
        <v>0</v>
      </c>
      <c r="AB100" s="122">
        <f t="shared" si="1"/>
        <v>0</v>
      </c>
      <c r="AC100" s="122">
        <f t="shared" si="1"/>
        <v>0</v>
      </c>
      <c r="AD100" s="122">
        <f t="shared" si="1"/>
        <v>0</v>
      </c>
      <c r="AE100" s="122">
        <f t="shared" si="1"/>
        <v>0</v>
      </c>
      <c r="AF100" s="122">
        <f t="shared" si="1"/>
        <v>0</v>
      </c>
      <c r="AG100" s="122">
        <f t="shared" si="1"/>
        <v>0</v>
      </c>
      <c r="AH100" s="123">
        <f t="shared" si="1"/>
        <v>0</v>
      </c>
    </row>
    <row r="101" spans="2:34" hidden="1" x14ac:dyDescent="0.2">
      <c r="B101" s="18"/>
    </row>
    <row r="102" spans="2:34" hidden="1" x14ac:dyDescent="0.2"/>
  </sheetData>
  <sheetProtection algorithmName="SHA-512" hashValue="9OxRCoRd1mLyhfSOcjCd+P2b9YhEUpO+g/mJXnO5NSStQ+dCm7i/ehnBISH8cD2UY0KOsj5HA7Y8ODpAHWxBLA==" saltValue="0VO4KvcYZnOzKU/ePsUa6A=="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50 D59:D99"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4"/>
  <sheetViews>
    <sheetView showZeros="0" zoomScaleNormal="100" workbookViewId="0">
      <selection activeCell="B75" sqref="B75"/>
    </sheetView>
  </sheetViews>
  <sheetFormatPr defaultColWidth="8.7109375" defaultRowHeight="12.75" x14ac:dyDescent="0.2"/>
  <cols>
    <col min="1" max="1" width="8.7109375" style="450"/>
    <col min="2" max="2" width="42.7109375" style="450" customWidth="1"/>
    <col min="3" max="3" width="5.5703125" style="507" customWidth="1"/>
    <col min="4" max="6" width="15.28515625" style="450" customWidth="1"/>
    <col min="7" max="8" width="16.7109375" style="450" customWidth="1"/>
    <col min="9" max="33" width="16.7109375" style="450" hidden="1" customWidth="1"/>
    <col min="34" max="34" width="33.7109375" style="450" customWidth="1"/>
    <col min="35" max="16384" width="8.7109375" style="450"/>
  </cols>
  <sheetData>
    <row r="1" spans="1:34" ht="27.6" customHeight="1" x14ac:dyDescent="0.2">
      <c r="A1" s="448"/>
      <c r="B1" s="448"/>
      <c r="C1" s="448"/>
    </row>
    <row r="2" spans="1:34" x14ac:dyDescent="0.2">
      <c r="E2" s="508"/>
      <c r="F2" s="509"/>
      <c r="G2" s="510"/>
      <c r="H2" s="511"/>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row>
    <row r="3" spans="1:34" ht="15" x14ac:dyDescent="0.25">
      <c r="B3" s="456" t="s">
        <v>79</v>
      </c>
      <c r="E3" s="508"/>
      <c r="F3" s="513"/>
      <c r="G3" s="510"/>
      <c r="H3" s="511"/>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row>
    <row r="5" spans="1:34" ht="14.25" x14ac:dyDescent="0.2">
      <c r="B5" s="514" t="s">
        <v>121</v>
      </c>
    </row>
    <row r="6" spans="1:34" ht="14.25" x14ac:dyDescent="0.2">
      <c r="B6" s="514" t="s">
        <v>122</v>
      </c>
    </row>
    <row r="7" spans="1:34" ht="14.25" x14ac:dyDescent="0.2">
      <c r="B7" s="515" t="s">
        <v>123</v>
      </c>
    </row>
    <row r="8" spans="1:34" ht="15" x14ac:dyDescent="0.2">
      <c r="B8" s="516" t="s">
        <v>124</v>
      </c>
    </row>
    <row r="9" spans="1:34" ht="13.5" thickBot="1" x14ac:dyDescent="0.25">
      <c r="B9" s="477"/>
      <c r="C9" s="517"/>
    </row>
    <row r="10" spans="1:34" ht="13.15" customHeight="1" x14ac:dyDescent="0.2">
      <c r="B10" s="518"/>
      <c r="C10" s="519"/>
      <c r="D10" s="520" t="s">
        <v>0</v>
      </c>
      <c r="E10" s="521"/>
      <c r="F10" s="465"/>
      <c r="G10" s="465"/>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846" t="s">
        <v>60</v>
      </c>
    </row>
    <row r="11" spans="1:34" ht="13.5" thickBot="1" x14ac:dyDescent="0.25">
      <c r="B11" s="522"/>
      <c r="C11" s="523"/>
      <c r="D11" s="524">
        <f>'DY Def'!B$5</f>
        <v>1</v>
      </c>
      <c r="E11" s="524">
        <f>'DY Def'!C$5</f>
        <v>2</v>
      </c>
      <c r="F11" s="524">
        <f>'DY Def'!D$5</f>
        <v>3</v>
      </c>
      <c r="G11" s="524">
        <f>'DY Def'!E$5</f>
        <v>4</v>
      </c>
      <c r="H11" s="524">
        <f>'DY Def'!F$5</f>
        <v>5</v>
      </c>
      <c r="I11" s="524">
        <f>'DY Def'!G$5</f>
        <v>6</v>
      </c>
      <c r="J11" s="524">
        <f>'DY Def'!H$5</f>
        <v>7</v>
      </c>
      <c r="K11" s="524">
        <f>'DY Def'!I$5</f>
        <v>8</v>
      </c>
      <c r="L11" s="524">
        <f>'DY Def'!J$5</f>
        <v>9</v>
      </c>
      <c r="M11" s="524">
        <f>'DY Def'!K$5</f>
        <v>10</v>
      </c>
      <c r="N11" s="524">
        <f>'DY Def'!L$5</f>
        <v>11</v>
      </c>
      <c r="O11" s="524">
        <f>'DY Def'!M$5</f>
        <v>12</v>
      </c>
      <c r="P11" s="524">
        <f>'DY Def'!N$5</f>
        <v>13</v>
      </c>
      <c r="Q11" s="524">
        <f>'DY Def'!O$5</f>
        <v>14</v>
      </c>
      <c r="R11" s="524">
        <f>'DY Def'!P$5</f>
        <v>15</v>
      </c>
      <c r="S11" s="524">
        <f>'DY Def'!Q$5</f>
        <v>16</v>
      </c>
      <c r="T11" s="524">
        <f>'DY Def'!R$5</f>
        <v>17</v>
      </c>
      <c r="U11" s="524">
        <f>'DY Def'!S$5</f>
        <v>18</v>
      </c>
      <c r="V11" s="524">
        <f>'DY Def'!T$5</f>
        <v>19</v>
      </c>
      <c r="W11" s="524">
        <f>'DY Def'!U$5</f>
        <v>20</v>
      </c>
      <c r="X11" s="524">
        <f>'DY Def'!V$5</f>
        <v>21</v>
      </c>
      <c r="Y11" s="524">
        <f>'DY Def'!W$5</f>
        <v>22</v>
      </c>
      <c r="Z11" s="524">
        <f>'DY Def'!X$5</f>
        <v>23</v>
      </c>
      <c r="AA11" s="524">
        <f>'DY Def'!Y$5</f>
        <v>24</v>
      </c>
      <c r="AB11" s="524">
        <f>'DY Def'!Z$5</f>
        <v>25</v>
      </c>
      <c r="AC11" s="524">
        <f>'DY Def'!AA$5</f>
        <v>26</v>
      </c>
      <c r="AD11" s="524">
        <f>'DY Def'!AB$5</f>
        <v>27</v>
      </c>
      <c r="AE11" s="524">
        <f>'DY Def'!AC$5</f>
        <v>28</v>
      </c>
      <c r="AF11" s="524">
        <f>'DY Def'!AD$5</f>
        <v>29</v>
      </c>
      <c r="AG11" s="524">
        <f>'DY Def'!AE$5</f>
        <v>30</v>
      </c>
      <c r="AH11" s="847"/>
    </row>
    <row r="12" spans="1:34" x14ac:dyDescent="0.2">
      <c r="B12" s="522"/>
      <c r="C12" s="523"/>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465"/>
      <c r="AF12" s="465"/>
      <c r="AG12" s="466"/>
      <c r="AH12" s="526"/>
    </row>
    <row r="13" spans="1:34" hidden="1" x14ac:dyDescent="0.2">
      <c r="B13" s="527" t="s">
        <v>84</v>
      </c>
      <c r="C13" s="523"/>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G13" s="529"/>
      <c r="AH13" s="530"/>
    </row>
    <row r="14" spans="1:34" hidden="1" x14ac:dyDescent="0.2">
      <c r="B14" s="531" t="str">
        <f>IFERROR(VLOOKUP(C14,'MEG Def'!$A$7:$B$12,2),"")</f>
        <v/>
      </c>
      <c r="C14" s="523"/>
      <c r="D14" s="528"/>
      <c r="E14" s="528"/>
      <c r="F14" s="528"/>
      <c r="G14" s="528"/>
      <c r="H14" s="528"/>
      <c r="I14" s="528"/>
      <c r="J14" s="528"/>
      <c r="K14" s="528"/>
      <c r="L14" s="528"/>
      <c r="M14" s="528"/>
      <c r="N14" s="528"/>
      <c r="O14" s="528"/>
      <c r="P14" s="528"/>
      <c r="Q14" s="528"/>
      <c r="R14" s="528"/>
      <c r="S14" s="528"/>
      <c r="T14" s="528"/>
      <c r="U14" s="528"/>
      <c r="V14" s="528"/>
      <c r="W14" s="528"/>
      <c r="X14" s="528"/>
      <c r="Y14" s="528"/>
      <c r="Z14" s="528"/>
      <c r="AA14" s="528"/>
      <c r="AB14" s="528"/>
      <c r="AC14" s="528"/>
      <c r="AD14" s="528"/>
      <c r="AE14" s="528"/>
      <c r="AF14" s="528"/>
      <c r="AG14" s="528"/>
      <c r="AH14" s="526"/>
    </row>
    <row r="15" spans="1:34" hidden="1" x14ac:dyDescent="0.2">
      <c r="B15" s="531" t="str">
        <f>IFERROR(VLOOKUP(C15,'MEG Def'!$A$7:$B$12,2),"")</f>
        <v/>
      </c>
      <c r="C15" s="523"/>
      <c r="D15" s="528"/>
      <c r="E15" s="528"/>
      <c r="F15" s="528"/>
      <c r="G15" s="528"/>
      <c r="H15" s="528"/>
      <c r="I15" s="528"/>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6"/>
    </row>
    <row r="16" spans="1:34" hidden="1" x14ac:dyDescent="0.2">
      <c r="B16" s="531" t="str">
        <f>IFERROR(VLOOKUP(C16,'MEG Def'!$A$7:$B$12,2),"")</f>
        <v/>
      </c>
      <c r="C16" s="523"/>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6"/>
    </row>
    <row r="17" spans="2:34" hidden="1" x14ac:dyDescent="0.2">
      <c r="B17" s="531" t="str">
        <f>IFERROR(VLOOKUP(C17,'MEG Def'!$A$7:$B$12,2),"")</f>
        <v/>
      </c>
      <c r="C17" s="523"/>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6"/>
    </row>
    <row r="18" spans="2:34" hidden="1" x14ac:dyDescent="0.2">
      <c r="B18" s="531" t="str">
        <f>IFERROR(VLOOKUP(C18,'MEG Def'!$A$7:$B$12,2),"")</f>
        <v/>
      </c>
      <c r="C18" s="523"/>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6"/>
    </row>
    <row r="19" spans="2:34" hidden="1" x14ac:dyDescent="0.2">
      <c r="B19" s="531"/>
      <c r="C19" s="523"/>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6"/>
    </row>
    <row r="20" spans="2:34" hidden="1" x14ac:dyDescent="0.2">
      <c r="B20" s="532" t="s">
        <v>86</v>
      </c>
      <c r="C20" s="52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26"/>
    </row>
    <row r="21" spans="2:34" hidden="1" x14ac:dyDescent="0.2">
      <c r="B21" s="531" t="str">
        <f>IFERROR(VLOOKUP(C21,'MEG Def'!$A$21:$B$26,2),"")</f>
        <v/>
      </c>
      <c r="C21" s="523"/>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6"/>
    </row>
    <row r="22" spans="2:34" hidden="1" x14ac:dyDescent="0.2">
      <c r="B22" s="531" t="str">
        <f>IFERROR(VLOOKUP(C22,'MEG Def'!$A$21:$B$26,2),"")</f>
        <v/>
      </c>
      <c r="C22" s="523"/>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6"/>
    </row>
    <row r="23" spans="2:34" hidden="1" x14ac:dyDescent="0.2">
      <c r="B23" s="531" t="str">
        <f>IFERROR(VLOOKUP(C23,'MEG Def'!$A$21:$B$26,2),"")</f>
        <v/>
      </c>
      <c r="C23" s="523"/>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H23" s="526"/>
    </row>
    <row r="24" spans="2:34" hidden="1" x14ac:dyDescent="0.2">
      <c r="B24" s="531" t="str">
        <f>IFERROR(VLOOKUP(C24,'MEG Def'!$A$21:$B$26,2),"")</f>
        <v/>
      </c>
      <c r="C24" s="523"/>
      <c r="D24" s="528"/>
      <c r="E24" s="528"/>
      <c r="F24" s="528"/>
      <c r="G24" s="528"/>
      <c r="H24" s="528"/>
      <c r="I24" s="528"/>
      <c r="J24" s="528"/>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6"/>
    </row>
    <row r="25" spans="2:34" hidden="1" x14ac:dyDescent="0.2">
      <c r="B25" s="531" t="str">
        <f>IFERROR(VLOOKUP(C25,'MEG Def'!$A$21:$B$26,2),"")</f>
        <v/>
      </c>
      <c r="C25" s="523"/>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6"/>
    </row>
    <row r="26" spans="2:34" hidden="1" x14ac:dyDescent="0.2">
      <c r="B26" s="531"/>
      <c r="C26" s="534"/>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26"/>
    </row>
    <row r="27" spans="2:34" hidden="1" x14ac:dyDescent="0.2">
      <c r="B27" s="532" t="s">
        <v>44</v>
      </c>
      <c r="C27" s="52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26"/>
    </row>
    <row r="28" spans="2:34" hidden="1" x14ac:dyDescent="0.2">
      <c r="B28" s="531" t="str">
        <f>IFERROR(VLOOKUP(C28,'MEG Def'!$A$7:$B$40,2),"")</f>
        <v/>
      </c>
      <c r="C28" s="523"/>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6"/>
    </row>
    <row r="29" spans="2:34" hidden="1" x14ac:dyDescent="0.2">
      <c r="B29" s="531" t="str">
        <f>IFERROR(VLOOKUP(C29,'MEG Def'!$A$7:$B$40,2),"")</f>
        <v/>
      </c>
      <c r="C29" s="523"/>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6"/>
    </row>
    <row r="30" spans="2:34" hidden="1" x14ac:dyDescent="0.2">
      <c r="B30" s="531" t="str">
        <f>IFERROR(VLOOKUP(C30,'MEG Def'!$A$7:$B$40,2),"")</f>
        <v/>
      </c>
      <c r="C30" s="523"/>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6"/>
    </row>
    <row r="31" spans="2:34" hidden="1" x14ac:dyDescent="0.2">
      <c r="B31" s="531" t="str">
        <f>IFERROR(VLOOKUP(C31,'MEG Def'!$A$7:$B$40,2),"")</f>
        <v/>
      </c>
      <c r="C31" s="523"/>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6"/>
    </row>
    <row r="32" spans="2:34" hidden="1" x14ac:dyDescent="0.2">
      <c r="B32" s="531" t="str">
        <f>IFERROR(VLOOKUP(C32,'MEG Def'!$A$7:$B$40,2),"")</f>
        <v/>
      </c>
      <c r="C32" s="523"/>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6"/>
    </row>
    <row r="33" spans="2:34" x14ac:dyDescent="0.2">
      <c r="B33" s="531"/>
      <c r="C33" s="534"/>
      <c r="D33" s="533"/>
      <c r="E33" s="533"/>
      <c r="F33" s="533"/>
      <c r="G33" s="533"/>
      <c r="H33" s="533"/>
      <c r="I33" s="533"/>
      <c r="J33" s="533"/>
      <c r="K33" s="533"/>
      <c r="L33" s="533"/>
      <c r="M33" s="533"/>
      <c r="N33" s="533"/>
      <c r="O33" s="533"/>
      <c r="P33" s="533"/>
      <c r="Q33" s="533"/>
      <c r="R33" s="533"/>
      <c r="S33" s="533"/>
      <c r="T33" s="533"/>
      <c r="U33" s="533"/>
      <c r="V33" s="533"/>
      <c r="W33" s="533"/>
      <c r="X33" s="533"/>
      <c r="Y33" s="533"/>
      <c r="Z33" s="533"/>
      <c r="AA33" s="533"/>
      <c r="AB33" s="533"/>
      <c r="AC33" s="533"/>
      <c r="AD33" s="533"/>
      <c r="AE33" s="533"/>
      <c r="AF33" s="533"/>
      <c r="AG33" s="533"/>
      <c r="AH33" s="526"/>
    </row>
    <row r="34" spans="2:34" x14ac:dyDescent="0.2">
      <c r="B34" s="535" t="s">
        <v>43</v>
      </c>
      <c r="C34" s="534"/>
      <c r="D34" s="533"/>
      <c r="E34" s="533"/>
      <c r="F34" s="533"/>
      <c r="G34" s="533"/>
      <c r="H34" s="533"/>
      <c r="I34" s="533"/>
      <c r="J34" s="533"/>
      <c r="K34" s="533"/>
      <c r="L34" s="533"/>
      <c r="M34" s="533"/>
      <c r="N34" s="533"/>
      <c r="O34" s="533"/>
      <c r="P34" s="533"/>
      <c r="Q34" s="533"/>
      <c r="R34" s="533"/>
      <c r="S34" s="533"/>
      <c r="T34" s="533"/>
      <c r="U34" s="533"/>
      <c r="V34" s="533"/>
      <c r="W34" s="533"/>
      <c r="X34" s="533"/>
      <c r="Y34" s="533"/>
      <c r="Z34" s="533"/>
      <c r="AA34" s="533"/>
      <c r="AB34" s="533"/>
      <c r="AC34" s="533"/>
      <c r="AD34" s="533"/>
      <c r="AE34" s="533"/>
      <c r="AF34" s="533"/>
      <c r="AG34" s="533"/>
      <c r="AH34" s="526"/>
    </row>
    <row r="35" spans="2:34" x14ac:dyDescent="0.2">
      <c r="B35" s="531" t="str">
        <f>IFERROR(VLOOKUP(C35,'MEG Def'!$A$42:$B$45,2),"")</f>
        <v xml:space="preserve">SUD IMD TANF </v>
      </c>
      <c r="C35" s="523">
        <v>1</v>
      </c>
      <c r="D35" s="435">
        <f>3197088+256283</f>
        <v>3453371</v>
      </c>
      <c r="E35" s="844">
        <f>-3197088</f>
        <v>-3197088</v>
      </c>
      <c r="F35" s="435"/>
      <c r="G35" s="435"/>
      <c r="H35" s="435"/>
      <c r="I35" s="435"/>
      <c r="J35" s="435"/>
      <c r="K35" s="435"/>
      <c r="L35" s="435"/>
      <c r="M35" s="435"/>
      <c r="N35" s="435"/>
      <c r="O35" s="435"/>
      <c r="P35" s="435"/>
      <c r="Q35" s="435"/>
      <c r="R35" s="435"/>
      <c r="S35" s="435"/>
      <c r="T35" s="435"/>
      <c r="U35" s="435"/>
      <c r="V35" s="435"/>
      <c r="W35" s="435"/>
      <c r="X35" s="435"/>
      <c r="Y35" s="435"/>
      <c r="Z35" s="435"/>
      <c r="AA35" s="435"/>
      <c r="AB35" s="435"/>
      <c r="AC35" s="435"/>
      <c r="AD35" s="435"/>
      <c r="AE35" s="435"/>
      <c r="AF35" s="435"/>
      <c r="AG35" s="435"/>
      <c r="AH35" s="845" t="s">
        <v>201</v>
      </c>
    </row>
    <row r="36" spans="2:34" x14ac:dyDescent="0.2">
      <c r="B36" s="531" t="str">
        <f>IFERROR(VLOOKUP(C36,'MEG Def'!$A$42:$B$45,2),"")</f>
        <v>SUD IMD SSI Duals</v>
      </c>
      <c r="C36" s="523">
        <v>2</v>
      </c>
      <c r="D36" s="435">
        <f>365422+9654</f>
        <v>375076</v>
      </c>
      <c r="E36" s="435">
        <v>-365422</v>
      </c>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845" t="s">
        <v>202</v>
      </c>
    </row>
    <row r="37" spans="2:34" x14ac:dyDescent="0.2">
      <c r="B37" s="531" t="str">
        <f>IFERROR(VLOOKUP(C37,'MEG Def'!$A$42:$B$45,2),"")</f>
        <v xml:space="preserve">SUD IMD SSI NON-Duals </v>
      </c>
      <c r="C37" s="523">
        <v>3</v>
      </c>
      <c r="D37" s="435">
        <f>12498622+1429357</f>
        <v>13927979</v>
      </c>
      <c r="E37" s="435">
        <v>-12498622</v>
      </c>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845" t="s">
        <v>203</v>
      </c>
    </row>
    <row r="38" spans="2:34" x14ac:dyDescent="0.2">
      <c r="B38" s="531" t="str">
        <f>IFERROR(VLOOKUP(C38,'MEG Def'!$A$42:$B$45,2),"")</f>
        <v xml:space="preserve">SUD IMD HCE 
</v>
      </c>
      <c r="C38" s="523">
        <v>4</v>
      </c>
      <c r="D38" s="436">
        <f>27813115+2284239</f>
        <v>30097354</v>
      </c>
      <c r="E38" s="436">
        <v>-27813115</v>
      </c>
      <c r="F38" s="436"/>
      <c r="G38" s="436"/>
      <c r="H38" s="436"/>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845" t="s">
        <v>204</v>
      </c>
    </row>
    <row r="39" spans="2:34" hidden="1" x14ac:dyDescent="0.2">
      <c r="B39" s="531"/>
      <c r="C39" s="52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26"/>
    </row>
    <row r="40" spans="2:34" hidden="1" x14ac:dyDescent="0.2">
      <c r="B40" s="535" t="s">
        <v>42</v>
      </c>
      <c r="C40" s="534"/>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26"/>
    </row>
    <row r="41" spans="2:34" hidden="1" x14ac:dyDescent="0.2">
      <c r="B41" s="531" t="str">
        <f>IFERROR(VLOOKUP(C41,'MEG Def'!$A$48:$B$51,2),"")</f>
        <v/>
      </c>
      <c r="C41" s="534"/>
      <c r="D41" s="528"/>
      <c r="E41" s="528"/>
      <c r="F41" s="528"/>
      <c r="G41" s="528"/>
      <c r="H41" s="528"/>
      <c r="I41" s="528"/>
      <c r="J41" s="528"/>
      <c r="K41" s="528"/>
      <c r="L41" s="528"/>
      <c r="M41" s="528"/>
      <c r="N41" s="528"/>
      <c r="O41" s="528"/>
      <c r="P41" s="528"/>
      <c r="Q41" s="528"/>
      <c r="R41" s="528"/>
      <c r="S41" s="528"/>
      <c r="T41" s="528"/>
      <c r="U41" s="528"/>
      <c r="V41" s="528"/>
      <c r="W41" s="528"/>
      <c r="X41" s="528"/>
      <c r="Y41" s="528"/>
      <c r="Z41" s="528"/>
      <c r="AA41" s="528"/>
      <c r="AB41" s="528"/>
      <c r="AC41" s="528"/>
      <c r="AD41" s="528"/>
      <c r="AE41" s="528"/>
      <c r="AF41" s="528"/>
      <c r="AG41" s="528"/>
      <c r="AH41" s="526"/>
    </row>
    <row r="42" spans="2:34" hidden="1" x14ac:dyDescent="0.2">
      <c r="B42" s="531" t="str">
        <f>IFERROR(VLOOKUP(C42,'MEG Def'!$A$48:$B$51,2),"")</f>
        <v/>
      </c>
      <c r="C42" s="534"/>
      <c r="D42" s="528"/>
      <c r="E42" s="528"/>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6"/>
    </row>
    <row r="43" spans="2:34" hidden="1" x14ac:dyDescent="0.2">
      <c r="B43" s="531" t="str">
        <f>IFERROR(VLOOKUP(C43,'MEG Def'!$A$48:$B$51,2),"")</f>
        <v/>
      </c>
      <c r="C43" s="534"/>
      <c r="D43" s="528"/>
      <c r="E43" s="528"/>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6"/>
    </row>
    <row r="44" spans="2:34" hidden="1" x14ac:dyDescent="0.2">
      <c r="B44" s="531"/>
      <c r="C44" s="534"/>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26"/>
    </row>
    <row r="45" spans="2:34" hidden="1" x14ac:dyDescent="0.2">
      <c r="B45" s="535" t="s">
        <v>80</v>
      </c>
      <c r="C45" s="534"/>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26"/>
    </row>
    <row r="46" spans="2:34" hidden="1" x14ac:dyDescent="0.2">
      <c r="B46" s="531" t="str">
        <f>IFERROR(VLOOKUP(C46,'MEG Def'!$A$53:$B$56,2),"")</f>
        <v/>
      </c>
      <c r="C46" s="534"/>
      <c r="D46" s="528"/>
      <c r="E46" s="528"/>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6"/>
    </row>
    <row r="47" spans="2:34" hidden="1" x14ac:dyDescent="0.2">
      <c r="B47" s="531" t="str">
        <f>IFERROR(VLOOKUP(C47,'MEG Def'!$A$53:$B$56,2),"")</f>
        <v/>
      </c>
      <c r="C47" s="534"/>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6"/>
    </row>
    <row r="48" spans="2:34" hidden="1" x14ac:dyDescent="0.2">
      <c r="B48" s="531" t="str">
        <f>IFERROR(VLOOKUP(C48,'MEG Def'!$A$53:$B$56,2),"")</f>
        <v/>
      </c>
      <c r="C48" s="534"/>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6"/>
    </row>
    <row r="49" spans="2:34" hidden="1" x14ac:dyDescent="0.2">
      <c r="B49" s="531"/>
      <c r="C49" s="534"/>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26"/>
    </row>
    <row r="50" spans="2:34" hidden="1" x14ac:dyDescent="0.2">
      <c r="B50" s="535" t="s">
        <v>81</v>
      </c>
      <c r="C50" s="534"/>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26"/>
    </row>
    <row r="51" spans="2:34" hidden="1" x14ac:dyDescent="0.2">
      <c r="B51" s="531" t="str">
        <f>IFERROR(VLOOKUP(C51,'MEG Def'!$A$58:$B$61,2),"")</f>
        <v/>
      </c>
      <c r="C51" s="534"/>
      <c r="D51" s="528"/>
      <c r="E51" s="528"/>
      <c r="F51" s="528"/>
      <c r="G51" s="528"/>
      <c r="H51" s="528"/>
      <c r="I51" s="528"/>
      <c r="J51" s="528"/>
      <c r="K51" s="528"/>
      <c r="L51" s="528"/>
      <c r="M51" s="528"/>
      <c r="N51" s="528"/>
      <c r="O51" s="528"/>
      <c r="P51" s="528"/>
      <c r="Q51" s="528"/>
      <c r="R51" s="528"/>
      <c r="S51" s="528"/>
      <c r="T51" s="528"/>
      <c r="U51" s="528"/>
      <c r="V51" s="528"/>
      <c r="W51" s="528"/>
      <c r="X51" s="528"/>
      <c r="Y51" s="528"/>
      <c r="Z51" s="528"/>
      <c r="AA51" s="528"/>
      <c r="AB51" s="528"/>
      <c r="AC51" s="528"/>
      <c r="AD51" s="528"/>
      <c r="AE51" s="528"/>
      <c r="AF51" s="528"/>
      <c r="AG51" s="528"/>
      <c r="AH51" s="526"/>
    </row>
    <row r="52" spans="2:34" hidden="1" x14ac:dyDescent="0.2">
      <c r="B52" s="531" t="str">
        <f>IFERROR(VLOOKUP(C52,'MEG Def'!$A$58:$B$61,2),"")</f>
        <v/>
      </c>
      <c r="C52" s="534"/>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6"/>
    </row>
    <row r="53" spans="2:34" hidden="1" x14ac:dyDescent="0.2">
      <c r="B53" s="531" t="str">
        <f>IFERROR(VLOOKUP(C53,'MEG Def'!$A$58:$B$61,2),"")</f>
        <v/>
      </c>
      <c r="C53" s="534"/>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6"/>
    </row>
    <row r="54" spans="2:34" ht="13.5" thickBot="1" x14ac:dyDescent="0.25">
      <c r="B54" s="536"/>
      <c r="C54" s="537"/>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c r="AD54" s="538"/>
      <c r="AE54" s="487"/>
      <c r="AF54" s="487"/>
      <c r="AG54" s="539"/>
      <c r="AH54" s="540"/>
    </row>
  </sheetData>
  <sheetProtection algorithmName="SHA-512" hashValue="a/2UikSX+j4vZPjJoPJfC10xL5/BzU5yIb1DwJ//HzpHws6HHXfGCkROx+/vaePO5uRUUgrptJGFq48Z0S80XA==" saltValue="N9iDKh/6ePxe0OoBXf5vUg=="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100"/>
  <sheetViews>
    <sheetView showZeros="0" zoomScaleNormal="100" workbookViewId="0">
      <selection activeCell="AI32" sqref="AI32"/>
    </sheetView>
  </sheetViews>
  <sheetFormatPr defaultColWidth="8.7109375" defaultRowHeight="12.75" x14ac:dyDescent="0.2"/>
  <cols>
    <col min="2" max="2" width="42.7109375" customWidth="1"/>
    <col min="3" max="3" width="4" style="5" customWidth="1"/>
    <col min="4" max="8" width="15.5703125" customWidth="1"/>
    <col min="9" max="33" width="15.5703125" hidden="1" customWidth="1"/>
  </cols>
  <sheetData>
    <row r="1" spans="1:33" ht="24" customHeight="1" x14ac:dyDescent="0.2">
      <c r="A1" s="45"/>
      <c r="B1" s="45"/>
      <c r="C1" s="45"/>
    </row>
    <row r="2" spans="1:33" ht="12.6" customHeight="1" x14ac:dyDescent="0.2">
      <c r="E2" s="36"/>
      <c r="F2" s="72"/>
      <c r="G2" s="36"/>
    </row>
    <row r="3" spans="1:33" ht="15" x14ac:dyDescent="0.25">
      <c r="B3" s="239" t="s">
        <v>95</v>
      </c>
      <c r="E3" s="36"/>
      <c r="F3" s="73"/>
      <c r="G3" s="36"/>
    </row>
    <row r="5" spans="1:33" ht="13.5" thickBot="1" x14ac:dyDescent="0.25">
      <c r="B5" s="2" t="s">
        <v>16</v>
      </c>
      <c r="C5" s="4"/>
    </row>
    <row r="6" spans="1:33" x14ac:dyDescent="0.2">
      <c r="B6" s="44"/>
      <c r="C6" s="31"/>
      <c r="D6" s="42" t="s">
        <v>0</v>
      </c>
      <c r="E6" s="39"/>
      <c r="F6" s="39"/>
      <c r="G6" s="39"/>
      <c r="H6" s="43"/>
      <c r="I6" s="39"/>
      <c r="J6" s="39"/>
      <c r="K6" s="39"/>
      <c r="L6" s="39"/>
      <c r="M6" s="39"/>
      <c r="N6" s="39"/>
      <c r="O6" s="39"/>
      <c r="P6" s="39"/>
      <c r="Q6" s="39"/>
      <c r="R6" s="39"/>
      <c r="S6" s="39"/>
      <c r="T6" s="39"/>
      <c r="U6" s="39"/>
      <c r="V6" s="39"/>
      <c r="W6" s="39"/>
      <c r="X6" s="39"/>
      <c r="Y6" s="39"/>
      <c r="Z6" s="39"/>
      <c r="AA6" s="39"/>
      <c r="AB6" s="39"/>
      <c r="AC6" s="39"/>
      <c r="AD6" s="39"/>
      <c r="AE6" s="39"/>
      <c r="AF6" s="39"/>
      <c r="AG6" s="43"/>
    </row>
    <row r="7" spans="1:33" ht="13.5" thickBot="1" x14ac:dyDescent="0.25">
      <c r="B7" s="30"/>
      <c r="C7" s="56"/>
      <c r="D7" s="323">
        <f>'DY Def'!B$5</f>
        <v>1</v>
      </c>
      <c r="E7" s="324">
        <f>'DY Def'!C$5</f>
        <v>2</v>
      </c>
      <c r="F7" s="324">
        <f>'DY Def'!D$5</f>
        <v>3</v>
      </c>
      <c r="G7" s="324">
        <f>'DY Def'!E$5</f>
        <v>4</v>
      </c>
      <c r="H7" s="325">
        <f>'DY Def'!F$5</f>
        <v>5</v>
      </c>
      <c r="I7" s="324">
        <f>'DY Def'!G$5</f>
        <v>6</v>
      </c>
      <c r="J7" s="324">
        <f>'DY Def'!H$5</f>
        <v>7</v>
      </c>
      <c r="K7" s="324">
        <f>'DY Def'!I$5</f>
        <v>8</v>
      </c>
      <c r="L7" s="324">
        <f>'DY Def'!J$5</f>
        <v>9</v>
      </c>
      <c r="M7" s="324">
        <f>'DY Def'!K$5</f>
        <v>10</v>
      </c>
      <c r="N7" s="324">
        <f>'DY Def'!L$5</f>
        <v>11</v>
      </c>
      <c r="O7" s="324">
        <f>'DY Def'!M$5</f>
        <v>12</v>
      </c>
      <c r="P7" s="324">
        <f>'DY Def'!N$5</f>
        <v>13</v>
      </c>
      <c r="Q7" s="324">
        <f>'DY Def'!O$5</f>
        <v>14</v>
      </c>
      <c r="R7" s="324">
        <f>'DY Def'!P$5</f>
        <v>15</v>
      </c>
      <c r="S7" s="324">
        <f>'DY Def'!Q$5</f>
        <v>16</v>
      </c>
      <c r="T7" s="324">
        <f>'DY Def'!R$5</f>
        <v>17</v>
      </c>
      <c r="U7" s="324">
        <f>'DY Def'!S$5</f>
        <v>18</v>
      </c>
      <c r="V7" s="324">
        <f>'DY Def'!T$5</f>
        <v>19</v>
      </c>
      <c r="W7" s="324">
        <f>'DY Def'!U$5</f>
        <v>20</v>
      </c>
      <c r="X7" s="324">
        <f>'DY Def'!V$5</f>
        <v>21</v>
      </c>
      <c r="Y7" s="324">
        <f>'DY Def'!W$5</f>
        <v>22</v>
      </c>
      <c r="Z7" s="324">
        <f>'DY Def'!X$5</f>
        <v>23</v>
      </c>
      <c r="AA7" s="324">
        <f>'DY Def'!Y$5</f>
        <v>24</v>
      </c>
      <c r="AB7" s="324">
        <f>'DY Def'!Z$5</f>
        <v>25</v>
      </c>
      <c r="AC7" s="324">
        <f>'DY Def'!AA$5</f>
        <v>26</v>
      </c>
      <c r="AD7" s="324">
        <f>'DY Def'!AB$5</f>
        <v>27</v>
      </c>
      <c r="AE7" s="324">
        <f>'DY Def'!AC$5</f>
        <v>28</v>
      </c>
      <c r="AF7" s="324">
        <f>'DY Def'!AD$5</f>
        <v>29</v>
      </c>
      <c r="AG7" s="325">
        <f>'DY Def'!AE$5</f>
        <v>30</v>
      </c>
    </row>
    <row r="8" spans="1:33" x14ac:dyDescent="0.2">
      <c r="B8" s="30"/>
      <c r="C8" s="56"/>
      <c r="D8" s="104"/>
      <c r="E8" s="99"/>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100"/>
    </row>
    <row r="9" spans="1:33" hidden="1" x14ac:dyDescent="0.2">
      <c r="B9" s="66" t="s">
        <v>84</v>
      </c>
      <c r="C9" s="56"/>
      <c r="D9" s="280"/>
      <c r="E9" s="422"/>
      <c r="F9" s="422"/>
      <c r="G9" s="422"/>
      <c r="H9" s="106"/>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6"/>
    </row>
    <row r="10" spans="1:33" hidden="1" x14ac:dyDescent="0.2">
      <c r="B10" s="32" t="str">
        <f>IFERROR(VLOOKUP(C10,'MEG Def'!$A$7:$B$12,2),"")</f>
        <v/>
      </c>
      <c r="C10" s="56"/>
      <c r="D10" s="101">
        <f>SUMIF('C Report Grouper'!$B$10:$B$50,'WW Spending Actual'!$B10,'C Report Grouper'!E$10:E$50)+SUMIF('Total Adjustments'!$B$14:$B$54,'WW Spending Actual'!$B10,'Total Adjustments'!D$14:D$54)</f>
        <v>0</v>
      </c>
      <c r="E10" s="420">
        <f>SUMIF('C Report Grouper'!$B$10:$B$50,'WW Spending Actual'!$B10,'C Report Grouper'!F$10:F$50)+SUMIF('Total Adjustments'!$B$14:$B$54,'WW Spending Actual'!$B10,'Total Adjustments'!E$14:E$54)</f>
        <v>0</v>
      </c>
      <c r="F10" s="420">
        <f>SUMIF('C Report Grouper'!$B$10:$B$50,'WW Spending Actual'!$B10,'C Report Grouper'!G$10:G$50)+SUMIF('Total Adjustments'!$B$14:$B$54,'WW Spending Actual'!$B10,'Total Adjustments'!F$14:F$54)</f>
        <v>0</v>
      </c>
      <c r="G10" s="420">
        <f>SUMIF('C Report Grouper'!$B$10:$B$50,'WW Spending Actual'!$B10,'C Report Grouper'!H$10:H$50)+SUMIF('Total Adjustments'!$B$14:$B$54,'WW Spending Actual'!$B10,'Total Adjustments'!G$14:G$54)</f>
        <v>0</v>
      </c>
      <c r="H10" s="103">
        <f>SUMIF('C Report Grouper'!$B$10:$B$50,'WW Spending Actual'!$B10,'C Report Grouper'!I$10:I$50)+SUMIF('Total Adjustments'!$B$14:$B$54,'WW Spending Actual'!$B10,'Total Adjustments'!H$14:H$54)</f>
        <v>0</v>
      </c>
      <c r="I10" s="102">
        <f>SUMIF('C Report Grouper'!$B$10:$B$50,'WW Spending Actual'!$B10,'C Report Grouper'!J$10:J$50)+SUMIF('Total Adjustments'!$B$14:$B$54,'WW Spending Actual'!$B10,'Total Adjustments'!I$14:I$54)</f>
        <v>0</v>
      </c>
      <c r="J10" s="102">
        <f>SUMIF('C Report Grouper'!$B$10:$B$50,'WW Spending Actual'!$B10,'C Report Grouper'!K$10:K$50)+SUMIF('Total Adjustments'!$B$14:$B$54,'WW Spending Actual'!$B10,'Total Adjustments'!J$14:J$54)</f>
        <v>0</v>
      </c>
      <c r="K10" s="102">
        <f>SUMIF('C Report Grouper'!$B$10:$B$50,'WW Spending Actual'!$B10,'C Report Grouper'!L$10:L$50)+SUMIF('Total Adjustments'!$B$14:$B$54,'WW Spending Actual'!$B10,'Total Adjustments'!K$14:K$54)</f>
        <v>0</v>
      </c>
      <c r="L10" s="102">
        <f>SUMIF('C Report Grouper'!$B$10:$B$50,'WW Spending Actual'!$B10,'C Report Grouper'!M$10:M$50)+SUMIF('Total Adjustments'!$B$14:$B$54,'WW Spending Actual'!$B10,'Total Adjustments'!L$14:L$54)</f>
        <v>0</v>
      </c>
      <c r="M10" s="102">
        <f>SUMIF('C Report Grouper'!$B$10:$B$50,'WW Spending Actual'!$B10,'C Report Grouper'!N$10:N$50)+SUMIF('Total Adjustments'!$B$14:$B$54,'WW Spending Actual'!$B10,'Total Adjustments'!M$14:M$54)</f>
        <v>0</v>
      </c>
      <c r="N10" s="102">
        <f>SUMIF('C Report Grouper'!$B$10:$B$50,'WW Spending Actual'!$B10,'C Report Grouper'!O$10:O$50)+SUMIF('Total Adjustments'!$B$14:$B$54,'WW Spending Actual'!$B10,'Total Adjustments'!N$14:N$54)</f>
        <v>0</v>
      </c>
      <c r="O10" s="102">
        <f>SUMIF('C Report Grouper'!$B$10:$B$50,'WW Spending Actual'!$B10,'C Report Grouper'!P$10:P$50)+SUMIF('Total Adjustments'!$B$14:$B$54,'WW Spending Actual'!$B10,'Total Adjustments'!O$14:O$54)</f>
        <v>0</v>
      </c>
      <c r="P10" s="102">
        <f>SUMIF('C Report Grouper'!$B$10:$B$50,'WW Spending Actual'!$B10,'C Report Grouper'!Q$10:Q$50)+SUMIF('Total Adjustments'!$B$14:$B$54,'WW Spending Actual'!$B10,'Total Adjustments'!P$14:P$54)</f>
        <v>0</v>
      </c>
      <c r="Q10" s="102">
        <f>SUMIF('C Report Grouper'!$B$10:$B$50,'WW Spending Actual'!$B10,'C Report Grouper'!R$10:R$50)+SUMIF('Total Adjustments'!$B$14:$B$54,'WW Spending Actual'!$B10,'Total Adjustments'!Q$14:Q$54)</f>
        <v>0</v>
      </c>
      <c r="R10" s="102">
        <f>SUMIF('C Report Grouper'!$B$10:$B$50,'WW Spending Actual'!$B10,'C Report Grouper'!S$10:S$50)+SUMIF('Total Adjustments'!$B$14:$B$54,'WW Spending Actual'!$B10,'Total Adjustments'!R$14:R$54)</f>
        <v>0</v>
      </c>
      <c r="S10" s="102">
        <f>SUMIF('C Report Grouper'!$B$10:$B$50,'WW Spending Actual'!$B10,'C Report Grouper'!T$10:T$50)+SUMIF('Total Adjustments'!$B$14:$B$54,'WW Spending Actual'!$B10,'Total Adjustments'!S$14:S$54)</f>
        <v>0</v>
      </c>
      <c r="T10" s="102">
        <f>SUMIF('C Report Grouper'!$B$10:$B$50,'WW Spending Actual'!$B10,'C Report Grouper'!U$10:U$50)+SUMIF('Total Adjustments'!$B$14:$B$54,'WW Spending Actual'!$B10,'Total Adjustments'!T$14:T$54)</f>
        <v>0</v>
      </c>
      <c r="U10" s="102">
        <f>SUMIF('C Report Grouper'!$B$10:$B$50,'WW Spending Actual'!$B10,'C Report Grouper'!V$10:V$50)+SUMIF('Total Adjustments'!$B$14:$B$54,'WW Spending Actual'!$B10,'Total Adjustments'!U$14:U$54)</f>
        <v>0</v>
      </c>
      <c r="V10" s="102">
        <f>SUMIF('C Report Grouper'!$B$10:$B$50,'WW Spending Actual'!$B10,'C Report Grouper'!W$10:W$50)+SUMIF('Total Adjustments'!$B$14:$B$54,'WW Spending Actual'!$B10,'Total Adjustments'!V$14:V$54)</f>
        <v>0</v>
      </c>
      <c r="W10" s="102">
        <f>SUMIF('C Report Grouper'!$B$10:$B$50,'WW Spending Actual'!$B10,'C Report Grouper'!X$10:X$50)+SUMIF('Total Adjustments'!$B$14:$B$54,'WW Spending Actual'!$B10,'Total Adjustments'!W$14:W$54)</f>
        <v>0</v>
      </c>
      <c r="X10" s="102">
        <f>SUMIF('C Report Grouper'!$B$10:$B$50,'WW Spending Actual'!$B10,'C Report Grouper'!Y$10:Y$50)+SUMIF('Total Adjustments'!$B$14:$B$54,'WW Spending Actual'!$B10,'Total Adjustments'!X$14:X$54)</f>
        <v>0</v>
      </c>
      <c r="Y10" s="102">
        <f>SUMIF('C Report Grouper'!$B$10:$B$50,'WW Spending Actual'!$B10,'C Report Grouper'!Z$10:Z$50)+SUMIF('Total Adjustments'!$B$14:$B$54,'WW Spending Actual'!$B10,'Total Adjustments'!Y$14:Y$54)</f>
        <v>0</v>
      </c>
      <c r="Z10" s="102">
        <f>SUMIF('C Report Grouper'!$B$10:$B$50,'WW Spending Actual'!$B10,'C Report Grouper'!AA$10:AA$50)+SUMIF('Total Adjustments'!$B$14:$B$54,'WW Spending Actual'!$B10,'Total Adjustments'!Z$14:Z$54)</f>
        <v>0</v>
      </c>
      <c r="AA10" s="102">
        <f>SUMIF('C Report Grouper'!$B$10:$B$50,'WW Spending Actual'!$B10,'C Report Grouper'!AB$10:AB$50)+SUMIF('Total Adjustments'!$B$14:$B$54,'WW Spending Actual'!$B10,'Total Adjustments'!AA$14:AA$54)</f>
        <v>0</v>
      </c>
      <c r="AB10" s="102">
        <f>SUMIF('C Report Grouper'!$B$10:$B$50,'WW Spending Actual'!$B10,'C Report Grouper'!AC$10:AC$50)+SUMIF('Total Adjustments'!$B$14:$B$54,'WW Spending Actual'!$B10,'Total Adjustments'!AB$14:AB$54)</f>
        <v>0</v>
      </c>
      <c r="AC10" s="102">
        <f>SUMIF('C Report Grouper'!$B$10:$B$50,'WW Spending Actual'!$B10,'C Report Grouper'!AD$10:AD$50)+SUMIF('Total Adjustments'!$B$14:$B$54,'WW Spending Actual'!$B10,'Total Adjustments'!AC$14:AC$54)</f>
        <v>0</v>
      </c>
      <c r="AD10" s="102">
        <f>SUMIF('C Report Grouper'!$B$10:$B$50,'WW Spending Actual'!$B10,'C Report Grouper'!AE$10:AE$50)+SUMIF('Total Adjustments'!$B$14:$B$54,'WW Spending Actual'!$B10,'Total Adjustments'!AD$14:AD$54)</f>
        <v>0</v>
      </c>
      <c r="AE10" s="102">
        <f>SUMIF('C Report Grouper'!$B$10:$B$50,'WW Spending Actual'!$B10,'C Report Grouper'!AF$10:AF$50)+SUMIF('Total Adjustments'!$B$14:$B$54,'WW Spending Actual'!$B10,'Total Adjustments'!AE$14:AE$54)</f>
        <v>0</v>
      </c>
      <c r="AF10" s="102">
        <f>SUMIF('C Report Grouper'!$B$10:$B$50,'WW Spending Actual'!$B10,'C Report Grouper'!AG$10:AG$50)+SUMIF('Total Adjustments'!$B$14:$B$54,'WW Spending Actual'!$B10,'Total Adjustments'!AF$14:AF$54)</f>
        <v>0</v>
      </c>
      <c r="AG10" s="103">
        <f>SUMIF('C Report Grouper'!$B$10:$B$50,'WW Spending Actual'!$B10,'C Report Grouper'!AH$10:AH$50)+SUMIF('Total Adjustments'!$B$14:$B$54,'WW Spending Actual'!$B10,'Total Adjustments'!AG$14:AG$54)</f>
        <v>0</v>
      </c>
    </row>
    <row r="11" spans="1:33" hidden="1" x14ac:dyDescent="0.2">
      <c r="B11" s="32" t="str">
        <f>IFERROR(VLOOKUP(C11,'MEG Def'!$A$7:$B$12,2),"")</f>
        <v/>
      </c>
      <c r="C11" s="56"/>
      <c r="D11" s="101">
        <f>SUMIF('C Report Grouper'!$B$10:$B$50,'WW Spending Actual'!$B11,'C Report Grouper'!E$10:E$50)+SUMIF('Total Adjustments'!$B$14:$B$54,'WW Spending Actual'!$B11,'Total Adjustments'!D$14:D$54)</f>
        <v>0</v>
      </c>
      <c r="E11" s="420">
        <f>SUMIF('C Report Grouper'!$B$10:$B$50,'WW Spending Actual'!$B11,'C Report Grouper'!F$10:F$50)+SUMIF('Total Adjustments'!$B$14:$B$54,'WW Spending Actual'!$B11,'Total Adjustments'!E$14:E$54)</f>
        <v>0</v>
      </c>
      <c r="F11" s="420">
        <f>SUMIF('C Report Grouper'!$B$10:$B$50,'WW Spending Actual'!$B11,'C Report Grouper'!G$10:G$50)+SUMIF('Total Adjustments'!$B$14:$B$54,'WW Spending Actual'!$B11,'Total Adjustments'!F$14:F$54)</f>
        <v>0</v>
      </c>
      <c r="G11" s="420">
        <f>SUMIF('C Report Grouper'!$B$10:$B$50,'WW Spending Actual'!$B11,'C Report Grouper'!H$10:H$50)+SUMIF('Total Adjustments'!$B$14:$B$54,'WW Spending Actual'!$B11,'Total Adjustments'!G$14:G$54)</f>
        <v>0</v>
      </c>
      <c r="H11" s="103">
        <f>SUMIF('C Report Grouper'!$B$10:$B$50,'WW Spending Actual'!$B11,'C Report Grouper'!I$10:I$50)+SUMIF('Total Adjustments'!$B$14:$B$54,'WW Spending Actual'!$B11,'Total Adjustments'!H$14:H$54)</f>
        <v>0</v>
      </c>
      <c r="I11" s="102">
        <f>SUMIF('C Report Grouper'!$B$10:$B$50,'WW Spending Actual'!$B11,'C Report Grouper'!J$10:J$50)+SUMIF('Total Adjustments'!$B$14:$B$54,'WW Spending Actual'!$B11,'Total Adjustments'!I$14:I$54)</f>
        <v>0</v>
      </c>
      <c r="J11" s="102">
        <f>SUMIF('C Report Grouper'!$B$10:$B$50,'WW Spending Actual'!$B11,'C Report Grouper'!K$10:K$50)+SUMIF('Total Adjustments'!$B$14:$B$54,'WW Spending Actual'!$B11,'Total Adjustments'!J$14:J$54)</f>
        <v>0</v>
      </c>
      <c r="K11" s="102">
        <f>SUMIF('C Report Grouper'!$B$10:$B$50,'WW Spending Actual'!$B11,'C Report Grouper'!L$10:L$50)+SUMIF('Total Adjustments'!$B$14:$B$54,'WW Spending Actual'!$B11,'Total Adjustments'!K$14:K$54)</f>
        <v>0</v>
      </c>
      <c r="L11" s="102">
        <f>SUMIF('C Report Grouper'!$B$10:$B$50,'WW Spending Actual'!$B11,'C Report Grouper'!M$10:M$50)+SUMIF('Total Adjustments'!$B$14:$B$54,'WW Spending Actual'!$B11,'Total Adjustments'!L$14:L$54)</f>
        <v>0</v>
      </c>
      <c r="M11" s="102">
        <f>SUMIF('C Report Grouper'!$B$10:$B$50,'WW Spending Actual'!$B11,'C Report Grouper'!N$10:N$50)+SUMIF('Total Adjustments'!$B$14:$B$54,'WW Spending Actual'!$B11,'Total Adjustments'!M$14:M$54)</f>
        <v>0</v>
      </c>
      <c r="N11" s="102">
        <f>SUMIF('C Report Grouper'!$B$10:$B$50,'WW Spending Actual'!$B11,'C Report Grouper'!O$10:O$50)+SUMIF('Total Adjustments'!$B$14:$B$54,'WW Spending Actual'!$B11,'Total Adjustments'!N$14:N$54)</f>
        <v>0</v>
      </c>
      <c r="O11" s="102">
        <f>SUMIF('C Report Grouper'!$B$10:$B$50,'WW Spending Actual'!$B11,'C Report Grouper'!P$10:P$50)+SUMIF('Total Adjustments'!$B$14:$B$54,'WW Spending Actual'!$B11,'Total Adjustments'!O$14:O$54)</f>
        <v>0</v>
      </c>
      <c r="P11" s="102">
        <f>SUMIF('C Report Grouper'!$B$10:$B$50,'WW Spending Actual'!$B11,'C Report Grouper'!Q$10:Q$50)+SUMIF('Total Adjustments'!$B$14:$B$54,'WW Spending Actual'!$B11,'Total Adjustments'!P$14:P$54)</f>
        <v>0</v>
      </c>
      <c r="Q11" s="102">
        <f>SUMIF('C Report Grouper'!$B$10:$B$50,'WW Spending Actual'!$B11,'C Report Grouper'!R$10:R$50)+SUMIF('Total Adjustments'!$B$14:$B$54,'WW Spending Actual'!$B11,'Total Adjustments'!Q$14:Q$54)</f>
        <v>0</v>
      </c>
      <c r="R11" s="102">
        <f>SUMIF('C Report Grouper'!$B$10:$B$50,'WW Spending Actual'!$B11,'C Report Grouper'!S$10:S$50)+SUMIF('Total Adjustments'!$B$14:$B$54,'WW Spending Actual'!$B11,'Total Adjustments'!R$14:R$54)</f>
        <v>0</v>
      </c>
      <c r="S11" s="102">
        <f>SUMIF('C Report Grouper'!$B$10:$B$50,'WW Spending Actual'!$B11,'C Report Grouper'!T$10:T$50)+SUMIF('Total Adjustments'!$B$14:$B$54,'WW Spending Actual'!$B11,'Total Adjustments'!S$14:S$54)</f>
        <v>0</v>
      </c>
      <c r="T11" s="102">
        <f>SUMIF('C Report Grouper'!$B$10:$B$50,'WW Spending Actual'!$B11,'C Report Grouper'!U$10:U$50)+SUMIF('Total Adjustments'!$B$14:$B$54,'WW Spending Actual'!$B11,'Total Adjustments'!T$14:T$54)</f>
        <v>0</v>
      </c>
      <c r="U11" s="102">
        <f>SUMIF('C Report Grouper'!$B$10:$B$50,'WW Spending Actual'!$B11,'C Report Grouper'!V$10:V$50)+SUMIF('Total Adjustments'!$B$14:$B$54,'WW Spending Actual'!$B11,'Total Adjustments'!U$14:U$54)</f>
        <v>0</v>
      </c>
      <c r="V11" s="102">
        <f>SUMIF('C Report Grouper'!$B$10:$B$50,'WW Spending Actual'!$B11,'C Report Grouper'!W$10:W$50)+SUMIF('Total Adjustments'!$B$14:$B$54,'WW Spending Actual'!$B11,'Total Adjustments'!V$14:V$54)</f>
        <v>0</v>
      </c>
      <c r="W11" s="102">
        <f>SUMIF('C Report Grouper'!$B$10:$B$50,'WW Spending Actual'!$B11,'C Report Grouper'!X$10:X$50)+SUMIF('Total Adjustments'!$B$14:$B$54,'WW Spending Actual'!$B11,'Total Adjustments'!W$14:W$54)</f>
        <v>0</v>
      </c>
      <c r="X11" s="102">
        <f>SUMIF('C Report Grouper'!$B$10:$B$50,'WW Spending Actual'!$B11,'C Report Grouper'!Y$10:Y$50)+SUMIF('Total Adjustments'!$B$14:$B$54,'WW Spending Actual'!$B11,'Total Adjustments'!X$14:X$54)</f>
        <v>0</v>
      </c>
      <c r="Y11" s="102">
        <f>SUMIF('C Report Grouper'!$B$10:$B$50,'WW Spending Actual'!$B11,'C Report Grouper'!Z$10:Z$50)+SUMIF('Total Adjustments'!$B$14:$B$54,'WW Spending Actual'!$B11,'Total Adjustments'!Y$14:Y$54)</f>
        <v>0</v>
      </c>
      <c r="Z11" s="102">
        <f>SUMIF('C Report Grouper'!$B$10:$B$50,'WW Spending Actual'!$B11,'C Report Grouper'!AA$10:AA$50)+SUMIF('Total Adjustments'!$B$14:$B$54,'WW Spending Actual'!$B11,'Total Adjustments'!Z$14:Z$54)</f>
        <v>0</v>
      </c>
      <c r="AA11" s="102">
        <f>SUMIF('C Report Grouper'!$B$10:$B$50,'WW Spending Actual'!$B11,'C Report Grouper'!AB$10:AB$50)+SUMIF('Total Adjustments'!$B$14:$B$54,'WW Spending Actual'!$B11,'Total Adjustments'!AA$14:AA$54)</f>
        <v>0</v>
      </c>
      <c r="AB11" s="102">
        <f>SUMIF('C Report Grouper'!$B$10:$B$50,'WW Spending Actual'!$B11,'C Report Grouper'!AC$10:AC$50)+SUMIF('Total Adjustments'!$B$14:$B$54,'WW Spending Actual'!$B11,'Total Adjustments'!AB$14:AB$54)</f>
        <v>0</v>
      </c>
      <c r="AC11" s="102">
        <f>SUMIF('C Report Grouper'!$B$10:$B$50,'WW Spending Actual'!$B11,'C Report Grouper'!AD$10:AD$50)+SUMIF('Total Adjustments'!$B$14:$B$54,'WW Spending Actual'!$B11,'Total Adjustments'!AC$14:AC$54)</f>
        <v>0</v>
      </c>
      <c r="AD11" s="102">
        <f>SUMIF('C Report Grouper'!$B$10:$B$50,'WW Spending Actual'!$B11,'C Report Grouper'!AE$10:AE$50)+SUMIF('Total Adjustments'!$B$14:$B$54,'WW Spending Actual'!$B11,'Total Adjustments'!AD$14:AD$54)</f>
        <v>0</v>
      </c>
      <c r="AE11" s="102">
        <f>SUMIF('C Report Grouper'!$B$10:$B$50,'WW Spending Actual'!$B11,'C Report Grouper'!AF$10:AF$50)+SUMIF('Total Adjustments'!$B$14:$B$54,'WW Spending Actual'!$B11,'Total Adjustments'!AE$14:AE$54)</f>
        <v>0</v>
      </c>
      <c r="AF11" s="102">
        <f>SUMIF('C Report Grouper'!$B$10:$B$50,'WW Spending Actual'!$B11,'C Report Grouper'!AG$10:AG$50)+SUMIF('Total Adjustments'!$B$14:$B$54,'WW Spending Actual'!$B11,'Total Adjustments'!AF$14:AF$54)</f>
        <v>0</v>
      </c>
      <c r="AG11" s="103">
        <f>SUMIF('C Report Grouper'!$B$10:$B$50,'WW Spending Actual'!$B11,'C Report Grouper'!AH$10:AH$50)+SUMIF('Total Adjustments'!$B$14:$B$54,'WW Spending Actual'!$B11,'Total Adjustments'!AG$14:AG$54)</f>
        <v>0</v>
      </c>
    </row>
    <row r="12" spans="1:33" hidden="1" x14ac:dyDescent="0.2">
      <c r="B12" s="32" t="str">
        <f>IFERROR(VLOOKUP(C12,'MEG Def'!$A$7:$B$12,2),"")</f>
        <v/>
      </c>
      <c r="C12" s="56"/>
      <c r="D12" s="101">
        <f>SUMIF('C Report Grouper'!$B$10:$B$50,'WW Spending Actual'!$B12,'C Report Grouper'!E$10:E$50)+SUMIF('Total Adjustments'!$B$14:$B$54,'WW Spending Actual'!$B12,'Total Adjustments'!D$14:D$54)</f>
        <v>0</v>
      </c>
      <c r="E12" s="420">
        <f>SUMIF('C Report Grouper'!$B$10:$B$50,'WW Spending Actual'!$B12,'C Report Grouper'!F$10:F$50)+SUMIF('Total Adjustments'!$B$14:$B$54,'WW Spending Actual'!$B12,'Total Adjustments'!E$14:E$54)</f>
        <v>0</v>
      </c>
      <c r="F12" s="420">
        <f>SUMIF('C Report Grouper'!$B$10:$B$50,'WW Spending Actual'!$B12,'C Report Grouper'!G$10:G$50)+SUMIF('Total Adjustments'!$B$14:$B$54,'WW Spending Actual'!$B12,'Total Adjustments'!F$14:F$54)</f>
        <v>0</v>
      </c>
      <c r="G12" s="420">
        <f>SUMIF('C Report Grouper'!$B$10:$B$50,'WW Spending Actual'!$B12,'C Report Grouper'!H$10:H$50)+SUMIF('Total Adjustments'!$B$14:$B$54,'WW Spending Actual'!$B12,'Total Adjustments'!G$14:G$54)</f>
        <v>0</v>
      </c>
      <c r="H12" s="103">
        <f>SUMIF('C Report Grouper'!$B$10:$B$50,'WW Spending Actual'!$B12,'C Report Grouper'!I$10:I$50)+SUMIF('Total Adjustments'!$B$14:$B$54,'WW Spending Actual'!$B12,'Total Adjustments'!H$14:H$54)</f>
        <v>0</v>
      </c>
      <c r="I12" s="102">
        <f>SUMIF('C Report Grouper'!$B$10:$B$50,'WW Spending Actual'!$B12,'C Report Grouper'!J$10:J$50)+SUMIF('Total Adjustments'!$B$14:$B$54,'WW Spending Actual'!$B12,'Total Adjustments'!I$14:I$54)</f>
        <v>0</v>
      </c>
      <c r="J12" s="102">
        <f>SUMIF('C Report Grouper'!$B$10:$B$50,'WW Spending Actual'!$B12,'C Report Grouper'!K$10:K$50)+SUMIF('Total Adjustments'!$B$14:$B$54,'WW Spending Actual'!$B12,'Total Adjustments'!J$14:J$54)</f>
        <v>0</v>
      </c>
      <c r="K12" s="102">
        <f>SUMIF('C Report Grouper'!$B$10:$B$50,'WW Spending Actual'!$B12,'C Report Grouper'!L$10:L$50)+SUMIF('Total Adjustments'!$B$14:$B$54,'WW Spending Actual'!$B12,'Total Adjustments'!K$14:K$54)</f>
        <v>0</v>
      </c>
      <c r="L12" s="102">
        <f>SUMIF('C Report Grouper'!$B$10:$B$50,'WW Spending Actual'!$B12,'C Report Grouper'!M$10:M$50)+SUMIF('Total Adjustments'!$B$14:$B$54,'WW Spending Actual'!$B12,'Total Adjustments'!L$14:L$54)</f>
        <v>0</v>
      </c>
      <c r="M12" s="102">
        <f>SUMIF('C Report Grouper'!$B$10:$B$50,'WW Spending Actual'!$B12,'C Report Grouper'!N$10:N$50)+SUMIF('Total Adjustments'!$B$14:$B$54,'WW Spending Actual'!$B12,'Total Adjustments'!M$14:M$54)</f>
        <v>0</v>
      </c>
      <c r="N12" s="102">
        <f>SUMIF('C Report Grouper'!$B$10:$B$50,'WW Spending Actual'!$B12,'C Report Grouper'!O$10:O$50)+SUMIF('Total Adjustments'!$B$14:$B$54,'WW Spending Actual'!$B12,'Total Adjustments'!N$14:N$54)</f>
        <v>0</v>
      </c>
      <c r="O12" s="102">
        <f>SUMIF('C Report Grouper'!$B$10:$B$50,'WW Spending Actual'!$B12,'C Report Grouper'!P$10:P$50)+SUMIF('Total Adjustments'!$B$14:$B$54,'WW Spending Actual'!$B12,'Total Adjustments'!O$14:O$54)</f>
        <v>0</v>
      </c>
      <c r="P12" s="102">
        <f>SUMIF('C Report Grouper'!$B$10:$B$50,'WW Spending Actual'!$B12,'C Report Grouper'!Q$10:Q$50)+SUMIF('Total Adjustments'!$B$14:$B$54,'WW Spending Actual'!$B12,'Total Adjustments'!P$14:P$54)</f>
        <v>0</v>
      </c>
      <c r="Q12" s="102">
        <f>SUMIF('C Report Grouper'!$B$10:$B$50,'WW Spending Actual'!$B12,'C Report Grouper'!R$10:R$50)+SUMIF('Total Adjustments'!$B$14:$B$54,'WW Spending Actual'!$B12,'Total Adjustments'!Q$14:Q$54)</f>
        <v>0</v>
      </c>
      <c r="R12" s="102">
        <f>SUMIF('C Report Grouper'!$B$10:$B$50,'WW Spending Actual'!$B12,'C Report Grouper'!S$10:S$50)+SUMIF('Total Adjustments'!$B$14:$B$54,'WW Spending Actual'!$B12,'Total Adjustments'!R$14:R$54)</f>
        <v>0</v>
      </c>
      <c r="S12" s="102">
        <f>SUMIF('C Report Grouper'!$B$10:$B$50,'WW Spending Actual'!$B12,'C Report Grouper'!T$10:T$50)+SUMIF('Total Adjustments'!$B$14:$B$54,'WW Spending Actual'!$B12,'Total Adjustments'!S$14:S$54)</f>
        <v>0</v>
      </c>
      <c r="T12" s="102">
        <f>SUMIF('C Report Grouper'!$B$10:$B$50,'WW Spending Actual'!$B12,'C Report Grouper'!U$10:U$50)+SUMIF('Total Adjustments'!$B$14:$B$54,'WW Spending Actual'!$B12,'Total Adjustments'!T$14:T$54)</f>
        <v>0</v>
      </c>
      <c r="U12" s="102">
        <f>SUMIF('C Report Grouper'!$B$10:$B$50,'WW Spending Actual'!$B12,'C Report Grouper'!V$10:V$50)+SUMIF('Total Adjustments'!$B$14:$B$54,'WW Spending Actual'!$B12,'Total Adjustments'!U$14:U$54)</f>
        <v>0</v>
      </c>
      <c r="V12" s="102">
        <f>SUMIF('C Report Grouper'!$B$10:$B$50,'WW Spending Actual'!$B12,'C Report Grouper'!W$10:W$50)+SUMIF('Total Adjustments'!$B$14:$B$54,'WW Spending Actual'!$B12,'Total Adjustments'!V$14:V$54)</f>
        <v>0</v>
      </c>
      <c r="W12" s="102">
        <f>SUMIF('C Report Grouper'!$B$10:$B$50,'WW Spending Actual'!$B12,'C Report Grouper'!X$10:X$50)+SUMIF('Total Adjustments'!$B$14:$B$54,'WW Spending Actual'!$B12,'Total Adjustments'!W$14:W$54)</f>
        <v>0</v>
      </c>
      <c r="X12" s="102">
        <f>SUMIF('C Report Grouper'!$B$10:$B$50,'WW Spending Actual'!$B12,'C Report Grouper'!Y$10:Y$50)+SUMIF('Total Adjustments'!$B$14:$B$54,'WW Spending Actual'!$B12,'Total Adjustments'!X$14:X$54)</f>
        <v>0</v>
      </c>
      <c r="Y12" s="102">
        <f>SUMIF('C Report Grouper'!$B$10:$B$50,'WW Spending Actual'!$B12,'C Report Grouper'!Z$10:Z$50)+SUMIF('Total Adjustments'!$B$14:$B$54,'WW Spending Actual'!$B12,'Total Adjustments'!Y$14:Y$54)</f>
        <v>0</v>
      </c>
      <c r="Z12" s="102">
        <f>SUMIF('C Report Grouper'!$B$10:$B$50,'WW Spending Actual'!$B12,'C Report Grouper'!AA$10:AA$50)+SUMIF('Total Adjustments'!$B$14:$B$54,'WW Spending Actual'!$B12,'Total Adjustments'!Z$14:Z$54)</f>
        <v>0</v>
      </c>
      <c r="AA12" s="102">
        <f>SUMIF('C Report Grouper'!$B$10:$B$50,'WW Spending Actual'!$B12,'C Report Grouper'!AB$10:AB$50)+SUMIF('Total Adjustments'!$B$14:$B$54,'WW Spending Actual'!$B12,'Total Adjustments'!AA$14:AA$54)</f>
        <v>0</v>
      </c>
      <c r="AB12" s="102">
        <f>SUMIF('C Report Grouper'!$B$10:$B$50,'WW Spending Actual'!$B12,'C Report Grouper'!AC$10:AC$50)+SUMIF('Total Adjustments'!$B$14:$B$54,'WW Spending Actual'!$B12,'Total Adjustments'!AB$14:AB$54)</f>
        <v>0</v>
      </c>
      <c r="AC12" s="102">
        <f>SUMIF('C Report Grouper'!$B$10:$B$50,'WW Spending Actual'!$B12,'C Report Grouper'!AD$10:AD$50)+SUMIF('Total Adjustments'!$B$14:$B$54,'WW Spending Actual'!$B12,'Total Adjustments'!AC$14:AC$54)</f>
        <v>0</v>
      </c>
      <c r="AD12" s="102">
        <f>SUMIF('C Report Grouper'!$B$10:$B$50,'WW Spending Actual'!$B12,'C Report Grouper'!AE$10:AE$50)+SUMIF('Total Adjustments'!$B$14:$B$54,'WW Spending Actual'!$B12,'Total Adjustments'!AD$14:AD$54)</f>
        <v>0</v>
      </c>
      <c r="AE12" s="102">
        <f>SUMIF('C Report Grouper'!$B$10:$B$50,'WW Spending Actual'!$B12,'C Report Grouper'!AF$10:AF$50)+SUMIF('Total Adjustments'!$B$14:$B$54,'WW Spending Actual'!$B12,'Total Adjustments'!AE$14:AE$54)</f>
        <v>0</v>
      </c>
      <c r="AF12" s="102">
        <f>SUMIF('C Report Grouper'!$B$10:$B$50,'WW Spending Actual'!$B12,'C Report Grouper'!AG$10:AG$50)+SUMIF('Total Adjustments'!$B$14:$B$54,'WW Spending Actual'!$B12,'Total Adjustments'!AF$14:AF$54)</f>
        <v>0</v>
      </c>
      <c r="AG12" s="103">
        <f>SUMIF('C Report Grouper'!$B$10:$B$50,'WW Spending Actual'!$B12,'C Report Grouper'!AH$10:AH$50)+SUMIF('Total Adjustments'!$B$14:$B$54,'WW Spending Actual'!$B12,'Total Adjustments'!AG$14:AG$54)</f>
        <v>0</v>
      </c>
    </row>
    <row r="13" spans="1:33" hidden="1" x14ac:dyDescent="0.2">
      <c r="B13" s="32" t="str">
        <f>IFERROR(VLOOKUP(C13,'MEG Def'!$A$7:$B$12,2),"")</f>
        <v/>
      </c>
      <c r="C13" s="56"/>
      <c r="D13" s="101">
        <f>SUMIF('C Report Grouper'!$B$10:$B$50,'WW Spending Actual'!$B13,'C Report Grouper'!E$10:E$50)+SUMIF('Total Adjustments'!$B$14:$B$54,'WW Spending Actual'!$B13,'Total Adjustments'!D$14:D$54)</f>
        <v>0</v>
      </c>
      <c r="E13" s="420">
        <f>SUMIF('C Report Grouper'!$B$10:$B$50,'WW Spending Actual'!$B13,'C Report Grouper'!F$10:F$50)+SUMIF('Total Adjustments'!$B$14:$B$54,'WW Spending Actual'!$B13,'Total Adjustments'!E$14:E$54)</f>
        <v>0</v>
      </c>
      <c r="F13" s="420">
        <f>SUMIF('C Report Grouper'!$B$10:$B$50,'WW Spending Actual'!$B13,'C Report Grouper'!G$10:G$50)+SUMIF('Total Adjustments'!$B$14:$B$54,'WW Spending Actual'!$B13,'Total Adjustments'!F$14:F$54)</f>
        <v>0</v>
      </c>
      <c r="G13" s="420">
        <f>SUMIF('C Report Grouper'!$B$10:$B$50,'WW Spending Actual'!$B13,'C Report Grouper'!H$10:H$50)+SUMIF('Total Adjustments'!$B$14:$B$54,'WW Spending Actual'!$B13,'Total Adjustments'!G$14:G$54)</f>
        <v>0</v>
      </c>
      <c r="H13" s="103">
        <f>SUMIF('C Report Grouper'!$B$10:$B$50,'WW Spending Actual'!$B13,'C Report Grouper'!I$10:I$50)+SUMIF('Total Adjustments'!$B$14:$B$54,'WW Spending Actual'!$B13,'Total Adjustments'!H$14:H$54)</f>
        <v>0</v>
      </c>
      <c r="I13" s="102">
        <f>SUMIF('C Report Grouper'!$B$10:$B$50,'WW Spending Actual'!$B13,'C Report Grouper'!J$10:J$50)+SUMIF('Total Adjustments'!$B$14:$B$54,'WW Spending Actual'!$B13,'Total Adjustments'!I$14:I$54)</f>
        <v>0</v>
      </c>
      <c r="J13" s="102">
        <f>SUMIF('C Report Grouper'!$B$10:$B$50,'WW Spending Actual'!$B13,'C Report Grouper'!K$10:K$50)+SUMIF('Total Adjustments'!$B$14:$B$54,'WW Spending Actual'!$B13,'Total Adjustments'!J$14:J$54)</f>
        <v>0</v>
      </c>
      <c r="K13" s="102">
        <f>SUMIF('C Report Grouper'!$B$10:$B$50,'WW Spending Actual'!$B13,'C Report Grouper'!L$10:L$50)+SUMIF('Total Adjustments'!$B$14:$B$54,'WW Spending Actual'!$B13,'Total Adjustments'!K$14:K$54)</f>
        <v>0</v>
      </c>
      <c r="L13" s="102">
        <f>SUMIF('C Report Grouper'!$B$10:$B$50,'WW Spending Actual'!$B13,'C Report Grouper'!M$10:M$50)+SUMIF('Total Adjustments'!$B$14:$B$54,'WW Spending Actual'!$B13,'Total Adjustments'!L$14:L$54)</f>
        <v>0</v>
      </c>
      <c r="M13" s="102">
        <f>SUMIF('C Report Grouper'!$B$10:$B$50,'WW Spending Actual'!$B13,'C Report Grouper'!N$10:N$50)+SUMIF('Total Adjustments'!$B$14:$B$54,'WW Spending Actual'!$B13,'Total Adjustments'!M$14:M$54)</f>
        <v>0</v>
      </c>
      <c r="N13" s="102">
        <f>SUMIF('C Report Grouper'!$B$10:$B$50,'WW Spending Actual'!$B13,'C Report Grouper'!O$10:O$50)+SUMIF('Total Adjustments'!$B$14:$B$54,'WW Spending Actual'!$B13,'Total Adjustments'!N$14:N$54)</f>
        <v>0</v>
      </c>
      <c r="O13" s="102">
        <f>SUMIF('C Report Grouper'!$B$10:$B$50,'WW Spending Actual'!$B13,'C Report Grouper'!P$10:P$50)+SUMIF('Total Adjustments'!$B$14:$B$54,'WW Spending Actual'!$B13,'Total Adjustments'!O$14:O$54)</f>
        <v>0</v>
      </c>
      <c r="P13" s="102">
        <f>SUMIF('C Report Grouper'!$B$10:$B$50,'WW Spending Actual'!$B13,'C Report Grouper'!Q$10:Q$50)+SUMIF('Total Adjustments'!$B$14:$B$54,'WW Spending Actual'!$B13,'Total Adjustments'!P$14:P$54)</f>
        <v>0</v>
      </c>
      <c r="Q13" s="102">
        <f>SUMIF('C Report Grouper'!$B$10:$B$50,'WW Spending Actual'!$B13,'C Report Grouper'!R$10:R$50)+SUMIF('Total Adjustments'!$B$14:$B$54,'WW Spending Actual'!$B13,'Total Adjustments'!Q$14:Q$54)</f>
        <v>0</v>
      </c>
      <c r="R13" s="102">
        <f>SUMIF('C Report Grouper'!$B$10:$B$50,'WW Spending Actual'!$B13,'C Report Grouper'!S$10:S$50)+SUMIF('Total Adjustments'!$B$14:$B$54,'WW Spending Actual'!$B13,'Total Adjustments'!R$14:R$54)</f>
        <v>0</v>
      </c>
      <c r="S13" s="102">
        <f>SUMIF('C Report Grouper'!$B$10:$B$50,'WW Spending Actual'!$B13,'C Report Grouper'!T$10:T$50)+SUMIF('Total Adjustments'!$B$14:$B$54,'WW Spending Actual'!$B13,'Total Adjustments'!S$14:S$54)</f>
        <v>0</v>
      </c>
      <c r="T13" s="102">
        <f>SUMIF('C Report Grouper'!$B$10:$B$50,'WW Spending Actual'!$B13,'C Report Grouper'!U$10:U$50)+SUMIF('Total Adjustments'!$B$14:$B$54,'WW Spending Actual'!$B13,'Total Adjustments'!T$14:T$54)</f>
        <v>0</v>
      </c>
      <c r="U13" s="102">
        <f>SUMIF('C Report Grouper'!$B$10:$B$50,'WW Spending Actual'!$B13,'C Report Grouper'!V$10:V$50)+SUMIF('Total Adjustments'!$B$14:$B$54,'WW Spending Actual'!$B13,'Total Adjustments'!U$14:U$54)</f>
        <v>0</v>
      </c>
      <c r="V13" s="102">
        <f>SUMIF('C Report Grouper'!$B$10:$B$50,'WW Spending Actual'!$B13,'C Report Grouper'!W$10:W$50)+SUMIF('Total Adjustments'!$B$14:$B$54,'WW Spending Actual'!$B13,'Total Adjustments'!V$14:V$54)</f>
        <v>0</v>
      </c>
      <c r="W13" s="102">
        <f>SUMIF('C Report Grouper'!$B$10:$B$50,'WW Spending Actual'!$B13,'C Report Grouper'!X$10:X$50)+SUMIF('Total Adjustments'!$B$14:$B$54,'WW Spending Actual'!$B13,'Total Adjustments'!W$14:W$54)</f>
        <v>0</v>
      </c>
      <c r="X13" s="102">
        <f>SUMIF('C Report Grouper'!$B$10:$B$50,'WW Spending Actual'!$B13,'C Report Grouper'!Y$10:Y$50)+SUMIF('Total Adjustments'!$B$14:$B$54,'WW Spending Actual'!$B13,'Total Adjustments'!X$14:X$54)</f>
        <v>0</v>
      </c>
      <c r="Y13" s="102">
        <f>SUMIF('C Report Grouper'!$B$10:$B$50,'WW Spending Actual'!$B13,'C Report Grouper'!Z$10:Z$50)+SUMIF('Total Adjustments'!$B$14:$B$54,'WW Spending Actual'!$B13,'Total Adjustments'!Y$14:Y$54)</f>
        <v>0</v>
      </c>
      <c r="Z13" s="102">
        <f>SUMIF('C Report Grouper'!$B$10:$B$50,'WW Spending Actual'!$B13,'C Report Grouper'!AA$10:AA$50)+SUMIF('Total Adjustments'!$B$14:$B$54,'WW Spending Actual'!$B13,'Total Adjustments'!Z$14:Z$54)</f>
        <v>0</v>
      </c>
      <c r="AA13" s="102">
        <f>SUMIF('C Report Grouper'!$B$10:$B$50,'WW Spending Actual'!$B13,'C Report Grouper'!AB$10:AB$50)+SUMIF('Total Adjustments'!$B$14:$B$54,'WW Spending Actual'!$B13,'Total Adjustments'!AA$14:AA$54)</f>
        <v>0</v>
      </c>
      <c r="AB13" s="102">
        <f>SUMIF('C Report Grouper'!$B$10:$B$50,'WW Spending Actual'!$B13,'C Report Grouper'!AC$10:AC$50)+SUMIF('Total Adjustments'!$B$14:$B$54,'WW Spending Actual'!$B13,'Total Adjustments'!AB$14:AB$54)</f>
        <v>0</v>
      </c>
      <c r="AC13" s="102">
        <f>SUMIF('C Report Grouper'!$B$10:$B$50,'WW Spending Actual'!$B13,'C Report Grouper'!AD$10:AD$50)+SUMIF('Total Adjustments'!$B$14:$B$54,'WW Spending Actual'!$B13,'Total Adjustments'!AC$14:AC$54)</f>
        <v>0</v>
      </c>
      <c r="AD13" s="102">
        <f>SUMIF('C Report Grouper'!$B$10:$B$50,'WW Spending Actual'!$B13,'C Report Grouper'!AE$10:AE$50)+SUMIF('Total Adjustments'!$B$14:$B$54,'WW Spending Actual'!$B13,'Total Adjustments'!AD$14:AD$54)</f>
        <v>0</v>
      </c>
      <c r="AE13" s="102">
        <f>SUMIF('C Report Grouper'!$B$10:$B$50,'WW Spending Actual'!$B13,'C Report Grouper'!AF$10:AF$50)+SUMIF('Total Adjustments'!$B$14:$B$54,'WW Spending Actual'!$B13,'Total Adjustments'!AE$14:AE$54)</f>
        <v>0</v>
      </c>
      <c r="AF13" s="102">
        <f>SUMIF('C Report Grouper'!$B$10:$B$50,'WW Spending Actual'!$B13,'C Report Grouper'!AG$10:AG$50)+SUMIF('Total Adjustments'!$B$14:$B$54,'WW Spending Actual'!$B13,'Total Adjustments'!AF$14:AF$54)</f>
        <v>0</v>
      </c>
      <c r="AG13" s="103">
        <f>SUMIF('C Report Grouper'!$B$10:$B$50,'WW Spending Actual'!$B13,'C Report Grouper'!AH$10:AH$50)+SUMIF('Total Adjustments'!$B$14:$B$54,'WW Spending Actual'!$B13,'Total Adjustments'!AG$14:AG$54)</f>
        <v>0</v>
      </c>
    </row>
    <row r="14" spans="1:33" hidden="1" x14ac:dyDescent="0.2">
      <c r="B14" s="32" t="str">
        <f>IFERROR(VLOOKUP(C14,'MEG Def'!$A$7:$B$12,2),"")</f>
        <v/>
      </c>
      <c r="C14" s="56"/>
      <c r="D14" s="101">
        <f>SUMIF('C Report Grouper'!$B$10:$B$50,'WW Spending Actual'!$B14,'C Report Grouper'!E$10:E$50)+SUMIF('Total Adjustments'!$B$14:$B$54,'WW Spending Actual'!$B14,'Total Adjustments'!D$14:D$54)</f>
        <v>0</v>
      </c>
      <c r="E14" s="420">
        <f>SUMIF('C Report Grouper'!$B$10:$B$50,'WW Spending Actual'!$B14,'C Report Grouper'!F$10:F$50)+SUMIF('Total Adjustments'!$B$14:$B$54,'WW Spending Actual'!$B14,'Total Adjustments'!E$14:E$54)</f>
        <v>0</v>
      </c>
      <c r="F14" s="420">
        <f>SUMIF('C Report Grouper'!$B$10:$B$50,'WW Spending Actual'!$B14,'C Report Grouper'!G$10:G$50)+SUMIF('Total Adjustments'!$B$14:$B$54,'WW Spending Actual'!$B14,'Total Adjustments'!F$14:F$54)</f>
        <v>0</v>
      </c>
      <c r="G14" s="420">
        <f>SUMIF('C Report Grouper'!$B$10:$B$50,'WW Spending Actual'!$B14,'C Report Grouper'!H$10:H$50)+SUMIF('Total Adjustments'!$B$14:$B$54,'WW Spending Actual'!$B14,'Total Adjustments'!G$14:G$54)</f>
        <v>0</v>
      </c>
      <c r="H14" s="103">
        <f>SUMIF('C Report Grouper'!$B$10:$B$50,'WW Spending Actual'!$B14,'C Report Grouper'!I$10:I$50)+SUMIF('Total Adjustments'!$B$14:$B$54,'WW Spending Actual'!$B14,'Total Adjustments'!H$14:H$54)</f>
        <v>0</v>
      </c>
      <c r="I14" s="102">
        <f>SUMIF('C Report Grouper'!$B$10:$B$50,'WW Spending Actual'!$B14,'C Report Grouper'!J$10:J$50)+SUMIF('Total Adjustments'!$B$14:$B$54,'WW Spending Actual'!$B14,'Total Adjustments'!I$14:I$54)</f>
        <v>0</v>
      </c>
      <c r="J14" s="102">
        <f>SUMIF('C Report Grouper'!$B$10:$B$50,'WW Spending Actual'!$B14,'C Report Grouper'!K$10:K$50)+SUMIF('Total Adjustments'!$B$14:$B$54,'WW Spending Actual'!$B14,'Total Adjustments'!J$14:J$54)</f>
        <v>0</v>
      </c>
      <c r="K14" s="102">
        <f>SUMIF('C Report Grouper'!$B$10:$B$50,'WW Spending Actual'!$B14,'C Report Grouper'!L$10:L$50)+SUMIF('Total Adjustments'!$B$14:$B$54,'WW Spending Actual'!$B14,'Total Adjustments'!K$14:K$54)</f>
        <v>0</v>
      </c>
      <c r="L14" s="102">
        <f>SUMIF('C Report Grouper'!$B$10:$B$50,'WW Spending Actual'!$B14,'C Report Grouper'!M$10:M$50)+SUMIF('Total Adjustments'!$B$14:$B$54,'WW Spending Actual'!$B14,'Total Adjustments'!L$14:L$54)</f>
        <v>0</v>
      </c>
      <c r="M14" s="102">
        <f>SUMIF('C Report Grouper'!$B$10:$B$50,'WW Spending Actual'!$B14,'C Report Grouper'!N$10:N$50)+SUMIF('Total Adjustments'!$B$14:$B$54,'WW Spending Actual'!$B14,'Total Adjustments'!M$14:M$54)</f>
        <v>0</v>
      </c>
      <c r="N14" s="102">
        <f>SUMIF('C Report Grouper'!$B$10:$B$50,'WW Spending Actual'!$B14,'C Report Grouper'!O$10:O$50)+SUMIF('Total Adjustments'!$B$14:$B$54,'WW Spending Actual'!$B14,'Total Adjustments'!N$14:N$54)</f>
        <v>0</v>
      </c>
      <c r="O14" s="102">
        <f>SUMIF('C Report Grouper'!$B$10:$B$50,'WW Spending Actual'!$B14,'C Report Grouper'!P$10:P$50)+SUMIF('Total Adjustments'!$B$14:$B$54,'WW Spending Actual'!$B14,'Total Adjustments'!O$14:O$54)</f>
        <v>0</v>
      </c>
      <c r="P14" s="102">
        <f>SUMIF('C Report Grouper'!$B$10:$B$50,'WW Spending Actual'!$B14,'C Report Grouper'!Q$10:Q$50)+SUMIF('Total Adjustments'!$B$14:$B$54,'WW Spending Actual'!$B14,'Total Adjustments'!P$14:P$54)</f>
        <v>0</v>
      </c>
      <c r="Q14" s="102">
        <f>SUMIF('C Report Grouper'!$B$10:$B$50,'WW Spending Actual'!$B14,'C Report Grouper'!R$10:R$50)+SUMIF('Total Adjustments'!$B$14:$B$54,'WW Spending Actual'!$B14,'Total Adjustments'!Q$14:Q$54)</f>
        <v>0</v>
      </c>
      <c r="R14" s="102">
        <f>SUMIF('C Report Grouper'!$B$10:$B$50,'WW Spending Actual'!$B14,'C Report Grouper'!S$10:S$50)+SUMIF('Total Adjustments'!$B$14:$B$54,'WW Spending Actual'!$B14,'Total Adjustments'!R$14:R$54)</f>
        <v>0</v>
      </c>
      <c r="S14" s="102">
        <f>SUMIF('C Report Grouper'!$B$10:$B$50,'WW Spending Actual'!$B14,'C Report Grouper'!T$10:T$50)+SUMIF('Total Adjustments'!$B$14:$B$54,'WW Spending Actual'!$B14,'Total Adjustments'!S$14:S$54)</f>
        <v>0</v>
      </c>
      <c r="T14" s="102">
        <f>SUMIF('C Report Grouper'!$B$10:$B$50,'WW Spending Actual'!$B14,'C Report Grouper'!U$10:U$50)+SUMIF('Total Adjustments'!$B$14:$B$54,'WW Spending Actual'!$B14,'Total Adjustments'!T$14:T$54)</f>
        <v>0</v>
      </c>
      <c r="U14" s="102">
        <f>SUMIF('C Report Grouper'!$B$10:$B$50,'WW Spending Actual'!$B14,'C Report Grouper'!V$10:V$50)+SUMIF('Total Adjustments'!$B$14:$B$54,'WW Spending Actual'!$B14,'Total Adjustments'!U$14:U$54)</f>
        <v>0</v>
      </c>
      <c r="V14" s="102">
        <f>SUMIF('C Report Grouper'!$B$10:$B$50,'WW Spending Actual'!$B14,'C Report Grouper'!W$10:W$50)+SUMIF('Total Adjustments'!$B$14:$B$54,'WW Spending Actual'!$B14,'Total Adjustments'!V$14:V$54)</f>
        <v>0</v>
      </c>
      <c r="W14" s="102">
        <f>SUMIF('C Report Grouper'!$B$10:$B$50,'WW Spending Actual'!$B14,'C Report Grouper'!X$10:X$50)+SUMIF('Total Adjustments'!$B$14:$B$54,'WW Spending Actual'!$B14,'Total Adjustments'!W$14:W$54)</f>
        <v>0</v>
      </c>
      <c r="X14" s="102">
        <f>SUMIF('C Report Grouper'!$B$10:$B$50,'WW Spending Actual'!$B14,'C Report Grouper'!Y$10:Y$50)+SUMIF('Total Adjustments'!$B$14:$B$54,'WW Spending Actual'!$B14,'Total Adjustments'!X$14:X$54)</f>
        <v>0</v>
      </c>
      <c r="Y14" s="102">
        <f>SUMIF('C Report Grouper'!$B$10:$B$50,'WW Spending Actual'!$B14,'C Report Grouper'!Z$10:Z$50)+SUMIF('Total Adjustments'!$B$14:$B$54,'WW Spending Actual'!$B14,'Total Adjustments'!Y$14:Y$54)</f>
        <v>0</v>
      </c>
      <c r="Z14" s="102">
        <f>SUMIF('C Report Grouper'!$B$10:$B$50,'WW Spending Actual'!$B14,'C Report Grouper'!AA$10:AA$50)+SUMIF('Total Adjustments'!$B$14:$B$54,'WW Spending Actual'!$B14,'Total Adjustments'!Z$14:Z$54)</f>
        <v>0</v>
      </c>
      <c r="AA14" s="102">
        <f>SUMIF('C Report Grouper'!$B$10:$B$50,'WW Spending Actual'!$B14,'C Report Grouper'!AB$10:AB$50)+SUMIF('Total Adjustments'!$B$14:$B$54,'WW Spending Actual'!$B14,'Total Adjustments'!AA$14:AA$54)</f>
        <v>0</v>
      </c>
      <c r="AB14" s="102">
        <f>SUMIF('C Report Grouper'!$B$10:$B$50,'WW Spending Actual'!$B14,'C Report Grouper'!AC$10:AC$50)+SUMIF('Total Adjustments'!$B$14:$B$54,'WW Spending Actual'!$B14,'Total Adjustments'!AB$14:AB$54)</f>
        <v>0</v>
      </c>
      <c r="AC14" s="102">
        <f>SUMIF('C Report Grouper'!$B$10:$B$50,'WW Spending Actual'!$B14,'C Report Grouper'!AD$10:AD$50)+SUMIF('Total Adjustments'!$B$14:$B$54,'WW Spending Actual'!$B14,'Total Adjustments'!AC$14:AC$54)</f>
        <v>0</v>
      </c>
      <c r="AD14" s="102">
        <f>SUMIF('C Report Grouper'!$B$10:$B$50,'WW Spending Actual'!$B14,'C Report Grouper'!AE$10:AE$50)+SUMIF('Total Adjustments'!$B$14:$B$54,'WW Spending Actual'!$B14,'Total Adjustments'!AD$14:AD$54)</f>
        <v>0</v>
      </c>
      <c r="AE14" s="102">
        <f>SUMIF('C Report Grouper'!$B$10:$B$50,'WW Spending Actual'!$B14,'C Report Grouper'!AF$10:AF$50)+SUMIF('Total Adjustments'!$B$14:$B$54,'WW Spending Actual'!$B14,'Total Adjustments'!AE$14:AE$54)</f>
        <v>0</v>
      </c>
      <c r="AF14" s="102">
        <f>SUMIF('C Report Grouper'!$B$10:$B$50,'WW Spending Actual'!$B14,'C Report Grouper'!AG$10:AG$50)+SUMIF('Total Adjustments'!$B$14:$B$54,'WW Spending Actual'!$B14,'Total Adjustments'!AF$14:AF$54)</f>
        <v>0</v>
      </c>
      <c r="AG14" s="103">
        <f>SUMIF('C Report Grouper'!$B$10:$B$50,'WW Spending Actual'!$B14,'C Report Grouper'!AH$10:AH$50)+SUMIF('Total Adjustments'!$B$14:$B$54,'WW Spending Actual'!$B14,'Total Adjustments'!AG$14:AG$54)</f>
        <v>0</v>
      </c>
    </row>
    <row r="15" spans="1:33" hidden="1" x14ac:dyDescent="0.2">
      <c r="B15" s="32"/>
      <c r="C15" s="56"/>
      <c r="D15" s="101"/>
      <c r="E15" s="420"/>
      <c r="F15" s="420"/>
      <c r="G15" s="420"/>
      <c r="H15" s="103"/>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3"/>
    </row>
    <row r="16" spans="1:33" hidden="1" x14ac:dyDescent="0.2">
      <c r="B16" s="65" t="s">
        <v>86</v>
      </c>
      <c r="C16" s="56"/>
      <c r="D16" s="101"/>
      <c r="E16" s="420"/>
      <c r="F16" s="420"/>
      <c r="G16" s="420"/>
      <c r="H16" s="103"/>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3"/>
    </row>
    <row r="17" spans="2:33" hidden="1" x14ac:dyDescent="0.2">
      <c r="B17" s="32" t="str">
        <f>IFERROR(VLOOKUP(C17,'MEG Def'!$A$21:$B$26,2),"")</f>
        <v/>
      </c>
      <c r="C17" s="56"/>
      <c r="D17" s="101">
        <f>SUMIF('C Report Grouper'!$B$10:$B$50,'WW Spending Actual'!$B17,'C Report Grouper'!E$10:E$50)+SUMIF('Total Adjustments'!$B$14:$B$54,'WW Spending Actual'!$B17,'Total Adjustments'!D$14:D$54)</f>
        <v>0</v>
      </c>
      <c r="E17" s="420">
        <f>SUMIF('C Report Grouper'!$B$10:$B$50,'WW Spending Actual'!$B17,'C Report Grouper'!F$10:F$50)+SUMIF('Total Adjustments'!$B$14:$B$54,'WW Spending Actual'!$B17,'Total Adjustments'!E$14:E$54)</f>
        <v>0</v>
      </c>
      <c r="F17" s="420">
        <f>SUMIF('C Report Grouper'!$B$10:$B$50,'WW Spending Actual'!$B17,'C Report Grouper'!G$10:G$50)+SUMIF('Total Adjustments'!$B$14:$B$54,'WW Spending Actual'!$B17,'Total Adjustments'!F$14:F$54)</f>
        <v>0</v>
      </c>
      <c r="G17" s="420">
        <f>SUMIF('C Report Grouper'!$B$10:$B$50,'WW Spending Actual'!$B17,'C Report Grouper'!H$10:H$50)+SUMIF('Total Adjustments'!$B$14:$B$54,'WW Spending Actual'!$B17,'Total Adjustments'!G$14:G$54)</f>
        <v>0</v>
      </c>
      <c r="H17" s="103">
        <f>SUMIF('C Report Grouper'!$B$10:$B$50,'WW Spending Actual'!$B17,'C Report Grouper'!I$10:I$50)+SUMIF('Total Adjustments'!$B$14:$B$54,'WW Spending Actual'!$B17,'Total Adjustments'!H$14:H$54)</f>
        <v>0</v>
      </c>
      <c r="I17" s="102">
        <f>SUMIF('C Report Grouper'!$B$10:$B$50,'WW Spending Actual'!$B17,'C Report Grouper'!J$10:J$50)+SUMIF('Total Adjustments'!$B$14:$B$54,'WW Spending Actual'!$B17,'Total Adjustments'!I$14:I$54)</f>
        <v>0</v>
      </c>
      <c r="J17" s="102">
        <f>SUMIF('C Report Grouper'!$B$10:$B$50,'WW Spending Actual'!$B17,'C Report Grouper'!K$10:K$50)+SUMIF('Total Adjustments'!$B$14:$B$54,'WW Spending Actual'!$B17,'Total Adjustments'!J$14:J$54)</f>
        <v>0</v>
      </c>
      <c r="K17" s="102">
        <f>SUMIF('C Report Grouper'!$B$10:$B$50,'WW Spending Actual'!$B17,'C Report Grouper'!L$10:L$50)+SUMIF('Total Adjustments'!$B$14:$B$54,'WW Spending Actual'!$B17,'Total Adjustments'!K$14:K$54)</f>
        <v>0</v>
      </c>
      <c r="L17" s="102">
        <f>SUMIF('C Report Grouper'!$B$10:$B$50,'WW Spending Actual'!$B17,'C Report Grouper'!M$10:M$50)+SUMIF('Total Adjustments'!$B$14:$B$54,'WW Spending Actual'!$B17,'Total Adjustments'!L$14:L$54)</f>
        <v>0</v>
      </c>
      <c r="M17" s="102">
        <f>SUMIF('C Report Grouper'!$B$10:$B$50,'WW Spending Actual'!$B17,'C Report Grouper'!N$10:N$50)+SUMIF('Total Adjustments'!$B$14:$B$54,'WW Spending Actual'!$B17,'Total Adjustments'!M$14:M$54)</f>
        <v>0</v>
      </c>
      <c r="N17" s="102">
        <f>SUMIF('C Report Grouper'!$B$10:$B$50,'WW Spending Actual'!$B17,'C Report Grouper'!O$10:O$50)+SUMIF('Total Adjustments'!$B$14:$B$54,'WW Spending Actual'!$B17,'Total Adjustments'!N$14:N$54)</f>
        <v>0</v>
      </c>
      <c r="O17" s="102">
        <f>SUMIF('C Report Grouper'!$B$10:$B$50,'WW Spending Actual'!$B17,'C Report Grouper'!P$10:P$50)+SUMIF('Total Adjustments'!$B$14:$B$54,'WW Spending Actual'!$B17,'Total Adjustments'!O$14:O$54)</f>
        <v>0</v>
      </c>
      <c r="P17" s="102">
        <f>SUMIF('C Report Grouper'!$B$10:$B$50,'WW Spending Actual'!$B17,'C Report Grouper'!Q$10:Q$50)+SUMIF('Total Adjustments'!$B$14:$B$54,'WW Spending Actual'!$B17,'Total Adjustments'!P$14:P$54)</f>
        <v>0</v>
      </c>
      <c r="Q17" s="102">
        <f>SUMIF('C Report Grouper'!$B$10:$B$50,'WW Spending Actual'!$B17,'C Report Grouper'!R$10:R$50)+SUMIF('Total Adjustments'!$B$14:$B$54,'WW Spending Actual'!$B17,'Total Adjustments'!Q$14:Q$54)</f>
        <v>0</v>
      </c>
      <c r="R17" s="102">
        <f>SUMIF('C Report Grouper'!$B$10:$B$50,'WW Spending Actual'!$B17,'C Report Grouper'!S$10:S$50)+SUMIF('Total Adjustments'!$B$14:$B$54,'WW Spending Actual'!$B17,'Total Adjustments'!R$14:R$54)</f>
        <v>0</v>
      </c>
      <c r="S17" s="102">
        <f>SUMIF('C Report Grouper'!$B$10:$B$50,'WW Spending Actual'!$B17,'C Report Grouper'!T$10:T$50)+SUMIF('Total Adjustments'!$B$14:$B$54,'WW Spending Actual'!$B17,'Total Adjustments'!S$14:S$54)</f>
        <v>0</v>
      </c>
      <c r="T17" s="102">
        <f>SUMIF('C Report Grouper'!$B$10:$B$50,'WW Spending Actual'!$B17,'C Report Grouper'!U$10:U$50)+SUMIF('Total Adjustments'!$B$14:$B$54,'WW Spending Actual'!$B17,'Total Adjustments'!T$14:T$54)</f>
        <v>0</v>
      </c>
      <c r="U17" s="102">
        <f>SUMIF('C Report Grouper'!$B$10:$B$50,'WW Spending Actual'!$B17,'C Report Grouper'!V$10:V$50)+SUMIF('Total Adjustments'!$B$14:$B$54,'WW Spending Actual'!$B17,'Total Adjustments'!U$14:U$54)</f>
        <v>0</v>
      </c>
      <c r="V17" s="102">
        <f>SUMIF('C Report Grouper'!$B$10:$B$50,'WW Spending Actual'!$B17,'C Report Grouper'!W$10:W$50)+SUMIF('Total Adjustments'!$B$14:$B$54,'WW Spending Actual'!$B17,'Total Adjustments'!V$14:V$54)</f>
        <v>0</v>
      </c>
      <c r="W17" s="102">
        <f>SUMIF('C Report Grouper'!$B$10:$B$50,'WW Spending Actual'!$B17,'C Report Grouper'!X$10:X$50)+SUMIF('Total Adjustments'!$B$14:$B$54,'WW Spending Actual'!$B17,'Total Adjustments'!W$14:W$54)</f>
        <v>0</v>
      </c>
      <c r="X17" s="102">
        <f>SUMIF('C Report Grouper'!$B$10:$B$50,'WW Spending Actual'!$B17,'C Report Grouper'!Y$10:Y$50)+SUMIF('Total Adjustments'!$B$14:$B$54,'WW Spending Actual'!$B17,'Total Adjustments'!X$14:X$54)</f>
        <v>0</v>
      </c>
      <c r="Y17" s="102">
        <f>SUMIF('C Report Grouper'!$B$10:$B$50,'WW Spending Actual'!$B17,'C Report Grouper'!Z$10:Z$50)+SUMIF('Total Adjustments'!$B$14:$B$54,'WW Spending Actual'!$B17,'Total Adjustments'!Y$14:Y$54)</f>
        <v>0</v>
      </c>
      <c r="Z17" s="102">
        <f>SUMIF('C Report Grouper'!$B$10:$B$50,'WW Spending Actual'!$B17,'C Report Grouper'!AA$10:AA$50)+SUMIF('Total Adjustments'!$B$14:$B$54,'WW Spending Actual'!$B17,'Total Adjustments'!Z$14:Z$54)</f>
        <v>0</v>
      </c>
      <c r="AA17" s="102">
        <f>SUMIF('C Report Grouper'!$B$10:$B$50,'WW Spending Actual'!$B17,'C Report Grouper'!AB$10:AB$50)+SUMIF('Total Adjustments'!$B$14:$B$54,'WW Spending Actual'!$B17,'Total Adjustments'!AA$14:AA$54)</f>
        <v>0</v>
      </c>
      <c r="AB17" s="102">
        <f>SUMIF('C Report Grouper'!$B$10:$B$50,'WW Spending Actual'!$B17,'C Report Grouper'!AC$10:AC$50)+SUMIF('Total Adjustments'!$B$14:$B$54,'WW Spending Actual'!$B17,'Total Adjustments'!AB$14:AB$54)</f>
        <v>0</v>
      </c>
      <c r="AC17" s="102">
        <f>SUMIF('C Report Grouper'!$B$10:$B$50,'WW Spending Actual'!$B17,'C Report Grouper'!AD$10:AD$50)+SUMIF('Total Adjustments'!$B$14:$B$54,'WW Spending Actual'!$B17,'Total Adjustments'!AC$14:AC$54)</f>
        <v>0</v>
      </c>
      <c r="AD17" s="102">
        <f>SUMIF('C Report Grouper'!$B$10:$B$50,'WW Spending Actual'!$B17,'C Report Grouper'!AE$10:AE$50)+SUMIF('Total Adjustments'!$B$14:$B$54,'WW Spending Actual'!$B17,'Total Adjustments'!AD$14:AD$54)</f>
        <v>0</v>
      </c>
      <c r="AE17" s="102">
        <f>SUMIF('C Report Grouper'!$B$10:$B$50,'WW Spending Actual'!$B17,'C Report Grouper'!AF$10:AF$50)+SUMIF('Total Adjustments'!$B$14:$B$54,'WW Spending Actual'!$B17,'Total Adjustments'!AE$14:AE$54)</f>
        <v>0</v>
      </c>
      <c r="AF17" s="102">
        <f>SUMIF('C Report Grouper'!$B$10:$B$50,'WW Spending Actual'!$B17,'C Report Grouper'!AG$10:AG$50)+SUMIF('Total Adjustments'!$B$14:$B$54,'WW Spending Actual'!$B17,'Total Adjustments'!AF$14:AF$54)</f>
        <v>0</v>
      </c>
      <c r="AG17" s="103">
        <f>SUMIF('C Report Grouper'!$B$10:$B$50,'WW Spending Actual'!$B17,'C Report Grouper'!AH$10:AH$50)+SUMIF('Total Adjustments'!$B$14:$B$54,'WW Spending Actual'!$B17,'Total Adjustments'!AG$14:AG$54)</f>
        <v>0</v>
      </c>
    </row>
    <row r="18" spans="2:33" hidden="1" x14ac:dyDescent="0.2">
      <c r="B18" s="32" t="str">
        <f>IFERROR(VLOOKUP(C18,'MEG Def'!$A$21:$B$26,2),"")</f>
        <v/>
      </c>
      <c r="C18" s="56"/>
      <c r="D18" s="101">
        <f>SUMIF('C Report Grouper'!$B$10:$B$50,'WW Spending Actual'!$B18,'C Report Grouper'!E$10:E$50)+SUMIF('Total Adjustments'!$B$14:$B$54,'WW Spending Actual'!$B18,'Total Adjustments'!D$14:D$54)</f>
        <v>0</v>
      </c>
      <c r="E18" s="420">
        <f>SUMIF('C Report Grouper'!$B$10:$B$50,'WW Spending Actual'!$B18,'C Report Grouper'!F$10:F$50)+SUMIF('Total Adjustments'!$B$14:$B$54,'WW Spending Actual'!$B18,'Total Adjustments'!E$14:E$54)</f>
        <v>0</v>
      </c>
      <c r="F18" s="420">
        <f>SUMIF('C Report Grouper'!$B$10:$B$50,'WW Spending Actual'!$B18,'C Report Grouper'!G$10:G$50)+SUMIF('Total Adjustments'!$B$14:$B$54,'WW Spending Actual'!$B18,'Total Adjustments'!F$14:F$54)</f>
        <v>0</v>
      </c>
      <c r="G18" s="420">
        <f>SUMIF('C Report Grouper'!$B$10:$B$50,'WW Spending Actual'!$B18,'C Report Grouper'!H$10:H$50)+SUMIF('Total Adjustments'!$B$14:$B$54,'WW Spending Actual'!$B18,'Total Adjustments'!G$14:G$54)</f>
        <v>0</v>
      </c>
      <c r="H18" s="103">
        <f>SUMIF('C Report Grouper'!$B$10:$B$50,'WW Spending Actual'!$B18,'C Report Grouper'!I$10:I$50)+SUMIF('Total Adjustments'!$B$14:$B$54,'WW Spending Actual'!$B18,'Total Adjustments'!H$14:H$54)</f>
        <v>0</v>
      </c>
      <c r="I18" s="102">
        <f>SUMIF('C Report Grouper'!$B$10:$B$50,'WW Spending Actual'!$B18,'C Report Grouper'!J$10:J$50)+SUMIF('Total Adjustments'!$B$14:$B$54,'WW Spending Actual'!$B18,'Total Adjustments'!I$14:I$54)</f>
        <v>0</v>
      </c>
      <c r="J18" s="102">
        <f>SUMIF('C Report Grouper'!$B$10:$B$50,'WW Spending Actual'!$B18,'C Report Grouper'!K$10:K$50)+SUMIF('Total Adjustments'!$B$14:$B$54,'WW Spending Actual'!$B18,'Total Adjustments'!J$14:J$54)</f>
        <v>0</v>
      </c>
      <c r="K18" s="102">
        <f>SUMIF('C Report Grouper'!$B$10:$B$50,'WW Spending Actual'!$B18,'C Report Grouper'!L$10:L$50)+SUMIF('Total Adjustments'!$B$14:$B$54,'WW Spending Actual'!$B18,'Total Adjustments'!K$14:K$54)</f>
        <v>0</v>
      </c>
      <c r="L18" s="102">
        <f>SUMIF('C Report Grouper'!$B$10:$B$50,'WW Spending Actual'!$B18,'C Report Grouper'!M$10:M$50)+SUMIF('Total Adjustments'!$B$14:$B$54,'WW Spending Actual'!$B18,'Total Adjustments'!L$14:L$54)</f>
        <v>0</v>
      </c>
      <c r="M18" s="102">
        <f>SUMIF('C Report Grouper'!$B$10:$B$50,'WW Spending Actual'!$B18,'C Report Grouper'!N$10:N$50)+SUMIF('Total Adjustments'!$B$14:$B$54,'WW Spending Actual'!$B18,'Total Adjustments'!M$14:M$54)</f>
        <v>0</v>
      </c>
      <c r="N18" s="102">
        <f>SUMIF('C Report Grouper'!$B$10:$B$50,'WW Spending Actual'!$B18,'C Report Grouper'!O$10:O$50)+SUMIF('Total Adjustments'!$B$14:$B$54,'WW Spending Actual'!$B18,'Total Adjustments'!N$14:N$54)</f>
        <v>0</v>
      </c>
      <c r="O18" s="102">
        <f>SUMIF('C Report Grouper'!$B$10:$B$50,'WW Spending Actual'!$B18,'C Report Grouper'!P$10:P$50)+SUMIF('Total Adjustments'!$B$14:$B$54,'WW Spending Actual'!$B18,'Total Adjustments'!O$14:O$54)</f>
        <v>0</v>
      </c>
      <c r="P18" s="102">
        <f>SUMIF('C Report Grouper'!$B$10:$B$50,'WW Spending Actual'!$B18,'C Report Grouper'!Q$10:Q$50)+SUMIF('Total Adjustments'!$B$14:$B$54,'WW Spending Actual'!$B18,'Total Adjustments'!P$14:P$54)</f>
        <v>0</v>
      </c>
      <c r="Q18" s="102">
        <f>SUMIF('C Report Grouper'!$B$10:$B$50,'WW Spending Actual'!$B18,'C Report Grouper'!R$10:R$50)+SUMIF('Total Adjustments'!$B$14:$B$54,'WW Spending Actual'!$B18,'Total Adjustments'!Q$14:Q$54)</f>
        <v>0</v>
      </c>
      <c r="R18" s="102">
        <f>SUMIF('C Report Grouper'!$B$10:$B$50,'WW Spending Actual'!$B18,'C Report Grouper'!S$10:S$50)+SUMIF('Total Adjustments'!$B$14:$B$54,'WW Spending Actual'!$B18,'Total Adjustments'!R$14:R$54)</f>
        <v>0</v>
      </c>
      <c r="S18" s="102">
        <f>SUMIF('C Report Grouper'!$B$10:$B$50,'WW Spending Actual'!$B18,'C Report Grouper'!T$10:T$50)+SUMIF('Total Adjustments'!$B$14:$B$54,'WW Spending Actual'!$B18,'Total Adjustments'!S$14:S$54)</f>
        <v>0</v>
      </c>
      <c r="T18" s="102">
        <f>SUMIF('C Report Grouper'!$B$10:$B$50,'WW Spending Actual'!$B18,'C Report Grouper'!U$10:U$50)+SUMIF('Total Adjustments'!$B$14:$B$54,'WW Spending Actual'!$B18,'Total Adjustments'!T$14:T$54)</f>
        <v>0</v>
      </c>
      <c r="U18" s="102">
        <f>SUMIF('C Report Grouper'!$B$10:$B$50,'WW Spending Actual'!$B18,'C Report Grouper'!V$10:V$50)+SUMIF('Total Adjustments'!$B$14:$B$54,'WW Spending Actual'!$B18,'Total Adjustments'!U$14:U$54)</f>
        <v>0</v>
      </c>
      <c r="V18" s="102">
        <f>SUMIF('C Report Grouper'!$B$10:$B$50,'WW Spending Actual'!$B18,'C Report Grouper'!W$10:W$50)+SUMIF('Total Adjustments'!$B$14:$B$54,'WW Spending Actual'!$B18,'Total Adjustments'!V$14:V$54)</f>
        <v>0</v>
      </c>
      <c r="W18" s="102">
        <f>SUMIF('C Report Grouper'!$B$10:$B$50,'WW Spending Actual'!$B18,'C Report Grouper'!X$10:X$50)+SUMIF('Total Adjustments'!$B$14:$B$54,'WW Spending Actual'!$B18,'Total Adjustments'!W$14:W$54)</f>
        <v>0</v>
      </c>
      <c r="X18" s="102">
        <f>SUMIF('C Report Grouper'!$B$10:$B$50,'WW Spending Actual'!$B18,'C Report Grouper'!Y$10:Y$50)+SUMIF('Total Adjustments'!$B$14:$B$54,'WW Spending Actual'!$B18,'Total Adjustments'!X$14:X$54)</f>
        <v>0</v>
      </c>
      <c r="Y18" s="102">
        <f>SUMIF('C Report Grouper'!$B$10:$B$50,'WW Spending Actual'!$B18,'C Report Grouper'!Z$10:Z$50)+SUMIF('Total Adjustments'!$B$14:$B$54,'WW Spending Actual'!$B18,'Total Adjustments'!Y$14:Y$54)</f>
        <v>0</v>
      </c>
      <c r="Z18" s="102">
        <f>SUMIF('C Report Grouper'!$B$10:$B$50,'WW Spending Actual'!$B18,'C Report Grouper'!AA$10:AA$50)+SUMIF('Total Adjustments'!$B$14:$B$54,'WW Spending Actual'!$B18,'Total Adjustments'!Z$14:Z$54)</f>
        <v>0</v>
      </c>
      <c r="AA18" s="102">
        <f>SUMIF('C Report Grouper'!$B$10:$B$50,'WW Spending Actual'!$B18,'C Report Grouper'!AB$10:AB$50)+SUMIF('Total Adjustments'!$B$14:$B$54,'WW Spending Actual'!$B18,'Total Adjustments'!AA$14:AA$54)</f>
        <v>0</v>
      </c>
      <c r="AB18" s="102">
        <f>SUMIF('C Report Grouper'!$B$10:$B$50,'WW Spending Actual'!$B18,'C Report Grouper'!AC$10:AC$50)+SUMIF('Total Adjustments'!$B$14:$B$54,'WW Spending Actual'!$B18,'Total Adjustments'!AB$14:AB$54)</f>
        <v>0</v>
      </c>
      <c r="AC18" s="102">
        <f>SUMIF('C Report Grouper'!$B$10:$B$50,'WW Spending Actual'!$B18,'C Report Grouper'!AD$10:AD$50)+SUMIF('Total Adjustments'!$B$14:$B$54,'WW Spending Actual'!$B18,'Total Adjustments'!AC$14:AC$54)</f>
        <v>0</v>
      </c>
      <c r="AD18" s="102">
        <f>SUMIF('C Report Grouper'!$B$10:$B$50,'WW Spending Actual'!$B18,'C Report Grouper'!AE$10:AE$50)+SUMIF('Total Adjustments'!$B$14:$B$54,'WW Spending Actual'!$B18,'Total Adjustments'!AD$14:AD$54)</f>
        <v>0</v>
      </c>
      <c r="AE18" s="102">
        <f>SUMIF('C Report Grouper'!$B$10:$B$50,'WW Spending Actual'!$B18,'C Report Grouper'!AF$10:AF$50)+SUMIF('Total Adjustments'!$B$14:$B$54,'WW Spending Actual'!$B18,'Total Adjustments'!AE$14:AE$54)</f>
        <v>0</v>
      </c>
      <c r="AF18" s="102">
        <f>SUMIF('C Report Grouper'!$B$10:$B$50,'WW Spending Actual'!$B18,'C Report Grouper'!AG$10:AG$50)+SUMIF('Total Adjustments'!$B$14:$B$54,'WW Spending Actual'!$B18,'Total Adjustments'!AF$14:AF$54)</f>
        <v>0</v>
      </c>
      <c r="AG18" s="103">
        <f>SUMIF('C Report Grouper'!$B$10:$B$50,'WW Spending Actual'!$B18,'C Report Grouper'!AH$10:AH$50)+SUMIF('Total Adjustments'!$B$14:$B$54,'WW Spending Actual'!$B18,'Total Adjustments'!AG$14:AG$54)</f>
        <v>0</v>
      </c>
    </row>
    <row r="19" spans="2:33" hidden="1" x14ac:dyDescent="0.2">
      <c r="B19" s="32" t="str">
        <f>IFERROR(VLOOKUP(C19,'MEG Def'!$A$21:$B$26,2),"")</f>
        <v/>
      </c>
      <c r="C19" s="56"/>
      <c r="D19" s="101">
        <f>SUMIF('C Report Grouper'!$B$10:$B$50,'WW Spending Actual'!$B19,'C Report Grouper'!E$10:E$50)+SUMIF('Total Adjustments'!$B$14:$B$54,'WW Spending Actual'!$B19,'Total Adjustments'!D$14:D$54)</f>
        <v>0</v>
      </c>
      <c r="E19" s="420">
        <f>SUMIF('C Report Grouper'!$B$10:$B$50,'WW Spending Actual'!$B19,'C Report Grouper'!F$10:F$50)+SUMIF('Total Adjustments'!$B$14:$B$54,'WW Spending Actual'!$B19,'Total Adjustments'!E$14:E$54)</f>
        <v>0</v>
      </c>
      <c r="F19" s="420">
        <f>SUMIF('C Report Grouper'!$B$10:$B$50,'WW Spending Actual'!$B19,'C Report Grouper'!G$10:G$50)+SUMIF('Total Adjustments'!$B$14:$B$54,'WW Spending Actual'!$B19,'Total Adjustments'!F$14:F$54)</f>
        <v>0</v>
      </c>
      <c r="G19" s="420">
        <f>SUMIF('C Report Grouper'!$B$10:$B$50,'WW Spending Actual'!$B19,'C Report Grouper'!H$10:H$50)+SUMIF('Total Adjustments'!$B$14:$B$54,'WW Spending Actual'!$B19,'Total Adjustments'!G$14:G$54)</f>
        <v>0</v>
      </c>
      <c r="H19" s="103">
        <f>SUMIF('C Report Grouper'!$B$10:$B$50,'WW Spending Actual'!$B19,'C Report Grouper'!I$10:I$50)+SUMIF('Total Adjustments'!$B$14:$B$54,'WW Spending Actual'!$B19,'Total Adjustments'!H$14:H$54)</f>
        <v>0</v>
      </c>
      <c r="I19" s="102">
        <f>SUMIF('C Report Grouper'!$B$10:$B$50,'WW Spending Actual'!$B19,'C Report Grouper'!J$10:J$50)+SUMIF('Total Adjustments'!$B$14:$B$54,'WW Spending Actual'!$B19,'Total Adjustments'!I$14:I$54)</f>
        <v>0</v>
      </c>
      <c r="J19" s="102">
        <f>SUMIF('C Report Grouper'!$B$10:$B$50,'WW Spending Actual'!$B19,'C Report Grouper'!K$10:K$50)+SUMIF('Total Adjustments'!$B$14:$B$54,'WW Spending Actual'!$B19,'Total Adjustments'!J$14:J$54)</f>
        <v>0</v>
      </c>
      <c r="K19" s="102">
        <f>SUMIF('C Report Grouper'!$B$10:$B$50,'WW Spending Actual'!$B19,'C Report Grouper'!L$10:L$50)+SUMIF('Total Adjustments'!$B$14:$B$54,'WW Spending Actual'!$B19,'Total Adjustments'!K$14:K$54)</f>
        <v>0</v>
      </c>
      <c r="L19" s="102">
        <f>SUMIF('C Report Grouper'!$B$10:$B$50,'WW Spending Actual'!$B19,'C Report Grouper'!M$10:M$50)+SUMIF('Total Adjustments'!$B$14:$B$54,'WW Spending Actual'!$B19,'Total Adjustments'!L$14:L$54)</f>
        <v>0</v>
      </c>
      <c r="M19" s="102">
        <f>SUMIF('C Report Grouper'!$B$10:$B$50,'WW Spending Actual'!$B19,'C Report Grouper'!N$10:N$50)+SUMIF('Total Adjustments'!$B$14:$B$54,'WW Spending Actual'!$B19,'Total Adjustments'!M$14:M$54)</f>
        <v>0</v>
      </c>
      <c r="N19" s="102">
        <f>SUMIF('C Report Grouper'!$B$10:$B$50,'WW Spending Actual'!$B19,'C Report Grouper'!O$10:O$50)+SUMIF('Total Adjustments'!$B$14:$B$54,'WW Spending Actual'!$B19,'Total Adjustments'!N$14:N$54)</f>
        <v>0</v>
      </c>
      <c r="O19" s="102">
        <f>SUMIF('C Report Grouper'!$B$10:$B$50,'WW Spending Actual'!$B19,'C Report Grouper'!P$10:P$50)+SUMIF('Total Adjustments'!$B$14:$B$54,'WW Spending Actual'!$B19,'Total Adjustments'!O$14:O$54)</f>
        <v>0</v>
      </c>
      <c r="P19" s="102">
        <f>SUMIF('C Report Grouper'!$B$10:$B$50,'WW Spending Actual'!$B19,'C Report Grouper'!Q$10:Q$50)+SUMIF('Total Adjustments'!$B$14:$B$54,'WW Spending Actual'!$B19,'Total Adjustments'!P$14:P$54)</f>
        <v>0</v>
      </c>
      <c r="Q19" s="102">
        <f>SUMIF('C Report Grouper'!$B$10:$B$50,'WW Spending Actual'!$B19,'C Report Grouper'!R$10:R$50)+SUMIF('Total Adjustments'!$B$14:$B$54,'WW Spending Actual'!$B19,'Total Adjustments'!Q$14:Q$54)</f>
        <v>0</v>
      </c>
      <c r="R19" s="102">
        <f>SUMIF('C Report Grouper'!$B$10:$B$50,'WW Spending Actual'!$B19,'C Report Grouper'!S$10:S$50)+SUMIF('Total Adjustments'!$B$14:$B$54,'WW Spending Actual'!$B19,'Total Adjustments'!R$14:R$54)</f>
        <v>0</v>
      </c>
      <c r="S19" s="102">
        <f>SUMIF('C Report Grouper'!$B$10:$B$50,'WW Spending Actual'!$B19,'C Report Grouper'!T$10:T$50)+SUMIF('Total Adjustments'!$B$14:$B$54,'WW Spending Actual'!$B19,'Total Adjustments'!S$14:S$54)</f>
        <v>0</v>
      </c>
      <c r="T19" s="102">
        <f>SUMIF('C Report Grouper'!$B$10:$B$50,'WW Spending Actual'!$B19,'C Report Grouper'!U$10:U$50)+SUMIF('Total Adjustments'!$B$14:$B$54,'WW Spending Actual'!$B19,'Total Adjustments'!T$14:T$54)</f>
        <v>0</v>
      </c>
      <c r="U19" s="102">
        <f>SUMIF('C Report Grouper'!$B$10:$B$50,'WW Spending Actual'!$B19,'C Report Grouper'!V$10:V$50)+SUMIF('Total Adjustments'!$B$14:$B$54,'WW Spending Actual'!$B19,'Total Adjustments'!U$14:U$54)</f>
        <v>0</v>
      </c>
      <c r="V19" s="102">
        <f>SUMIF('C Report Grouper'!$B$10:$B$50,'WW Spending Actual'!$B19,'C Report Grouper'!W$10:W$50)+SUMIF('Total Adjustments'!$B$14:$B$54,'WW Spending Actual'!$B19,'Total Adjustments'!V$14:V$54)</f>
        <v>0</v>
      </c>
      <c r="W19" s="102">
        <f>SUMIF('C Report Grouper'!$B$10:$B$50,'WW Spending Actual'!$B19,'C Report Grouper'!X$10:X$50)+SUMIF('Total Adjustments'!$B$14:$B$54,'WW Spending Actual'!$B19,'Total Adjustments'!W$14:W$54)</f>
        <v>0</v>
      </c>
      <c r="X19" s="102">
        <f>SUMIF('C Report Grouper'!$B$10:$B$50,'WW Spending Actual'!$B19,'C Report Grouper'!Y$10:Y$50)+SUMIF('Total Adjustments'!$B$14:$B$54,'WW Spending Actual'!$B19,'Total Adjustments'!X$14:X$54)</f>
        <v>0</v>
      </c>
      <c r="Y19" s="102">
        <f>SUMIF('C Report Grouper'!$B$10:$B$50,'WW Spending Actual'!$B19,'C Report Grouper'!Z$10:Z$50)+SUMIF('Total Adjustments'!$B$14:$B$54,'WW Spending Actual'!$B19,'Total Adjustments'!Y$14:Y$54)</f>
        <v>0</v>
      </c>
      <c r="Z19" s="102">
        <f>SUMIF('C Report Grouper'!$B$10:$B$50,'WW Spending Actual'!$B19,'C Report Grouper'!AA$10:AA$50)+SUMIF('Total Adjustments'!$B$14:$B$54,'WW Spending Actual'!$B19,'Total Adjustments'!Z$14:Z$54)</f>
        <v>0</v>
      </c>
      <c r="AA19" s="102">
        <f>SUMIF('C Report Grouper'!$B$10:$B$50,'WW Spending Actual'!$B19,'C Report Grouper'!AB$10:AB$50)+SUMIF('Total Adjustments'!$B$14:$B$54,'WW Spending Actual'!$B19,'Total Adjustments'!AA$14:AA$54)</f>
        <v>0</v>
      </c>
      <c r="AB19" s="102">
        <f>SUMIF('C Report Grouper'!$B$10:$B$50,'WW Spending Actual'!$B19,'C Report Grouper'!AC$10:AC$50)+SUMIF('Total Adjustments'!$B$14:$B$54,'WW Spending Actual'!$B19,'Total Adjustments'!AB$14:AB$54)</f>
        <v>0</v>
      </c>
      <c r="AC19" s="102">
        <f>SUMIF('C Report Grouper'!$B$10:$B$50,'WW Spending Actual'!$B19,'C Report Grouper'!AD$10:AD$50)+SUMIF('Total Adjustments'!$B$14:$B$54,'WW Spending Actual'!$B19,'Total Adjustments'!AC$14:AC$54)</f>
        <v>0</v>
      </c>
      <c r="AD19" s="102">
        <f>SUMIF('C Report Grouper'!$B$10:$B$50,'WW Spending Actual'!$B19,'C Report Grouper'!AE$10:AE$50)+SUMIF('Total Adjustments'!$B$14:$B$54,'WW Spending Actual'!$B19,'Total Adjustments'!AD$14:AD$54)</f>
        <v>0</v>
      </c>
      <c r="AE19" s="102">
        <f>SUMIF('C Report Grouper'!$B$10:$B$50,'WW Spending Actual'!$B19,'C Report Grouper'!AF$10:AF$50)+SUMIF('Total Adjustments'!$B$14:$B$54,'WW Spending Actual'!$B19,'Total Adjustments'!AE$14:AE$54)</f>
        <v>0</v>
      </c>
      <c r="AF19" s="102">
        <f>SUMIF('C Report Grouper'!$B$10:$B$50,'WW Spending Actual'!$B19,'C Report Grouper'!AG$10:AG$50)+SUMIF('Total Adjustments'!$B$14:$B$54,'WW Spending Actual'!$B19,'Total Adjustments'!AF$14:AF$54)</f>
        <v>0</v>
      </c>
      <c r="AG19" s="103">
        <f>SUMIF('C Report Grouper'!$B$10:$B$50,'WW Spending Actual'!$B19,'C Report Grouper'!AH$10:AH$50)+SUMIF('Total Adjustments'!$B$14:$B$54,'WW Spending Actual'!$B19,'Total Adjustments'!AG$14:AG$54)</f>
        <v>0</v>
      </c>
    </row>
    <row r="20" spans="2:33" hidden="1" x14ac:dyDescent="0.2">
      <c r="B20" s="32" t="str">
        <f>IFERROR(VLOOKUP(C20,'MEG Def'!$A$21:$B$26,2),"")</f>
        <v/>
      </c>
      <c r="C20" s="56"/>
      <c r="D20" s="101">
        <f>SUMIF('C Report Grouper'!$B$10:$B$50,'WW Spending Actual'!$B20,'C Report Grouper'!E$10:E$50)+SUMIF('Total Adjustments'!$B$14:$B$54,'WW Spending Actual'!$B20,'Total Adjustments'!D$14:D$54)</f>
        <v>0</v>
      </c>
      <c r="E20" s="420">
        <f>SUMIF('C Report Grouper'!$B$10:$B$50,'WW Spending Actual'!$B20,'C Report Grouper'!F$10:F$50)+SUMIF('Total Adjustments'!$B$14:$B$54,'WW Spending Actual'!$B20,'Total Adjustments'!E$14:E$54)</f>
        <v>0</v>
      </c>
      <c r="F20" s="420">
        <f>SUMIF('C Report Grouper'!$B$10:$B$50,'WW Spending Actual'!$B20,'C Report Grouper'!G$10:G$50)+SUMIF('Total Adjustments'!$B$14:$B$54,'WW Spending Actual'!$B20,'Total Adjustments'!F$14:F$54)</f>
        <v>0</v>
      </c>
      <c r="G20" s="420">
        <f>SUMIF('C Report Grouper'!$B$10:$B$50,'WW Spending Actual'!$B20,'C Report Grouper'!H$10:H$50)+SUMIF('Total Adjustments'!$B$14:$B$54,'WW Spending Actual'!$B20,'Total Adjustments'!G$14:G$54)</f>
        <v>0</v>
      </c>
      <c r="H20" s="103">
        <f>SUMIF('C Report Grouper'!$B$10:$B$50,'WW Spending Actual'!$B20,'C Report Grouper'!I$10:I$50)+SUMIF('Total Adjustments'!$B$14:$B$54,'WW Spending Actual'!$B20,'Total Adjustments'!H$14:H$54)</f>
        <v>0</v>
      </c>
      <c r="I20" s="102">
        <f>SUMIF('C Report Grouper'!$B$10:$B$50,'WW Spending Actual'!$B20,'C Report Grouper'!J$10:J$50)+SUMIF('Total Adjustments'!$B$14:$B$54,'WW Spending Actual'!$B20,'Total Adjustments'!I$14:I$54)</f>
        <v>0</v>
      </c>
      <c r="J20" s="102">
        <f>SUMIF('C Report Grouper'!$B$10:$B$50,'WW Spending Actual'!$B20,'C Report Grouper'!K$10:K$50)+SUMIF('Total Adjustments'!$B$14:$B$54,'WW Spending Actual'!$B20,'Total Adjustments'!J$14:J$54)</f>
        <v>0</v>
      </c>
      <c r="K20" s="102">
        <f>SUMIF('C Report Grouper'!$B$10:$B$50,'WW Spending Actual'!$B20,'C Report Grouper'!L$10:L$50)+SUMIF('Total Adjustments'!$B$14:$B$54,'WW Spending Actual'!$B20,'Total Adjustments'!K$14:K$54)</f>
        <v>0</v>
      </c>
      <c r="L20" s="102">
        <f>SUMIF('C Report Grouper'!$B$10:$B$50,'WW Spending Actual'!$B20,'C Report Grouper'!M$10:M$50)+SUMIF('Total Adjustments'!$B$14:$B$54,'WW Spending Actual'!$B20,'Total Adjustments'!L$14:L$54)</f>
        <v>0</v>
      </c>
      <c r="M20" s="102">
        <f>SUMIF('C Report Grouper'!$B$10:$B$50,'WW Spending Actual'!$B20,'C Report Grouper'!N$10:N$50)+SUMIF('Total Adjustments'!$B$14:$B$54,'WW Spending Actual'!$B20,'Total Adjustments'!M$14:M$54)</f>
        <v>0</v>
      </c>
      <c r="N20" s="102">
        <f>SUMIF('C Report Grouper'!$B$10:$B$50,'WW Spending Actual'!$B20,'C Report Grouper'!O$10:O$50)+SUMIF('Total Adjustments'!$B$14:$B$54,'WW Spending Actual'!$B20,'Total Adjustments'!N$14:N$54)</f>
        <v>0</v>
      </c>
      <c r="O20" s="102">
        <f>SUMIF('C Report Grouper'!$B$10:$B$50,'WW Spending Actual'!$B20,'C Report Grouper'!P$10:P$50)+SUMIF('Total Adjustments'!$B$14:$B$54,'WW Spending Actual'!$B20,'Total Adjustments'!O$14:O$54)</f>
        <v>0</v>
      </c>
      <c r="P20" s="102">
        <f>SUMIF('C Report Grouper'!$B$10:$B$50,'WW Spending Actual'!$B20,'C Report Grouper'!Q$10:Q$50)+SUMIF('Total Adjustments'!$B$14:$B$54,'WW Spending Actual'!$B20,'Total Adjustments'!P$14:P$54)</f>
        <v>0</v>
      </c>
      <c r="Q20" s="102">
        <f>SUMIF('C Report Grouper'!$B$10:$B$50,'WW Spending Actual'!$B20,'C Report Grouper'!R$10:R$50)+SUMIF('Total Adjustments'!$B$14:$B$54,'WW Spending Actual'!$B20,'Total Adjustments'!Q$14:Q$54)</f>
        <v>0</v>
      </c>
      <c r="R20" s="102">
        <f>SUMIF('C Report Grouper'!$B$10:$B$50,'WW Spending Actual'!$B20,'C Report Grouper'!S$10:S$50)+SUMIF('Total Adjustments'!$B$14:$B$54,'WW Spending Actual'!$B20,'Total Adjustments'!R$14:R$54)</f>
        <v>0</v>
      </c>
      <c r="S20" s="102">
        <f>SUMIF('C Report Grouper'!$B$10:$B$50,'WW Spending Actual'!$B20,'C Report Grouper'!T$10:T$50)+SUMIF('Total Adjustments'!$B$14:$B$54,'WW Spending Actual'!$B20,'Total Adjustments'!S$14:S$54)</f>
        <v>0</v>
      </c>
      <c r="T20" s="102">
        <f>SUMIF('C Report Grouper'!$B$10:$B$50,'WW Spending Actual'!$B20,'C Report Grouper'!U$10:U$50)+SUMIF('Total Adjustments'!$B$14:$B$54,'WW Spending Actual'!$B20,'Total Adjustments'!T$14:T$54)</f>
        <v>0</v>
      </c>
      <c r="U20" s="102">
        <f>SUMIF('C Report Grouper'!$B$10:$B$50,'WW Spending Actual'!$B20,'C Report Grouper'!V$10:V$50)+SUMIF('Total Adjustments'!$B$14:$B$54,'WW Spending Actual'!$B20,'Total Adjustments'!U$14:U$54)</f>
        <v>0</v>
      </c>
      <c r="V20" s="102">
        <f>SUMIF('C Report Grouper'!$B$10:$B$50,'WW Spending Actual'!$B20,'C Report Grouper'!W$10:W$50)+SUMIF('Total Adjustments'!$B$14:$B$54,'WW Spending Actual'!$B20,'Total Adjustments'!V$14:V$54)</f>
        <v>0</v>
      </c>
      <c r="W20" s="102">
        <f>SUMIF('C Report Grouper'!$B$10:$B$50,'WW Spending Actual'!$B20,'C Report Grouper'!X$10:X$50)+SUMIF('Total Adjustments'!$B$14:$B$54,'WW Spending Actual'!$B20,'Total Adjustments'!W$14:W$54)</f>
        <v>0</v>
      </c>
      <c r="X20" s="102">
        <f>SUMIF('C Report Grouper'!$B$10:$B$50,'WW Spending Actual'!$B20,'C Report Grouper'!Y$10:Y$50)+SUMIF('Total Adjustments'!$B$14:$B$54,'WW Spending Actual'!$B20,'Total Adjustments'!X$14:X$54)</f>
        <v>0</v>
      </c>
      <c r="Y20" s="102">
        <f>SUMIF('C Report Grouper'!$B$10:$B$50,'WW Spending Actual'!$B20,'C Report Grouper'!Z$10:Z$50)+SUMIF('Total Adjustments'!$B$14:$B$54,'WW Spending Actual'!$B20,'Total Adjustments'!Y$14:Y$54)</f>
        <v>0</v>
      </c>
      <c r="Z20" s="102">
        <f>SUMIF('C Report Grouper'!$B$10:$B$50,'WW Spending Actual'!$B20,'C Report Grouper'!AA$10:AA$50)+SUMIF('Total Adjustments'!$B$14:$B$54,'WW Spending Actual'!$B20,'Total Adjustments'!Z$14:Z$54)</f>
        <v>0</v>
      </c>
      <c r="AA20" s="102">
        <f>SUMIF('C Report Grouper'!$B$10:$B$50,'WW Spending Actual'!$B20,'C Report Grouper'!AB$10:AB$50)+SUMIF('Total Adjustments'!$B$14:$B$54,'WW Spending Actual'!$B20,'Total Adjustments'!AA$14:AA$54)</f>
        <v>0</v>
      </c>
      <c r="AB20" s="102">
        <f>SUMIF('C Report Grouper'!$B$10:$B$50,'WW Spending Actual'!$B20,'C Report Grouper'!AC$10:AC$50)+SUMIF('Total Adjustments'!$B$14:$B$54,'WW Spending Actual'!$B20,'Total Adjustments'!AB$14:AB$54)</f>
        <v>0</v>
      </c>
      <c r="AC20" s="102">
        <f>SUMIF('C Report Grouper'!$B$10:$B$50,'WW Spending Actual'!$B20,'C Report Grouper'!AD$10:AD$50)+SUMIF('Total Adjustments'!$B$14:$B$54,'WW Spending Actual'!$B20,'Total Adjustments'!AC$14:AC$54)</f>
        <v>0</v>
      </c>
      <c r="AD20" s="102">
        <f>SUMIF('C Report Grouper'!$B$10:$B$50,'WW Spending Actual'!$B20,'C Report Grouper'!AE$10:AE$50)+SUMIF('Total Adjustments'!$B$14:$B$54,'WW Spending Actual'!$B20,'Total Adjustments'!AD$14:AD$54)</f>
        <v>0</v>
      </c>
      <c r="AE20" s="102">
        <f>SUMIF('C Report Grouper'!$B$10:$B$50,'WW Spending Actual'!$B20,'C Report Grouper'!AF$10:AF$50)+SUMIF('Total Adjustments'!$B$14:$B$54,'WW Spending Actual'!$B20,'Total Adjustments'!AE$14:AE$54)</f>
        <v>0</v>
      </c>
      <c r="AF20" s="102">
        <f>SUMIF('C Report Grouper'!$B$10:$B$50,'WW Spending Actual'!$B20,'C Report Grouper'!AG$10:AG$50)+SUMIF('Total Adjustments'!$B$14:$B$54,'WW Spending Actual'!$B20,'Total Adjustments'!AF$14:AF$54)</f>
        <v>0</v>
      </c>
      <c r="AG20" s="103">
        <f>SUMIF('C Report Grouper'!$B$10:$B$50,'WW Spending Actual'!$B20,'C Report Grouper'!AH$10:AH$50)+SUMIF('Total Adjustments'!$B$14:$B$54,'WW Spending Actual'!$B20,'Total Adjustments'!AG$14:AG$54)</f>
        <v>0</v>
      </c>
    </row>
    <row r="21" spans="2:33" hidden="1" x14ac:dyDescent="0.2">
      <c r="B21" s="32" t="str">
        <f>IFERROR(VLOOKUP(C21,'MEG Def'!$A$21:$B$26,2),"")</f>
        <v/>
      </c>
      <c r="C21" s="56"/>
      <c r="D21" s="101">
        <f>SUMIF('C Report Grouper'!$B$10:$B$50,'WW Spending Actual'!$B21,'C Report Grouper'!E$10:E$50)+SUMIF('Total Adjustments'!$B$14:$B$54,'WW Spending Actual'!$B21,'Total Adjustments'!D$14:D$54)</f>
        <v>0</v>
      </c>
      <c r="E21" s="420">
        <f>SUMIF('C Report Grouper'!$B$10:$B$50,'WW Spending Actual'!$B21,'C Report Grouper'!F$10:F$50)+SUMIF('Total Adjustments'!$B$14:$B$54,'WW Spending Actual'!$B21,'Total Adjustments'!E$14:E$54)</f>
        <v>0</v>
      </c>
      <c r="F21" s="420">
        <f>SUMIF('C Report Grouper'!$B$10:$B$50,'WW Spending Actual'!$B21,'C Report Grouper'!G$10:G$50)+SUMIF('Total Adjustments'!$B$14:$B$54,'WW Spending Actual'!$B21,'Total Adjustments'!F$14:F$54)</f>
        <v>0</v>
      </c>
      <c r="G21" s="420">
        <f>SUMIF('C Report Grouper'!$B$10:$B$50,'WW Spending Actual'!$B21,'C Report Grouper'!H$10:H$50)+SUMIF('Total Adjustments'!$B$14:$B$54,'WW Spending Actual'!$B21,'Total Adjustments'!G$14:G$54)</f>
        <v>0</v>
      </c>
      <c r="H21" s="103">
        <f>SUMIF('C Report Grouper'!$B$10:$B$50,'WW Spending Actual'!$B21,'C Report Grouper'!I$10:I$50)+SUMIF('Total Adjustments'!$B$14:$B$54,'WW Spending Actual'!$B21,'Total Adjustments'!H$14:H$54)</f>
        <v>0</v>
      </c>
      <c r="I21" s="102">
        <f>SUMIF('C Report Grouper'!$B$10:$B$50,'WW Spending Actual'!$B21,'C Report Grouper'!J$10:J$50)+SUMIF('Total Adjustments'!$B$14:$B$54,'WW Spending Actual'!$B21,'Total Adjustments'!I$14:I$54)</f>
        <v>0</v>
      </c>
      <c r="J21" s="102">
        <f>SUMIF('C Report Grouper'!$B$10:$B$50,'WW Spending Actual'!$B21,'C Report Grouper'!K$10:K$50)+SUMIF('Total Adjustments'!$B$14:$B$54,'WW Spending Actual'!$B21,'Total Adjustments'!J$14:J$54)</f>
        <v>0</v>
      </c>
      <c r="K21" s="102">
        <f>SUMIF('C Report Grouper'!$B$10:$B$50,'WW Spending Actual'!$B21,'C Report Grouper'!L$10:L$50)+SUMIF('Total Adjustments'!$B$14:$B$54,'WW Spending Actual'!$B21,'Total Adjustments'!K$14:K$54)</f>
        <v>0</v>
      </c>
      <c r="L21" s="102">
        <f>SUMIF('C Report Grouper'!$B$10:$B$50,'WW Spending Actual'!$B21,'C Report Grouper'!M$10:M$50)+SUMIF('Total Adjustments'!$B$14:$B$54,'WW Spending Actual'!$B21,'Total Adjustments'!L$14:L$54)</f>
        <v>0</v>
      </c>
      <c r="M21" s="102">
        <f>SUMIF('C Report Grouper'!$B$10:$B$50,'WW Spending Actual'!$B21,'C Report Grouper'!N$10:N$50)+SUMIF('Total Adjustments'!$B$14:$B$54,'WW Spending Actual'!$B21,'Total Adjustments'!M$14:M$54)</f>
        <v>0</v>
      </c>
      <c r="N21" s="102">
        <f>SUMIF('C Report Grouper'!$B$10:$B$50,'WW Spending Actual'!$B21,'C Report Grouper'!O$10:O$50)+SUMIF('Total Adjustments'!$B$14:$B$54,'WW Spending Actual'!$B21,'Total Adjustments'!N$14:N$54)</f>
        <v>0</v>
      </c>
      <c r="O21" s="102">
        <f>SUMIF('C Report Grouper'!$B$10:$B$50,'WW Spending Actual'!$B21,'C Report Grouper'!P$10:P$50)+SUMIF('Total Adjustments'!$B$14:$B$54,'WW Spending Actual'!$B21,'Total Adjustments'!O$14:O$54)</f>
        <v>0</v>
      </c>
      <c r="P21" s="102">
        <f>SUMIF('C Report Grouper'!$B$10:$B$50,'WW Spending Actual'!$B21,'C Report Grouper'!Q$10:Q$50)+SUMIF('Total Adjustments'!$B$14:$B$54,'WW Spending Actual'!$B21,'Total Adjustments'!P$14:P$54)</f>
        <v>0</v>
      </c>
      <c r="Q21" s="102">
        <f>SUMIF('C Report Grouper'!$B$10:$B$50,'WW Spending Actual'!$B21,'C Report Grouper'!R$10:R$50)+SUMIF('Total Adjustments'!$B$14:$B$54,'WW Spending Actual'!$B21,'Total Adjustments'!Q$14:Q$54)</f>
        <v>0</v>
      </c>
      <c r="R21" s="102">
        <f>SUMIF('C Report Grouper'!$B$10:$B$50,'WW Spending Actual'!$B21,'C Report Grouper'!S$10:S$50)+SUMIF('Total Adjustments'!$B$14:$B$54,'WW Spending Actual'!$B21,'Total Adjustments'!R$14:R$54)</f>
        <v>0</v>
      </c>
      <c r="S21" s="102">
        <f>SUMIF('C Report Grouper'!$B$10:$B$50,'WW Spending Actual'!$B21,'C Report Grouper'!T$10:T$50)+SUMIF('Total Adjustments'!$B$14:$B$54,'WW Spending Actual'!$B21,'Total Adjustments'!S$14:S$54)</f>
        <v>0</v>
      </c>
      <c r="T21" s="102">
        <f>SUMIF('C Report Grouper'!$B$10:$B$50,'WW Spending Actual'!$B21,'C Report Grouper'!U$10:U$50)+SUMIF('Total Adjustments'!$B$14:$B$54,'WW Spending Actual'!$B21,'Total Adjustments'!T$14:T$54)</f>
        <v>0</v>
      </c>
      <c r="U21" s="102">
        <f>SUMIF('C Report Grouper'!$B$10:$B$50,'WW Spending Actual'!$B21,'C Report Grouper'!V$10:V$50)+SUMIF('Total Adjustments'!$B$14:$B$54,'WW Spending Actual'!$B21,'Total Adjustments'!U$14:U$54)</f>
        <v>0</v>
      </c>
      <c r="V21" s="102">
        <f>SUMIF('C Report Grouper'!$B$10:$B$50,'WW Spending Actual'!$B21,'C Report Grouper'!W$10:W$50)+SUMIF('Total Adjustments'!$B$14:$B$54,'WW Spending Actual'!$B21,'Total Adjustments'!V$14:V$54)</f>
        <v>0</v>
      </c>
      <c r="W21" s="102">
        <f>SUMIF('C Report Grouper'!$B$10:$B$50,'WW Spending Actual'!$B21,'C Report Grouper'!X$10:X$50)+SUMIF('Total Adjustments'!$B$14:$B$54,'WW Spending Actual'!$B21,'Total Adjustments'!W$14:W$54)</f>
        <v>0</v>
      </c>
      <c r="X21" s="102">
        <f>SUMIF('C Report Grouper'!$B$10:$B$50,'WW Spending Actual'!$B21,'C Report Grouper'!Y$10:Y$50)+SUMIF('Total Adjustments'!$B$14:$B$54,'WW Spending Actual'!$B21,'Total Adjustments'!X$14:X$54)</f>
        <v>0</v>
      </c>
      <c r="Y21" s="102">
        <f>SUMIF('C Report Grouper'!$B$10:$B$50,'WW Spending Actual'!$B21,'C Report Grouper'!Z$10:Z$50)+SUMIF('Total Adjustments'!$B$14:$B$54,'WW Spending Actual'!$B21,'Total Adjustments'!Y$14:Y$54)</f>
        <v>0</v>
      </c>
      <c r="Z21" s="102">
        <f>SUMIF('C Report Grouper'!$B$10:$B$50,'WW Spending Actual'!$B21,'C Report Grouper'!AA$10:AA$50)+SUMIF('Total Adjustments'!$B$14:$B$54,'WW Spending Actual'!$B21,'Total Adjustments'!Z$14:Z$54)</f>
        <v>0</v>
      </c>
      <c r="AA21" s="102">
        <f>SUMIF('C Report Grouper'!$B$10:$B$50,'WW Spending Actual'!$B21,'C Report Grouper'!AB$10:AB$50)+SUMIF('Total Adjustments'!$B$14:$B$54,'WW Spending Actual'!$B21,'Total Adjustments'!AA$14:AA$54)</f>
        <v>0</v>
      </c>
      <c r="AB21" s="102">
        <f>SUMIF('C Report Grouper'!$B$10:$B$50,'WW Spending Actual'!$B21,'C Report Grouper'!AC$10:AC$50)+SUMIF('Total Adjustments'!$B$14:$B$54,'WW Spending Actual'!$B21,'Total Adjustments'!AB$14:AB$54)</f>
        <v>0</v>
      </c>
      <c r="AC21" s="102">
        <f>SUMIF('C Report Grouper'!$B$10:$B$50,'WW Spending Actual'!$B21,'C Report Grouper'!AD$10:AD$50)+SUMIF('Total Adjustments'!$B$14:$B$54,'WW Spending Actual'!$B21,'Total Adjustments'!AC$14:AC$54)</f>
        <v>0</v>
      </c>
      <c r="AD21" s="102">
        <f>SUMIF('C Report Grouper'!$B$10:$B$50,'WW Spending Actual'!$B21,'C Report Grouper'!AE$10:AE$50)+SUMIF('Total Adjustments'!$B$14:$B$54,'WW Spending Actual'!$B21,'Total Adjustments'!AD$14:AD$54)</f>
        <v>0</v>
      </c>
      <c r="AE21" s="102">
        <f>SUMIF('C Report Grouper'!$B$10:$B$50,'WW Spending Actual'!$B21,'C Report Grouper'!AF$10:AF$50)+SUMIF('Total Adjustments'!$B$14:$B$54,'WW Spending Actual'!$B21,'Total Adjustments'!AE$14:AE$54)</f>
        <v>0</v>
      </c>
      <c r="AF21" s="102">
        <f>SUMIF('C Report Grouper'!$B$10:$B$50,'WW Spending Actual'!$B21,'C Report Grouper'!AG$10:AG$50)+SUMIF('Total Adjustments'!$B$14:$B$54,'WW Spending Actual'!$B21,'Total Adjustments'!AF$14:AF$54)</f>
        <v>0</v>
      </c>
      <c r="AG21" s="103">
        <f>SUMIF('C Report Grouper'!$B$10:$B$50,'WW Spending Actual'!$B21,'C Report Grouper'!AH$10:AH$50)+SUMIF('Total Adjustments'!$B$14:$B$54,'WW Spending Actual'!$B21,'Total Adjustments'!AG$14:AG$54)</f>
        <v>0</v>
      </c>
    </row>
    <row r="22" spans="2:33" hidden="1" x14ac:dyDescent="0.2">
      <c r="B22" s="32"/>
      <c r="C22" s="57"/>
      <c r="D22" s="101"/>
      <c r="E22" s="420"/>
      <c r="F22" s="420"/>
      <c r="G22" s="420"/>
      <c r="H22" s="103"/>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3"/>
    </row>
    <row r="23" spans="2:33" hidden="1" x14ac:dyDescent="0.2">
      <c r="B23" s="65" t="s">
        <v>44</v>
      </c>
      <c r="C23" s="56"/>
      <c r="D23" s="101"/>
      <c r="E23" s="420"/>
      <c r="F23" s="420"/>
      <c r="G23" s="420"/>
      <c r="H23" s="103"/>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3"/>
    </row>
    <row r="24" spans="2:33" hidden="1" x14ac:dyDescent="0.2">
      <c r="B24" s="32" t="str">
        <f>IFERROR(VLOOKUP(C24,'MEG Def'!$A$7:$B$40,2),"")</f>
        <v/>
      </c>
      <c r="C24" s="56"/>
      <c r="D24" s="101">
        <f>SUMIF('C Report Grouper'!$B$10:$B$50,'WW Spending Actual'!$B24,'C Report Grouper'!E$10:E$50)+SUMIF('Total Adjustments'!$B$14:$B$54,'WW Spending Actual'!$B24,'Total Adjustments'!D$14:D$54)</f>
        <v>0</v>
      </c>
      <c r="E24" s="420">
        <f>SUMIF('C Report Grouper'!$B$10:$B$50,'WW Spending Actual'!$B24,'C Report Grouper'!F$10:F$50)+SUMIF('Total Adjustments'!$B$14:$B$54,'WW Spending Actual'!$B24,'Total Adjustments'!E$14:E$54)</f>
        <v>0</v>
      </c>
      <c r="F24" s="420">
        <f>SUMIF('C Report Grouper'!$B$10:$B$50,'WW Spending Actual'!$B24,'C Report Grouper'!G$10:G$50)+SUMIF('Total Adjustments'!$B$14:$B$54,'WW Spending Actual'!$B24,'Total Adjustments'!F$14:F$54)</f>
        <v>0</v>
      </c>
      <c r="G24" s="420">
        <f>SUMIF('C Report Grouper'!$B$10:$B$50,'WW Spending Actual'!$B24,'C Report Grouper'!H$10:H$50)+SUMIF('Total Adjustments'!$B$14:$B$54,'WW Spending Actual'!$B24,'Total Adjustments'!G$14:G$54)</f>
        <v>0</v>
      </c>
      <c r="H24" s="103">
        <f>SUMIF('C Report Grouper'!$B$10:$B$50,'WW Spending Actual'!$B24,'C Report Grouper'!I$10:I$50)+SUMIF('Total Adjustments'!$B$14:$B$54,'WW Spending Actual'!$B24,'Total Adjustments'!H$14:H$54)</f>
        <v>0</v>
      </c>
      <c r="I24" s="102">
        <f>SUMIF('C Report Grouper'!$B$10:$B$50,'WW Spending Actual'!$B24,'C Report Grouper'!J$10:J$50)+SUMIF('Total Adjustments'!$B$14:$B$54,'WW Spending Actual'!$B24,'Total Adjustments'!I$14:I$54)</f>
        <v>0</v>
      </c>
      <c r="J24" s="102">
        <f>SUMIF('C Report Grouper'!$B$10:$B$50,'WW Spending Actual'!$B24,'C Report Grouper'!K$10:K$50)+SUMIF('Total Adjustments'!$B$14:$B$54,'WW Spending Actual'!$B24,'Total Adjustments'!J$14:J$54)</f>
        <v>0</v>
      </c>
      <c r="K24" s="102">
        <f>SUMIF('C Report Grouper'!$B$10:$B$50,'WW Spending Actual'!$B24,'C Report Grouper'!L$10:L$50)+SUMIF('Total Adjustments'!$B$14:$B$54,'WW Spending Actual'!$B24,'Total Adjustments'!K$14:K$54)</f>
        <v>0</v>
      </c>
      <c r="L24" s="102">
        <f>SUMIF('C Report Grouper'!$B$10:$B$50,'WW Spending Actual'!$B24,'C Report Grouper'!M$10:M$50)+SUMIF('Total Adjustments'!$B$14:$B$54,'WW Spending Actual'!$B24,'Total Adjustments'!L$14:L$54)</f>
        <v>0</v>
      </c>
      <c r="M24" s="102">
        <f>SUMIF('C Report Grouper'!$B$10:$B$50,'WW Spending Actual'!$B24,'C Report Grouper'!N$10:N$50)+SUMIF('Total Adjustments'!$B$14:$B$54,'WW Spending Actual'!$B24,'Total Adjustments'!M$14:M$54)</f>
        <v>0</v>
      </c>
      <c r="N24" s="102">
        <f>SUMIF('C Report Grouper'!$B$10:$B$50,'WW Spending Actual'!$B24,'C Report Grouper'!O$10:O$50)+SUMIF('Total Adjustments'!$B$14:$B$54,'WW Spending Actual'!$B24,'Total Adjustments'!N$14:N$54)</f>
        <v>0</v>
      </c>
      <c r="O24" s="102">
        <f>SUMIF('C Report Grouper'!$B$10:$B$50,'WW Spending Actual'!$B24,'C Report Grouper'!P$10:P$50)+SUMIF('Total Adjustments'!$B$14:$B$54,'WW Spending Actual'!$B24,'Total Adjustments'!O$14:O$54)</f>
        <v>0</v>
      </c>
      <c r="P24" s="102">
        <f>SUMIF('C Report Grouper'!$B$10:$B$50,'WW Spending Actual'!$B24,'C Report Grouper'!Q$10:Q$50)+SUMIF('Total Adjustments'!$B$14:$B$54,'WW Spending Actual'!$B24,'Total Adjustments'!P$14:P$54)</f>
        <v>0</v>
      </c>
      <c r="Q24" s="102">
        <f>SUMIF('C Report Grouper'!$B$10:$B$50,'WW Spending Actual'!$B24,'C Report Grouper'!R$10:R$50)+SUMIF('Total Adjustments'!$B$14:$B$54,'WW Spending Actual'!$B24,'Total Adjustments'!Q$14:Q$54)</f>
        <v>0</v>
      </c>
      <c r="R24" s="102">
        <f>SUMIF('C Report Grouper'!$B$10:$B$50,'WW Spending Actual'!$B24,'C Report Grouper'!S$10:S$50)+SUMIF('Total Adjustments'!$B$14:$B$54,'WW Spending Actual'!$B24,'Total Adjustments'!R$14:R$54)</f>
        <v>0</v>
      </c>
      <c r="S24" s="102">
        <f>SUMIF('C Report Grouper'!$B$10:$B$50,'WW Spending Actual'!$B24,'C Report Grouper'!T$10:T$50)+SUMIF('Total Adjustments'!$B$14:$B$54,'WW Spending Actual'!$B24,'Total Adjustments'!S$14:S$54)</f>
        <v>0</v>
      </c>
      <c r="T24" s="102">
        <f>SUMIF('C Report Grouper'!$B$10:$B$50,'WW Spending Actual'!$B24,'C Report Grouper'!U$10:U$50)+SUMIF('Total Adjustments'!$B$14:$B$54,'WW Spending Actual'!$B24,'Total Adjustments'!T$14:T$54)</f>
        <v>0</v>
      </c>
      <c r="U24" s="102">
        <f>SUMIF('C Report Grouper'!$B$10:$B$50,'WW Spending Actual'!$B24,'C Report Grouper'!V$10:V$50)+SUMIF('Total Adjustments'!$B$14:$B$54,'WW Spending Actual'!$B24,'Total Adjustments'!U$14:U$54)</f>
        <v>0</v>
      </c>
      <c r="V24" s="102">
        <f>SUMIF('C Report Grouper'!$B$10:$B$50,'WW Spending Actual'!$B24,'C Report Grouper'!W$10:W$50)+SUMIF('Total Adjustments'!$B$14:$B$54,'WW Spending Actual'!$B24,'Total Adjustments'!V$14:V$54)</f>
        <v>0</v>
      </c>
      <c r="W24" s="102">
        <f>SUMIF('C Report Grouper'!$B$10:$B$50,'WW Spending Actual'!$B24,'C Report Grouper'!X$10:X$50)+SUMIF('Total Adjustments'!$B$14:$B$54,'WW Spending Actual'!$B24,'Total Adjustments'!W$14:W$54)</f>
        <v>0</v>
      </c>
      <c r="X24" s="102">
        <f>SUMIF('C Report Grouper'!$B$10:$B$50,'WW Spending Actual'!$B24,'C Report Grouper'!Y$10:Y$50)+SUMIF('Total Adjustments'!$B$14:$B$54,'WW Spending Actual'!$B24,'Total Adjustments'!X$14:X$54)</f>
        <v>0</v>
      </c>
      <c r="Y24" s="102">
        <f>SUMIF('C Report Grouper'!$B$10:$B$50,'WW Spending Actual'!$B24,'C Report Grouper'!Z$10:Z$50)+SUMIF('Total Adjustments'!$B$14:$B$54,'WW Spending Actual'!$B24,'Total Adjustments'!Y$14:Y$54)</f>
        <v>0</v>
      </c>
      <c r="Z24" s="102">
        <f>SUMIF('C Report Grouper'!$B$10:$B$50,'WW Spending Actual'!$B24,'C Report Grouper'!AA$10:AA$50)+SUMIF('Total Adjustments'!$B$14:$B$54,'WW Spending Actual'!$B24,'Total Adjustments'!Z$14:Z$54)</f>
        <v>0</v>
      </c>
      <c r="AA24" s="102">
        <f>SUMIF('C Report Grouper'!$B$10:$B$50,'WW Spending Actual'!$B24,'C Report Grouper'!AB$10:AB$50)+SUMIF('Total Adjustments'!$B$14:$B$54,'WW Spending Actual'!$B24,'Total Adjustments'!AA$14:AA$54)</f>
        <v>0</v>
      </c>
      <c r="AB24" s="102">
        <f>SUMIF('C Report Grouper'!$B$10:$B$50,'WW Spending Actual'!$B24,'C Report Grouper'!AC$10:AC$50)+SUMIF('Total Adjustments'!$B$14:$B$54,'WW Spending Actual'!$B24,'Total Adjustments'!AB$14:AB$54)</f>
        <v>0</v>
      </c>
      <c r="AC24" s="102">
        <f>SUMIF('C Report Grouper'!$B$10:$B$50,'WW Spending Actual'!$B24,'C Report Grouper'!AD$10:AD$50)+SUMIF('Total Adjustments'!$B$14:$B$54,'WW Spending Actual'!$B24,'Total Adjustments'!AC$14:AC$54)</f>
        <v>0</v>
      </c>
      <c r="AD24" s="102">
        <f>SUMIF('C Report Grouper'!$B$10:$B$50,'WW Spending Actual'!$B24,'C Report Grouper'!AE$10:AE$50)+SUMIF('Total Adjustments'!$B$14:$B$54,'WW Spending Actual'!$B24,'Total Adjustments'!AD$14:AD$54)</f>
        <v>0</v>
      </c>
      <c r="AE24" s="102">
        <f>SUMIF('C Report Grouper'!$B$10:$B$50,'WW Spending Actual'!$B24,'C Report Grouper'!AF$10:AF$50)+SUMIF('Total Adjustments'!$B$14:$B$54,'WW Spending Actual'!$B24,'Total Adjustments'!AE$14:AE$54)</f>
        <v>0</v>
      </c>
      <c r="AF24" s="102">
        <f>SUMIF('C Report Grouper'!$B$10:$B$50,'WW Spending Actual'!$B24,'C Report Grouper'!AG$10:AG$50)+SUMIF('Total Adjustments'!$B$14:$B$54,'WW Spending Actual'!$B24,'Total Adjustments'!AF$14:AF$54)</f>
        <v>0</v>
      </c>
      <c r="AG24" s="103">
        <f>SUMIF('C Report Grouper'!$B$10:$B$50,'WW Spending Actual'!$B24,'C Report Grouper'!AH$10:AH$50)+SUMIF('Total Adjustments'!$B$14:$B$54,'WW Spending Actual'!$B24,'Total Adjustments'!AG$14:AG$54)</f>
        <v>0</v>
      </c>
    </row>
    <row r="25" spans="2:33" hidden="1" x14ac:dyDescent="0.2">
      <c r="B25" s="32" t="str">
        <f>IFERROR(VLOOKUP(C25,'MEG Def'!$A$7:$B$40,2),"")</f>
        <v/>
      </c>
      <c r="C25" s="56"/>
      <c r="D25" s="101">
        <f>SUMIF('C Report Grouper'!$B$10:$B$50,'WW Spending Actual'!$B25,'C Report Grouper'!E$10:E$50)+SUMIF('Total Adjustments'!$B$14:$B$54,'WW Spending Actual'!$B25,'Total Adjustments'!D$14:D$54)</f>
        <v>0</v>
      </c>
      <c r="E25" s="420">
        <f>SUMIF('C Report Grouper'!$B$10:$B$50,'WW Spending Actual'!$B25,'C Report Grouper'!F$10:F$50)+SUMIF('Total Adjustments'!$B$14:$B$54,'WW Spending Actual'!$B25,'Total Adjustments'!E$14:E$54)</f>
        <v>0</v>
      </c>
      <c r="F25" s="420">
        <f>SUMIF('C Report Grouper'!$B$10:$B$50,'WW Spending Actual'!$B25,'C Report Grouper'!G$10:G$50)+SUMIF('Total Adjustments'!$B$14:$B$54,'WW Spending Actual'!$B25,'Total Adjustments'!F$14:F$54)</f>
        <v>0</v>
      </c>
      <c r="G25" s="420">
        <f>SUMIF('C Report Grouper'!$B$10:$B$50,'WW Spending Actual'!$B25,'C Report Grouper'!H$10:H$50)+SUMIF('Total Adjustments'!$B$14:$B$54,'WW Spending Actual'!$B25,'Total Adjustments'!G$14:G$54)</f>
        <v>0</v>
      </c>
      <c r="H25" s="103">
        <f>SUMIF('C Report Grouper'!$B$10:$B$50,'WW Spending Actual'!$B25,'C Report Grouper'!I$10:I$50)+SUMIF('Total Adjustments'!$B$14:$B$54,'WW Spending Actual'!$B25,'Total Adjustments'!H$14:H$54)</f>
        <v>0</v>
      </c>
      <c r="I25" s="102">
        <f>SUMIF('C Report Grouper'!$B$10:$B$50,'WW Spending Actual'!$B25,'C Report Grouper'!J$10:J$50)+SUMIF('Total Adjustments'!$B$14:$B$54,'WW Spending Actual'!$B25,'Total Adjustments'!I$14:I$54)</f>
        <v>0</v>
      </c>
      <c r="J25" s="102">
        <f>SUMIF('C Report Grouper'!$B$10:$B$50,'WW Spending Actual'!$B25,'C Report Grouper'!K$10:K$50)+SUMIF('Total Adjustments'!$B$14:$B$54,'WW Spending Actual'!$B25,'Total Adjustments'!J$14:J$54)</f>
        <v>0</v>
      </c>
      <c r="K25" s="102">
        <f>SUMIF('C Report Grouper'!$B$10:$B$50,'WW Spending Actual'!$B25,'C Report Grouper'!L$10:L$50)+SUMIF('Total Adjustments'!$B$14:$B$54,'WW Spending Actual'!$B25,'Total Adjustments'!K$14:K$54)</f>
        <v>0</v>
      </c>
      <c r="L25" s="102">
        <f>SUMIF('C Report Grouper'!$B$10:$B$50,'WW Spending Actual'!$B25,'C Report Grouper'!M$10:M$50)+SUMIF('Total Adjustments'!$B$14:$B$54,'WW Spending Actual'!$B25,'Total Adjustments'!L$14:L$54)</f>
        <v>0</v>
      </c>
      <c r="M25" s="102">
        <f>SUMIF('C Report Grouper'!$B$10:$B$50,'WW Spending Actual'!$B25,'C Report Grouper'!N$10:N$50)+SUMIF('Total Adjustments'!$B$14:$B$54,'WW Spending Actual'!$B25,'Total Adjustments'!M$14:M$54)</f>
        <v>0</v>
      </c>
      <c r="N25" s="102">
        <f>SUMIF('C Report Grouper'!$B$10:$B$50,'WW Spending Actual'!$B25,'C Report Grouper'!O$10:O$50)+SUMIF('Total Adjustments'!$B$14:$B$54,'WW Spending Actual'!$B25,'Total Adjustments'!N$14:N$54)</f>
        <v>0</v>
      </c>
      <c r="O25" s="102">
        <f>SUMIF('C Report Grouper'!$B$10:$B$50,'WW Spending Actual'!$B25,'C Report Grouper'!P$10:P$50)+SUMIF('Total Adjustments'!$B$14:$B$54,'WW Spending Actual'!$B25,'Total Adjustments'!O$14:O$54)</f>
        <v>0</v>
      </c>
      <c r="P25" s="102">
        <f>SUMIF('C Report Grouper'!$B$10:$B$50,'WW Spending Actual'!$B25,'C Report Grouper'!Q$10:Q$50)+SUMIF('Total Adjustments'!$B$14:$B$54,'WW Spending Actual'!$B25,'Total Adjustments'!P$14:P$54)</f>
        <v>0</v>
      </c>
      <c r="Q25" s="102">
        <f>SUMIF('C Report Grouper'!$B$10:$B$50,'WW Spending Actual'!$B25,'C Report Grouper'!R$10:R$50)+SUMIF('Total Adjustments'!$B$14:$B$54,'WW Spending Actual'!$B25,'Total Adjustments'!Q$14:Q$54)</f>
        <v>0</v>
      </c>
      <c r="R25" s="102">
        <f>SUMIF('C Report Grouper'!$B$10:$B$50,'WW Spending Actual'!$B25,'C Report Grouper'!S$10:S$50)+SUMIF('Total Adjustments'!$B$14:$B$54,'WW Spending Actual'!$B25,'Total Adjustments'!R$14:R$54)</f>
        <v>0</v>
      </c>
      <c r="S25" s="102">
        <f>SUMIF('C Report Grouper'!$B$10:$B$50,'WW Spending Actual'!$B25,'C Report Grouper'!T$10:T$50)+SUMIF('Total Adjustments'!$B$14:$B$54,'WW Spending Actual'!$B25,'Total Adjustments'!S$14:S$54)</f>
        <v>0</v>
      </c>
      <c r="T25" s="102">
        <f>SUMIF('C Report Grouper'!$B$10:$B$50,'WW Spending Actual'!$B25,'C Report Grouper'!U$10:U$50)+SUMIF('Total Adjustments'!$B$14:$B$54,'WW Spending Actual'!$B25,'Total Adjustments'!T$14:T$54)</f>
        <v>0</v>
      </c>
      <c r="U25" s="102">
        <f>SUMIF('C Report Grouper'!$B$10:$B$50,'WW Spending Actual'!$B25,'C Report Grouper'!V$10:V$50)+SUMIF('Total Adjustments'!$B$14:$B$54,'WW Spending Actual'!$B25,'Total Adjustments'!U$14:U$54)</f>
        <v>0</v>
      </c>
      <c r="V25" s="102">
        <f>SUMIF('C Report Grouper'!$B$10:$B$50,'WW Spending Actual'!$B25,'C Report Grouper'!W$10:W$50)+SUMIF('Total Adjustments'!$B$14:$B$54,'WW Spending Actual'!$B25,'Total Adjustments'!V$14:V$54)</f>
        <v>0</v>
      </c>
      <c r="W25" s="102">
        <f>SUMIF('C Report Grouper'!$B$10:$B$50,'WW Spending Actual'!$B25,'C Report Grouper'!X$10:X$50)+SUMIF('Total Adjustments'!$B$14:$B$54,'WW Spending Actual'!$B25,'Total Adjustments'!W$14:W$54)</f>
        <v>0</v>
      </c>
      <c r="X25" s="102">
        <f>SUMIF('C Report Grouper'!$B$10:$B$50,'WW Spending Actual'!$B25,'C Report Grouper'!Y$10:Y$50)+SUMIF('Total Adjustments'!$B$14:$B$54,'WW Spending Actual'!$B25,'Total Adjustments'!X$14:X$54)</f>
        <v>0</v>
      </c>
      <c r="Y25" s="102">
        <f>SUMIF('C Report Grouper'!$B$10:$B$50,'WW Spending Actual'!$B25,'C Report Grouper'!Z$10:Z$50)+SUMIF('Total Adjustments'!$B$14:$B$54,'WW Spending Actual'!$B25,'Total Adjustments'!Y$14:Y$54)</f>
        <v>0</v>
      </c>
      <c r="Z25" s="102">
        <f>SUMIF('C Report Grouper'!$B$10:$B$50,'WW Spending Actual'!$B25,'C Report Grouper'!AA$10:AA$50)+SUMIF('Total Adjustments'!$B$14:$B$54,'WW Spending Actual'!$B25,'Total Adjustments'!Z$14:Z$54)</f>
        <v>0</v>
      </c>
      <c r="AA25" s="102">
        <f>SUMIF('C Report Grouper'!$B$10:$B$50,'WW Spending Actual'!$B25,'C Report Grouper'!AB$10:AB$50)+SUMIF('Total Adjustments'!$B$14:$B$54,'WW Spending Actual'!$B25,'Total Adjustments'!AA$14:AA$54)</f>
        <v>0</v>
      </c>
      <c r="AB25" s="102">
        <f>SUMIF('C Report Grouper'!$B$10:$B$50,'WW Spending Actual'!$B25,'C Report Grouper'!AC$10:AC$50)+SUMIF('Total Adjustments'!$B$14:$B$54,'WW Spending Actual'!$B25,'Total Adjustments'!AB$14:AB$54)</f>
        <v>0</v>
      </c>
      <c r="AC25" s="102">
        <f>SUMIF('C Report Grouper'!$B$10:$B$50,'WW Spending Actual'!$B25,'C Report Grouper'!AD$10:AD$50)+SUMIF('Total Adjustments'!$B$14:$B$54,'WW Spending Actual'!$B25,'Total Adjustments'!AC$14:AC$54)</f>
        <v>0</v>
      </c>
      <c r="AD25" s="102">
        <f>SUMIF('C Report Grouper'!$B$10:$B$50,'WW Spending Actual'!$B25,'C Report Grouper'!AE$10:AE$50)+SUMIF('Total Adjustments'!$B$14:$B$54,'WW Spending Actual'!$B25,'Total Adjustments'!AD$14:AD$54)</f>
        <v>0</v>
      </c>
      <c r="AE25" s="102">
        <f>SUMIF('C Report Grouper'!$B$10:$B$50,'WW Spending Actual'!$B25,'C Report Grouper'!AF$10:AF$50)+SUMIF('Total Adjustments'!$B$14:$B$54,'WW Spending Actual'!$B25,'Total Adjustments'!AE$14:AE$54)</f>
        <v>0</v>
      </c>
      <c r="AF25" s="102">
        <f>SUMIF('C Report Grouper'!$B$10:$B$50,'WW Spending Actual'!$B25,'C Report Grouper'!AG$10:AG$50)+SUMIF('Total Adjustments'!$B$14:$B$54,'WW Spending Actual'!$B25,'Total Adjustments'!AF$14:AF$54)</f>
        <v>0</v>
      </c>
      <c r="AG25" s="103">
        <f>SUMIF('C Report Grouper'!$B$10:$B$50,'WW Spending Actual'!$B25,'C Report Grouper'!AH$10:AH$50)+SUMIF('Total Adjustments'!$B$14:$B$54,'WW Spending Actual'!$B25,'Total Adjustments'!AG$14:AG$54)</f>
        <v>0</v>
      </c>
    </row>
    <row r="26" spans="2:33" hidden="1" x14ac:dyDescent="0.2">
      <c r="B26" s="32" t="str">
        <f>IFERROR(VLOOKUP(C26,'MEG Def'!$A$7:$B$40,2),"")</f>
        <v/>
      </c>
      <c r="C26" s="56"/>
      <c r="D26" s="101">
        <f>SUMIF('C Report Grouper'!$B$10:$B$50,'WW Spending Actual'!$B26,'C Report Grouper'!E$10:E$50)+SUMIF('Total Adjustments'!$B$14:$B$54,'WW Spending Actual'!$B26,'Total Adjustments'!D$14:D$54)</f>
        <v>0</v>
      </c>
      <c r="E26" s="420">
        <f>SUMIF('C Report Grouper'!$B$10:$B$50,'WW Spending Actual'!$B26,'C Report Grouper'!F$10:F$50)+SUMIF('Total Adjustments'!$B$14:$B$54,'WW Spending Actual'!$B26,'Total Adjustments'!E$14:E$54)</f>
        <v>0</v>
      </c>
      <c r="F26" s="420">
        <f>SUMIF('C Report Grouper'!$B$10:$B$50,'WW Spending Actual'!$B26,'C Report Grouper'!G$10:G$50)+SUMIF('Total Adjustments'!$B$14:$B$54,'WW Spending Actual'!$B26,'Total Adjustments'!F$14:F$54)</f>
        <v>0</v>
      </c>
      <c r="G26" s="420">
        <f>SUMIF('C Report Grouper'!$B$10:$B$50,'WW Spending Actual'!$B26,'C Report Grouper'!H$10:H$50)+SUMIF('Total Adjustments'!$B$14:$B$54,'WW Spending Actual'!$B26,'Total Adjustments'!G$14:G$54)</f>
        <v>0</v>
      </c>
      <c r="H26" s="103">
        <f>SUMIF('C Report Grouper'!$B$10:$B$50,'WW Spending Actual'!$B26,'C Report Grouper'!I$10:I$50)+SUMIF('Total Adjustments'!$B$14:$B$54,'WW Spending Actual'!$B26,'Total Adjustments'!H$14:H$54)</f>
        <v>0</v>
      </c>
      <c r="I26" s="102">
        <f>SUMIF('C Report Grouper'!$B$10:$B$50,'WW Spending Actual'!$B26,'C Report Grouper'!J$10:J$50)+SUMIF('Total Adjustments'!$B$14:$B$54,'WW Spending Actual'!$B26,'Total Adjustments'!I$14:I$54)</f>
        <v>0</v>
      </c>
      <c r="J26" s="102">
        <f>SUMIF('C Report Grouper'!$B$10:$B$50,'WW Spending Actual'!$B26,'C Report Grouper'!K$10:K$50)+SUMIF('Total Adjustments'!$B$14:$B$54,'WW Spending Actual'!$B26,'Total Adjustments'!J$14:J$54)</f>
        <v>0</v>
      </c>
      <c r="K26" s="102">
        <f>SUMIF('C Report Grouper'!$B$10:$B$50,'WW Spending Actual'!$B26,'C Report Grouper'!L$10:L$50)+SUMIF('Total Adjustments'!$B$14:$B$54,'WW Spending Actual'!$B26,'Total Adjustments'!K$14:K$54)</f>
        <v>0</v>
      </c>
      <c r="L26" s="102">
        <f>SUMIF('C Report Grouper'!$B$10:$B$50,'WW Spending Actual'!$B26,'C Report Grouper'!M$10:M$50)+SUMIF('Total Adjustments'!$B$14:$B$54,'WW Spending Actual'!$B26,'Total Adjustments'!L$14:L$54)</f>
        <v>0</v>
      </c>
      <c r="M26" s="102">
        <f>SUMIF('C Report Grouper'!$B$10:$B$50,'WW Spending Actual'!$B26,'C Report Grouper'!N$10:N$50)+SUMIF('Total Adjustments'!$B$14:$B$54,'WW Spending Actual'!$B26,'Total Adjustments'!M$14:M$54)</f>
        <v>0</v>
      </c>
      <c r="N26" s="102">
        <f>SUMIF('C Report Grouper'!$B$10:$B$50,'WW Spending Actual'!$B26,'C Report Grouper'!O$10:O$50)+SUMIF('Total Adjustments'!$B$14:$B$54,'WW Spending Actual'!$B26,'Total Adjustments'!N$14:N$54)</f>
        <v>0</v>
      </c>
      <c r="O26" s="102">
        <f>SUMIF('C Report Grouper'!$B$10:$B$50,'WW Spending Actual'!$B26,'C Report Grouper'!P$10:P$50)+SUMIF('Total Adjustments'!$B$14:$B$54,'WW Spending Actual'!$B26,'Total Adjustments'!O$14:O$54)</f>
        <v>0</v>
      </c>
      <c r="P26" s="102">
        <f>SUMIF('C Report Grouper'!$B$10:$B$50,'WW Spending Actual'!$B26,'C Report Grouper'!Q$10:Q$50)+SUMIF('Total Adjustments'!$B$14:$B$54,'WW Spending Actual'!$B26,'Total Adjustments'!P$14:P$54)</f>
        <v>0</v>
      </c>
      <c r="Q26" s="102">
        <f>SUMIF('C Report Grouper'!$B$10:$B$50,'WW Spending Actual'!$B26,'C Report Grouper'!R$10:R$50)+SUMIF('Total Adjustments'!$B$14:$B$54,'WW Spending Actual'!$B26,'Total Adjustments'!Q$14:Q$54)</f>
        <v>0</v>
      </c>
      <c r="R26" s="102">
        <f>SUMIF('C Report Grouper'!$B$10:$B$50,'WW Spending Actual'!$B26,'C Report Grouper'!S$10:S$50)+SUMIF('Total Adjustments'!$B$14:$B$54,'WW Spending Actual'!$B26,'Total Adjustments'!R$14:R$54)</f>
        <v>0</v>
      </c>
      <c r="S26" s="102">
        <f>SUMIF('C Report Grouper'!$B$10:$B$50,'WW Spending Actual'!$B26,'C Report Grouper'!T$10:T$50)+SUMIF('Total Adjustments'!$B$14:$B$54,'WW Spending Actual'!$B26,'Total Adjustments'!S$14:S$54)</f>
        <v>0</v>
      </c>
      <c r="T26" s="102">
        <f>SUMIF('C Report Grouper'!$B$10:$B$50,'WW Spending Actual'!$B26,'C Report Grouper'!U$10:U$50)+SUMIF('Total Adjustments'!$B$14:$B$54,'WW Spending Actual'!$B26,'Total Adjustments'!T$14:T$54)</f>
        <v>0</v>
      </c>
      <c r="U26" s="102">
        <f>SUMIF('C Report Grouper'!$B$10:$B$50,'WW Spending Actual'!$B26,'C Report Grouper'!V$10:V$50)+SUMIF('Total Adjustments'!$B$14:$B$54,'WW Spending Actual'!$B26,'Total Adjustments'!U$14:U$54)</f>
        <v>0</v>
      </c>
      <c r="V26" s="102">
        <f>SUMIF('C Report Grouper'!$B$10:$B$50,'WW Spending Actual'!$B26,'C Report Grouper'!W$10:W$50)+SUMIF('Total Adjustments'!$B$14:$B$54,'WW Spending Actual'!$B26,'Total Adjustments'!V$14:V$54)</f>
        <v>0</v>
      </c>
      <c r="W26" s="102">
        <f>SUMIF('C Report Grouper'!$B$10:$B$50,'WW Spending Actual'!$B26,'C Report Grouper'!X$10:X$50)+SUMIF('Total Adjustments'!$B$14:$B$54,'WW Spending Actual'!$B26,'Total Adjustments'!W$14:W$54)</f>
        <v>0</v>
      </c>
      <c r="X26" s="102">
        <f>SUMIF('C Report Grouper'!$B$10:$B$50,'WW Spending Actual'!$B26,'C Report Grouper'!Y$10:Y$50)+SUMIF('Total Adjustments'!$B$14:$B$54,'WW Spending Actual'!$B26,'Total Adjustments'!X$14:X$54)</f>
        <v>0</v>
      </c>
      <c r="Y26" s="102">
        <f>SUMIF('C Report Grouper'!$B$10:$B$50,'WW Spending Actual'!$B26,'C Report Grouper'!Z$10:Z$50)+SUMIF('Total Adjustments'!$B$14:$B$54,'WW Spending Actual'!$B26,'Total Adjustments'!Y$14:Y$54)</f>
        <v>0</v>
      </c>
      <c r="Z26" s="102">
        <f>SUMIF('C Report Grouper'!$B$10:$B$50,'WW Spending Actual'!$B26,'C Report Grouper'!AA$10:AA$50)+SUMIF('Total Adjustments'!$B$14:$B$54,'WW Spending Actual'!$B26,'Total Adjustments'!Z$14:Z$54)</f>
        <v>0</v>
      </c>
      <c r="AA26" s="102">
        <f>SUMIF('C Report Grouper'!$B$10:$B$50,'WW Spending Actual'!$B26,'C Report Grouper'!AB$10:AB$50)+SUMIF('Total Adjustments'!$B$14:$B$54,'WW Spending Actual'!$B26,'Total Adjustments'!AA$14:AA$54)</f>
        <v>0</v>
      </c>
      <c r="AB26" s="102">
        <f>SUMIF('C Report Grouper'!$B$10:$B$50,'WW Spending Actual'!$B26,'C Report Grouper'!AC$10:AC$50)+SUMIF('Total Adjustments'!$B$14:$B$54,'WW Spending Actual'!$B26,'Total Adjustments'!AB$14:AB$54)</f>
        <v>0</v>
      </c>
      <c r="AC26" s="102">
        <f>SUMIF('C Report Grouper'!$B$10:$B$50,'WW Spending Actual'!$B26,'C Report Grouper'!AD$10:AD$50)+SUMIF('Total Adjustments'!$B$14:$B$54,'WW Spending Actual'!$B26,'Total Adjustments'!AC$14:AC$54)</f>
        <v>0</v>
      </c>
      <c r="AD26" s="102">
        <f>SUMIF('C Report Grouper'!$B$10:$B$50,'WW Spending Actual'!$B26,'C Report Grouper'!AE$10:AE$50)+SUMIF('Total Adjustments'!$B$14:$B$54,'WW Spending Actual'!$B26,'Total Adjustments'!AD$14:AD$54)</f>
        <v>0</v>
      </c>
      <c r="AE26" s="102">
        <f>SUMIF('C Report Grouper'!$B$10:$B$50,'WW Spending Actual'!$B26,'C Report Grouper'!AF$10:AF$50)+SUMIF('Total Adjustments'!$B$14:$B$54,'WW Spending Actual'!$B26,'Total Adjustments'!AE$14:AE$54)</f>
        <v>0</v>
      </c>
      <c r="AF26" s="102">
        <f>SUMIF('C Report Grouper'!$B$10:$B$50,'WW Spending Actual'!$B26,'C Report Grouper'!AG$10:AG$50)+SUMIF('Total Adjustments'!$B$14:$B$54,'WW Spending Actual'!$B26,'Total Adjustments'!AF$14:AF$54)</f>
        <v>0</v>
      </c>
      <c r="AG26" s="103">
        <f>SUMIF('C Report Grouper'!$B$10:$B$50,'WW Spending Actual'!$B26,'C Report Grouper'!AH$10:AH$50)+SUMIF('Total Adjustments'!$B$14:$B$54,'WW Spending Actual'!$B26,'Total Adjustments'!AG$14:AG$54)</f>
        <v>0</v>
      </c>
    </row>
    <row r="27" spans="2:33" hidden="1" x14ac:dyDescent="0.2">
      <c r="B27" s="32" t="str">
        <f>IFERROR(VLOOKUP(C27,'MEG Def'!$A$7:$B$40,2),"")</f>
        <v/>
      </c>
      <c r="C27" s="56"/>
      <c r="D27" s="101">
        <f>SUMIF('C Report Grouper'!$B$10:$B$50,'WW Spending Actual'!$B27,'C Report Grouper'!E$10:E$50)+SUMIF('Total Adjustments'!$B$14:$B$54,'WW Spending Actual'!$B27,'Total Adjustments'!D$14:D$54)</f>
        <v>0</v>
      </c>
      <c r="E27" s="420">
        <f>SUMIF('C Report Grouper'!$B$10:$B$50,'WW Spending Actual'!$B27,'C Report Grouper'!F$10:F$50)+SUMIF('Total Adjustments'!$B$14:$B$54,'WW Spending Actual'!$B27,'Total Adjustments'!E$14:E$54)</f>
        <v>0</v>
      </c>
      <c r="F27" s="420">
        <f>SUMIF('C Report Grouper'!$B$10:$B$50,'WW Spending Actual'!$B27,'C Report Grouper'!G$10:G$50)+SUMIF('Total Adjustments'!$B$14:$B$54,'WW Spending Actual'!$B27,'Total Adjustments'!F$14:F$54)</f>
        <v>0</v>
      </c>
      <c r="G27" s="420">
        <f>SUMIF('C Report Grouper'!$B$10:$B$50,'WW Spending Actual'!$B27,'C Report Grouper'!H$10:H$50)+SUMIF('Total Adjustments'!$B$14:$B$54,'WW Spending Actual'!$B27,'Total Adjustments'!G$14:G$54)</f>
        <v>0</v>
      </c>
      <c r="H27" s="103">
        <f>SUMIF('C Report Grouper'!$B$10:$B$50,'WW Spending Actual'!$B27,'C Report Grouper'!I$10:I$50)+SUMIF('Total Adjustments'!$B$14:$B$54,'WW Spending Actual'!$B27,'Total Adjustments'!H$14:H$54)</f>
        <v>0</v>
      </c>
      <c r="I27" s="102">
        <f>SUMIF('C Report Grouper'!$B$10:$B$50,'WW Spending Actual'!$B27,'C Report Grouper'!J$10:J$50)+SUMIF('Total Adjustments'!$B$14:$B$54,'WW Spending Actual'!$B27,'Total Adjustments'!I$14:I$54)</f>
        <v>0</v>
      </c>
      <c r="J27" s="102">
        <f>SUMIF('C Report Grouper'!$B$10:$B$50,'WW Spending Actual'!$B27,'C Report Grouper'!K$10:K$50)+SUMIF('Total Adjustments'!$B$14:$B$54,'WW Spending Actual'!$B27,'Total Adjustments'!J$14:J$54)</f>
        <v>0</v>
      </c>
      <c r="K27" s="102">
        <f>SUMIF('C Report Grouper'!$B$10:$B$50,'WW Spending Actual'!$B27,'C Report Grouper'!L$10:L$50)+SUMIF('Total Adjustments'!$B$14:$B$54,'WW Spending Actual'!$B27,'Total Adjustments'!K$14:K$54)</f>
        <v>0</v>
      </c>
      <c r="L27" s="102">
        <f>SUMIF('C Report Grouper'!$B$10:$B$50,'WW Spending Actual'!$B27,'C Report Grouper'!M$10:M$50)+SUMIF('Total Adjustments'!$B$14:$B$54,'WW Spending Actual'!$B27,'Total Adjustments'!L$14:L$54)</f>
        <v>0</v>
      </c>
      <c r="M27" s="102">
        <f>SUMIF('C Report Grouper'!$B$10:$B$50,'WW Spending Actual'!$B27,'C Report Grouper'!N$10:N$50)+SUMIF('Total Adjustments'!$B$14:$B$54,'WW Spending Actual'!$B27,'Total Adjustments'!M$14:M$54)</f>
        <v>0</v>
      </c>
      <c r="N27" s="102">
        <f>SUMIF('C Report Grouper'!$B$10:$B$50,'WW Spending Actual'!$B27,'C Report Grouper'!O$10:O$50)+SUMIF('Total Adjustments'!$B$14:$B$54,'WW Spending Actual'!$B27,'Total Adjustments'!N$14:N$54)</f>
        <v>0</v>
      </c>
      <c r="O27" s="102">
        <f>SUMIF('C Report Grouper'!$B$10:$B$50,'WW Spending Actual'!$B27,'C Report Grouper'!P$10:P$50)+SUMIF('Total Adjustments'!$B$14:$B$54,'WW Spending Actual'!$B27,'Total Adjustments'!O$14:O$54)</f>
        <v>0</v>
      </c>
      <c r="P27" s="102">
        <f>SUMIF('C Report Grouper'!$B$10:$B$50,'WW Spending Actual'!$B27,'C Report Grouper'!Q$10:Q$50)+SUMIF('Total Adjustments'!$B$14:$B$54,'WW Spending Actual'!$B27,'Total Adjustments'!P$14:P$54)</f>
        <v>0</v>
      </c>
      <c r="Q27" s="102">
        <f>SUMIF('C Report Grouper'!$B$10:$B$50,'WW Spending Actual'!$B27,'C Report Grouper'!R$10:R$50)+SUMIF('Total Adjustments'!$B$14:$B$54,'WW Spending Actual'!$B27,'Total Adjustments'!Q$14:Q$54)</f>
        <v>0</v>
      </c>
      <c r="R27" s="102">
        <f>SUMIF('C Report Grouper'!$B$10:$B$50,'WW Spending Actual'!$B27,'C Report Grouper'!S$10:S$50)+SUMIF('Total Adjustments'!$B$14:$B$54,'WW Spending Actual'!$B27,'Total Adjustments'!R$14:R$54)</f>
        <v>0</v>
      </c>
      <c r="S27" s="102">
        <f>SUMIF('C Report Grouper'!$B$10:$B$50,'WW Spending Actual'!$B27,'C Report Grouper'!T$10:T$50)+SUMIF('Total Adjustments'!$B$14:$B$54,'WW Spending Actual'!$B27,'Total Adjustments'!S$14:S$54)</f>
        <v>0</v>
      </c>
      <c r="T27" s="102">
        <f>SUMIF('C Report Grouper'!$B$10:$B$50,'WW Spending Actual'!$B27,'C Report Grouper'!U$10:U$50)+SUMIF('Total Adjustments'!$B$14:$B$54,'WW Spending Actual'!$B27,'Total Adjustments'!T$14:T$54)</f>
        <v>0</v>
      </c>
      <c r="U27" s="102">
        <f>SUMIF('C Report Grouper'!$B$10:$B$50,'WW Spending Actual'!$B27,'C Report Grouper'!V$10:V$50)+SUMIF('Total Adjustments'!$B$14:$B$54,'WW Spending Actual'!$B27,'Total Adjustments'!U$14:U$54)</f>
        <v>0</v>
      </c>
      <c r="V27" s="102">
        <f>SUMIF('C Report Grouper'!$B$10:$B$50,'WW Spending Actual'!$B27,'C Report Grouper'!W$10:W$50)+SUMIF('Total Adjustments'!$B$14:$B$54,'WW Spending Actual'!$B27,'Total Adjustments'!V$14:V$54)</f>
        <v>0</v>
      </c>
      <c r="W27" s="102">
        <f>SUMIF('C Report Grouper'!$B$10:$B$50,'WW Spending Actual'!$B27,'C Report Grouper'!X$10:X$50)+SUMIF('Total Adjustments'!$B$14:$B$54,'WW Spending Actual'!$B27,'Total Adjustments'!W$14:W$54)</f>
        <v>0</v>
      </c>
      <c r="X27" s="102">
        <f>SUMIF('C Report Grouper'!$B$10:$B$50,'WW Spending Actual'!$B27,'C Report Grouper'!Y$10:Y$50)+SUMIF('Total Adjustments'!$B$14:$B$54,'WW Spending Actual'!$B27,'Total Adjustments'!X$14:X$54)</f>
        <v>0</v>
      </c>
      <c r="Y27" s="102">
        <f>SUMIF('C Report Grouper'!$B$10:$B$50,'WW Spending Actual'!$B27,'C Report Grouper'!Z$10:Z$50)+SUMIF('Total Adjustments'!$B$14:$B$54,'WW Spending Actual'!$B27,'Total Adjustments'!Y$14:Y$54)</f>
        <v>0</v>
      </c>
      <c r="Z27" s="102">
        <f>SUMIF('C Report Grouper'!$B$10:$B$50,'WW Spending Actual'!$B27,'C Report Grouper'!AA$10:AA$50)+SUMIF('Total Adjustments'!$B$14:$B$54,'WW Spending Actual'!$B27,'Total Adjustments'!Z$14:Z$54)</f>
        <v>0</v>
      </c>
      <c r="AA27" s="102">
        <f>SUMIF('C Report Grouper'!$B$10:$B$50,'WW Spending Actual'!$B27,'C Report Grouper'!AB$10:AB$50)+SUMIF('Total Adjustments'!$B$14:$B$54,'WW Spending Actual'!$B27,'Total Adjustments'!AA$14:AA$54)</f>
        <v>0</v>
      </c>
      <c r="AB27" s="102">
        <f>SUMIF('C Report Grouper'!$B$10:$B$50,'WW Spending Actual'!$B27,'C Report Grouper'!AC$10:AC$50)+SUMIF('Total Adjustments'!$B$14:$B$54,'WW Spending Actual'!$B27,'Total Adjustments'!AB$14:AB$54)</f>
        <v>0</v>
      </c>
      <c r="AC27" s="102">
        <f>SUMIF('C Report Grouper'!$B$10:$B$50,'WW Spending Actual'!$B27,'C Report Grouper'!AD$10:AD$50)+SUMIF('Total Adjustments'!$B$14:$B$54,'WW Spending Actual'!$B27,'Total Adjustments'!AC$14:AC$54)</f>
        <v>0</v>
      </c>
      <c r="AD27" s="102">
        <f>SUMIF('C Report Grouper'!$B$10:$B$50,'WW Spending Actual'!$B27,'C Report Grouper'!AE$10:AE$50)+SUMIF('Total Adjustments'!$B$14:$B$54,'WW Spending Actual'!$B27,'Total Adjustments'!AD$14:AD$54)</f>
        <v>0</v>
      </c>
      <c r="AE27" s="102">
        <f>SUMIF('C Report Grouper'!$B$10:$B$50,'WW Spending Actual'!$B27,'C Report Grouper'!AF$10:AF$50)+SUMIF('Total Adjustments'!$B$14:$B$54,'WW Spending Actual'!$B27,'Total Adjustments'!AE$14:AE$54)</f>
        <v>0</v>
      </c>
      <c r="AF27" s="102">
        <f>SUMIF('C Report Grouper'!$B$10:$B$50,'WW Spending Actual'!$B27,'C Report Grouper'!AG$10:AG$50)+SUMIF('Total Adjustments'!$B$14:$B$54,'WW Spending Actual'!$B27,'Total Adjustments'!AF$14:AF$54)</f>
        <v>0</v>
      </c>
      <c r="AG27" s="103">
        <f>SUMIF('C Report Grouper'!$B$10:$B$50,'WW Spending Actual'!$B27,'C Report Grouper'!AH$10:AH$50)+SUMIF('Total Adjustments'!$B$14:$B$54,'WW Spending Actual'!$B27,'Total Adjustments'!AG$14:AG$54)</f>
        <v>0</v>
      </c>
    </row>
    <row r="28" spans="2:33" hidden="1" x14ac:dyDescent="0.2">
      <c r="B28" s="32" t="str">
        <f>IFERROR(VLOOKUP(C28,'MEG Def'!$A$7:$B$40,2),"")</f>
        <v/>
      </c>
      <c r="C28" s="56"/>
      <c r="D28" s="101">
        <f>SUMIF('C Report Grouper'!$B$10:$B$50,'WW Spending Actual'!$B28,'C Report Grouper'!E$10:E$50)+SUMIF('Total Adjustments'!$B$14:$B$54,'WW Spending Actual'!$B28,'Total Adjustments'!D$14:D$54)</f>
        <v>0</v>
      </c>
      <c r="E28" s="420">
        <f>SUMIF('C Report Grouper'!$B$10:$B$50,'WW Spending Actual'!$B28,'C Report Grouper'!F$10:F$50)+SUMIF('Total Adjustments'!$B$14:$B$54,'WW Spending Actual'!$B28,'Total Adjustments'!E$14:E$54)</f>
        <v>0</v>
      </c>
      <c r="F28" s="420">
        <f>SUMIF('C Report Grouper'!$B$10:$B$50,'WW Spending Actual'!$B28,'C Report Grouper'!G$10:G$50)+SUMIF('Total Adjustments'!$B$14:$B$54,'WW Spending Actual'!$B28,'Total Adjustments'!F$14:F$54)</f>
        <v>0</v>
      </c>
      <c r="G28" s="420">
        <f>SUMIF('C Report Grouper'!$B$10:$B$50,'WW Spending Actual'!$B28,'C Report Grouper'!H$10:H$50)+SUMIF('Total Adjustments'!$B$14:$B$54,'WW Spending Actual'!$B28,'Total Adjustments'!G$14:G$54)</f>
        <v>0</v>
      </c>
      <c r="H28" s="103">
        <f>SUMIF('C Report Grouper'!$B$10:$B$50,'WW Spending Actual'!$B28,'C Report Grouper'!I$10:I$50)+SUMIF('Total Adjustments'!$B$14:$B$54,'WW Spending Actual'!$B28,'Total Adjustments'!H$14:H$54)</f>
        <v>0</v>
      </c>
      <c r="I28" s="102">
        <f>SUMIF('C Report Grouper'!$B$10:$B$50,'WW Spending Actual'!$B28,'C Report Grouper'!J$10:J$50)+SUMIF('Total Adjustments'!$B$14:$B$54,'WW Spending Actual'!$B28,'Total Adjustments'!I$14:I$54)</f>
        <v>0</v>
      </c>
      <c r="J28" s="102">
        <f>SUMIF('C Report Grouper'!$B$10:$B$50,'WW Spending Actual'!$B28,'C Report Grouper'!K$10:K$50)+SUMIF('Total Adjustments'!$B$14:$B$54,'WW Spending Actual'!$B28,'Total Adjustments'!J$14:J$54)</f>
        <v>0</v>
      </c>
      <c r="K28" s="102">
        <f>SUMIF('C Report Grouper'!$B$10:$B$50,'WW Spending Actual'!$B28,'C Report Grouper'!L$10:L$50)+SUMIF('Total Adjustments'!$B$14:$B$54,'WW Spending Actual'!$B28,'Total Adjustments'!K$14:K$54)</f>
        <v>0</v>
      </c>
      <c r="L28" s="102">
        <f>SUMIF('C Report Grouper'!$B$10:$B$50,'WW Spending Actual'!$B28,'C Report Grouper'!M$10:M$50)+SUMIF('Total Adjustments'!$B$14:$B$54,'WW Spending Actual'!$B28,'Total Adjustments'!L$14:L$54)</f>
        <v>0</v>
      </c>
      <c r="M28" s="102">
        <f>SUMIF('C Report Grouper'!$B$10:$B$50,'WW Spending Actual'!$B28,'C Report Grouper'!N$10:N$50)+SUMIF('Total Adjustments'!$B$14:$B$54,'WW Spending Actual'!$B28,'Total Adjustments'!M$14:M$54)</f>
        <v>0</v>
      </c>
      <c r="N28" s="102">
        <f>SUMIF('C Report Grouper'!$B$10:$B$50,'WW Spending Actual'!$B28,'C Report Grouper'!O$10:O$50)+SUMIF('Total Adjustments'!$B$14:$B$54,'WW Spending Actual'!$B28,'Total Adjustments'!N$14:N$54)</f>
        <v>0</v>
      </c>
      <c r="O28" s="102">
        <f>SUMIF('C Report Grouper'!$B$10:$B$50,'WW Spending Actual'!$B28,'C Report Grouper'!P$10:P$50)+SUMIF('Total Adjustments'!$B$14:$B$54,'WW Spending Actual'!$B28,'Total Adjustments'!O$14:O$54)</f>
        <v>0</v>
      </c>
      <c r="P28" s="102">
        <f>SUMIF('C Report Grouper'!$B$10:$B$50,'WW Spending Actual'!$B28,'C Report Grouper'!Q$10:Q$50)+SUMIF('Total Adjustments'!$B$14:$B$54,'WW Spending Actual'!$B28,'Total Adjustments'!P$14:P$54)</f>
        <v>0</v>
      </c>
      <c r="Q28" s="102">
        <f>SUMIF('C Report Grouper'!$B$10:$B$50,'WW Spending Actual'!$B28,'C Report Grouper'!R$10:R$50)+SUMIF('Total Adjustments'!$B$14:$B$54,'WW Spending Actual'!$B28,'Total Adjustments'!Q$14:Q$54)</f>
        <v>0</v>
      </c>
      <c r="R28" s="102">
        <f>SUMIF('C Report Grouper'!$B$10:$B$50,'WW Spending Actual'!$B28,'C Report Grouper'!S$10:S$50)+SUMIF('Total Adjustments'!$B$14:$B$54,'WW Spending Actual'!$B28,'Total Adjustments'!R$14:R$54)</f>
        <v>0</v>
      </c>
      <c r="S28" s="102">
        <f>SUMIF('C Report Grouper'!$B$10:$B$50,'WW Spending Actual'!$B28,'C Report Grouper'!T$10:T$50)+SUMIF('Total Adjustments'!$B$14:$B$54,'WW Spending Actual'!$B28,'Total Adjustments'!S$14:S$54)</f>
        <v>0</v>
      </c>
      <c r="T28" s="102">
        <f>SUMIF('C Report Grouper'!$B$10:$B$50,'WW Spending Actual'!$B28,'C Report Grouper'!U$10:U$50)+SUMIF('Total Adjustments'!$B$14:$B$54,'WW Spending Actual'!$B28,'Total Adjustments'!T$14:T$54)</f>
        <v>0</v>
      </c>
      <c r="U28" s="102">
        <f>SUMIF('C Report Grouper'!$B$10:$B$50,'WW Spending Actual'!$B28,'C Report Grouper'!V$10:V$50)+SUMIF('Total Adjustments'!$B$14:$B$54,'WW Spending Actual'!$B28,'Total Adjustments'!U$14:U$54)</f>
        <v>0</v>
      </c>
      <c r="V28" s="102">
        <f>SUMIF('C Report Grouper'!$B$10:$B$50,'WW Spending Actual'!$B28,'C Report Grouper'!W$10:W$50)+SUMIF('Total Adjustments'!$B$14:$B$54,'WW Spending Actual'!$B28,'Total Adjustments'!V$14:V$54)</f>
        <v>0</v>
      </c>
      <c r="W28" s="102">
        <f>SUMIF('C Report Grouper'!$B$10:$B$50,'WW Spending Actual'!$B28,'C Report Grouper'!X$10:X$50)+SUMIF('Total Adjustments'!$B$14:$B$54,'WW Spending Actual'!$B28,'Total Adjustments'!W$14:W$54)</f>
        <v>0</v>
      </c>
      <c r="X28" s="102">
        <f>SUMIF('C Report Grouper'!$B$10:$B$50,'WW Spending Actual'!$B28,'C Report Grouper'!Y$10:Y$50)+SUMIF('Total Adjustments'!$B$14:$B$54,'WW Spending Actual'!$B28,'Total Adjustments'!X$14:X$54)</f>
        <v>0</v>
      </c>
      <c r="Y28" s="102">
        <f>SUMIF('C Report Grouper'!$B$10:$B$50,'WW Spending Actual'!$B28,'C Report Grouper'!Z$10:Z$50)+SUMIF('Total Adjustments'!$B$14:$B$54,'WW Spending Actual'!$B28,'Total Adjustments'!Y$14:Y$54)</f>
        <v>0</v>
      </c>
      <c r="Z28" s="102">
        <f>SUMIF('C Report Grouper'!$B$10:$B$50,'WW Spending Actual'!$B28,'C Report Grouper'!AA$10:AA$50)+SUMIF('Total Adjustments'!$B$14:$B$54,'WW Spending Actual'!$B28,'Total Adjustments'!Z$14:Z$54)</f>
        <v>0</v>
      </c>
      <c r="AA28" s="102">
        <f>SUMIF('C Report Grouper'!$B$10:$B$50,'WW Spending Actual'!$B28,'C Report Grouper'!AB$10:AB$50)+SUMIF('Total Adjustments'!$B$14:$B$54,'WW Spending Actual'!$B28,'Total Adjustments'!AA$14:AA$54)</f>
        <v>0</v>
      </c>
      <c r="AB28" s="102">
        <f>SUMIF('C Report Grouper'!$B$10:$B$50,'WW Spending Actual'!$B28,'C Report Grouper'!AC$10:AC$50)+SUMIF('Total Adjustments'!$B$14:$B$54,'WW Spending Actual'!$B28,'Total Adjustments'!AB$14:AB$54)</f>
        <v>0</v>
      </c>
      <c r="AC28" s="102">
        <f>SUMIF('C Report Grouper'!$B$10:$B$50,'WW Spending Actual'!$B28,'C Report Grouper'!AD$10:AD$50)+SUMIF('Total Adjustments'!$B$14:$B$54,'WW Spending Actual'!$B28,'Total Adjustments'!AC$14:AC$54)</f>
        <v>0</v>
      </c>
      <c r="AD28" s="102">
        <f>SUMIF('C Report Grouper'!$B$10:$B$50,'WW Spending Actual'!$B28,'C Report Grouper'!AE$10:AE$50)+SUMIF('Total Adjustments'!$B$14:$B$54,'WW Spending Actual'!$B28,'Total Adjustments'!AD$14:AD$54)</f>
        <v>0</v>
      </c>
      <c r="AE28" s="102">
        <f>SUMIF('C Report Grouper'!$B$10:$B$50,'WW Spending Actual'!$B28,'C Report Grouper'!AF$10:AF$50)+SUMIF('Total Adjustments'!$B$14:$B$54,'WW Spending Actual'!$B28,'Total Adjustments'!AE$14:AE$54)</f>
        <v>0</v>
      </c>
      <c r="AF28" s="102">
        <f>SUMIF('C Report Grouper'!$B$10:$B$50,'WW Spending Actual'!$B28,'C Report Grouper'!AG$10:AG$50)+SUMIF('Total Adjustments'!$B$14:$B$54,'WW Spending Actual'!$B28,'Total Adjustments'!AF$14:AF$54)</f>
        <v>0</v>
      </c>
      <c r="AG28" s="103">
        <f>SUMIF('C Report Grouper'!$B$10:$B$50,'WW Spending Actual'!$B28,'C Report Grouper'!AH$10:AH$50)+SUMIF('Total Adjustments'!$B$14:$B$54,'WW Spending Actual'!$B28,'Total Adjustments'!AG$14:AG$54)</f>
        <v>0</v>
      </c>
    </row>
    <row r="29" spans="2:33" x14ac:dyDescent="0.2">
      <c r="B29" s="32"/>
      <c r="C29" s="57"/>
      <c r="D29" s="101"/>
      <c r="E29" s="420"/>
      <c r="F29" s="420"/>
      <c r="G29" s="420"/>
      <c r="H29" s="103"/>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3"/>
    </row>
    <row r="30" spans="2:33" x14ac:dyDescent="0.2">
      <c r="B30" s="60" t="s">
        <v>43</v>
      </c>
      <c r="C30" s="57"/>
      <c r="D30" s="101"/>
      <c r="E30" s="420"/>
      <c r="F30" s="420"/>
      <c r="G30" s="420"/>
      <c r="H30" s="103"/>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3"/>
    </row>
    <row r="31" spans="2:33" x14ac:dyDescent="0.2">
      <c r="B31" s="32" t="str">
        <f>IFERROR(VLOOKUP(C31,'MEG Def'!$A$42:$B$45,2),"")</f>
        <v xml:space="preserve">SUD IMD TANF </v>
      </c>
      <c r="C31" s="56">
        <v>1</v>
      </c>
      <c r="D31" s="101">
        <f>SUMIF('C Report Grouper'!$B$10:$B$50,'WW Spending Actual'!$B31,'C Report Grouper'!E$10:E$50)+SUMIF('Total Adjustments'!$B$14:$B$54,'WW Spending Actual'!$B31,'Total Adjustments'!D$14:D$54)</f>
        <v>3589286</v>
      </c>
      <c r="E31" s="420">
        <f>SUMIF('C Report Grouper'!$B$10:$B$50,'WW Spending Actual'!$B31,'C Report Grouper'!F$10:F$50)+SUMIF('Total Adjustments'!$B$14:$B$54,'WW Spending Actual'!$B31,'Total Adjustments'!E$14:E$54)</f>
        <v>0</v>
      </c>
      <c r="F31" s="420">
        <f>SUMIF('C Report Grouper'!$B$10:$B$50,'WW Spending Actual'!$B31,'C Report Grouper'!G$10:G$50)+SUMIF('Total Adjustments'!$B$14:$B$54,'WW Spending Actual'!$B31,'Total Adjustments'!F$14:F$54)</f>
        <v>0</v>
      </c>
      <c r="G31" s="420">
        <f>SUMIF('C Report Grouper'!$B$10:$B$50,'WW Spending Actual'!$B31,'C Report Grouper'!H$10:H$50)+SUMIF('Total Adjustments'!$B$14:$B$54,'WW Spending Actual'!$B31,'Total Adjustments'!G$14:G$54)</f>
        <v>0</v>
      </c>
      <c r="H31" s="103">
        <f>SUMIF('C Report Grouper'!$B$10:$B$50,'WW Spending Actual'!$B31,'C Report Grouper'!I$10:I$50)+SUMIF('Total Adjustments'!$B$14:$B$54,'WW Spending Actual'!$B31,'Total Adjustments'!H$14:H$54)</f>
        <v>0</v>
      </c>
      <c r="I31" s="102">
        <f>SUMIF('C Report Grouper'!$B$10:$B$50,'WW Spending Actual'!$B31,'C Report Grouper'!J$10:J$50)+SUMIF('Total Adjustments'!$B$14:$B$54,'WW Spending Actual'!$B31,'Total Adjustments'!I$14:I$54)</f>
        <v>0</v>
      </c>
      <c r="J31" s="102">
        <f>SUMIF('C Report Grouper'!$B$10:$B$50,'WW Spending Actual'!$B31,'C Report Grouper'!K$10:K$50)+SUMIF('Total Adjustments'!$B$14:$B$54,'WW Spending Actual'!$B31,'Total Adjustments'!J$14:J$54)</f>
        <v>0</v>
      </c>
      <c r="K31" s="102">
        <f>SUMIF('C Report Grouper'!$B$10:$B$50,'WW Spending Actual'!$B31,'C Report Grouper'!L$10:L$50)+SUMIF('Total Adjustments'!$B$14:$B$54,'WW Spending Actual'!$B31,'Total Adjustments'!K$14:K$54)</f>
        <v>0</v>
      </c>
      <c r="L31" s="102">
        <f>SUMIF('C Report Grouper'!$B$10:$B$50,'WW Spending Actual'!$B31,'C Report Grouper'!M$10:M$50)+SUMIF('Total Adjustments'!$B$14:$B$54,'WW Spending Actual'!$B31,'Total Adjustments'!L$14:L$54)</f>
        <v>0</v>
      </c>
      <c r="M31" s="102">
        <f>SUMIF('C Report Grouper'!$B$10:$B$50,'WW Spending Actual'!$B31,'C Report Grouper'!N$10:N$50)+SUMIF('Total Adjustments'!$B$14:$B$54,'WW Spending Actual'!$B31,'Total Adjustments'!M$14:M$54)</f>
        <v>0</v>
      </c>
      <c r="N31" s="102">
        <f>SUMIF('C Report Grouper'!$B$10:$B$50,'WW Spending Actual'!$B31,'C Report Grouper'!O$10:O$50)+SUMIF('Total Adjustments'!$B$14:$B$54,'WW Spending Actual'!$B31,'Total Adjustments'!N$14:N$54)</f>
        <v>0</v>
      </c>
      <c r="O31" s="102">
        <f>SUMIF('C Report Grouper'!$B$10:$B$50,'WW Spending Actual'!$B31,'C Report Grouper'!P$10:P$50)+SUMIF('Total Adjustments'!$B$14:$B$54,'WW Spending Actual'!$B31,'Total Adjustments'!O$14:O$54)</f>
        <v>0</v>
      </c>
      <c r="P31" s="102">
        <f>SUMIF('C Report Grouper'!$B$10:$B$50,'WW Spending Actual'!$B31,'C Report Grouper'!Q$10:Q$50)+SUMIF('Total Adjustments'!$B$14:$B$54,'WW Spending Actual'!$B31,'Total Adjustments'!P$14:P$54)</f>
        <v>0</v>
      </c>
      <c r="Q31" s="102">
        <f>SUMIF('C Report Grouper'!$B$10:$B$50,'WW Spending Actual'!$B31,'C Report Grouper'!R$10:R$50)+SUMIF('Total Adjustments'!$B$14:$B$54,'WW Spending Actual'!$B31,'Total Adjustments'!Q$14:Q$54)</f>
        <v>0</v>
      </c>
      <c r="R31" s="102">
        <f>SUMIF('C Report Grouper'!$B$10:$B$50,'WW Spending Actual'!$B31,'C Report Grouper'!S$10:S$50)+SUMIF('Total Adjustments'!$B$14:$B$54,'WW Spending Actual'!$B31,'Total Adjustments'!R$14:R$54)</f>
        <v>0</v>
      </c>
      <c r="S31" s="102">
        <f>SUMIF('C Report Grouper'!$B$10:$B$50,'WW Spending Actual'!$B31,'C Report Grouper'!T$10:T$50)+SUMIF('Total Adjustments'!$B$14:$B$54,'WW Spending Actual'!$B31,'Total Adjustments'!S$14:S$54)</f>
        <v>0</v>
      </c>
      <c r="T31" s="102">
        <f>SUMIF('C Report Grouper'!$B$10:$B$50,'WW Spending Actual'!$B31,'C Report Grouper'!U$10:U$50)+SUMIF('Total Adjustments'!$B$14:$B$54,'WW Spending Actual'!$B31,'Total Adjustments'!T$14:T$54)</f>
        <v>0</v>
      </c>
      <c r="U31" s="102">
        <f>SUMIF('C Report Grouper'!$B$10:$B$50,'WW Spending Actual'!$B31,'C Report Grouper'!V$10:V$50)+SUMIF('Total Adjustments'!$B$14:$B$54,'WW Spending Actual'!$B31,'Total Adjustments'!U$14:U$54)</f>
        <v>0</v>
      </c>
      <c r="V31" s="102">
        <f>SUMIF('C Report Grouper'!$B$10:$B$50,'WW Spending Actual'!$B31,'C Report Grouper'!W$10:W$50)+SUMIF('Total Adjustments'!$B$14:$B$54,'WW Spending Actual'!$B31,'Total Adjustments'!V$14:V$54)</f>
        <v>0</v>
      </c>
      <c r="W31" s="102">
        <f>SUMIF('C Report Grouper'!$B$10:$B$50,'WW Spending Actual'!$B31,'C Report Grouper'!X$10:X$50)+SUMIF('Total Adjustments'!$B$14:$B$54,'WW Spending Actual'!$B31,'Total Adjustments'!W$14:W$54)</f>
        <v>0</v>
      </c>
      <c r="X31" s="102">
        <f>SUMIF('C Report Grouper'!$B$10:$B$50,'WW Spending Actual'!$B31,'C Report Grouper'!Y$10:Y$50)+SUMIF('Total Adjustments'!$B$14:$B$54,'WW Spending Actual'!$B31,'Total Adjustments'!X$14:X$54)</f>
        <v>0</v>
      </c>
      <c r="Y31" s="102">
        <f>SUMIF('C Report Grouper'!$B$10:$B$50,'WW Spending Actual'!$B31,'C Report Grouper'!Z$10:Z$50)+SUMIF('Total Adjustments'!$B$14:$B$54,'WW Spending Actual'!$B31,'Total Adjustments'!Y$14:Y$54)</f>
        <v>0</v>
      </c>
      <c r="Z31" s="102">
        <f>SUMIF('C Report Grouper'!$B$10:$B$50,'WW Spending Actual'!$B31,'C Report Grouper'!AA$10:AA$50)+SUMIF('Total Adjustments'!$B$14:$B$54,'WW Spending Actual'!$B31,'Total Adjustments'!Z$14:Z$54)</f>
        <v>0</v>
      </c>
      <c r="AA31" s="102">
        <f>SUMIF('C Report Grouper'!$B$10:$B$50,'WW Spending Actual'!$B31,'C Report Grouper'!AB$10:AB$50)+SUMIF('Total Adjustments'!$B$14:$B$54,'WW Spending Actual'!$B31,'Total Adjustments'!AA$14:AA$54)</f>
        <v>0</v>
      </c>
      <c r="AB31" s="102">
        <f>SUMIF('C Report Grouper'!$B$10:$B$50,'WW Spending Actual'!$B31,'C Report Grouper'!AC$10:AC$50)+SUMIF('Total Adjustments'!$B$14:$B$54,'WW Spending Actual'!$B31,'Total Adjustments'!AB$14:AB$54)</f>
        <v>0</v>
      </c>
      <c r="AC31" s="102">
        <f>SUMIF('C Report Grouper'!$B$10:$B$50,'WW Spending Actual'!$B31,'C Report Grouper'!AD$10:AD$50)+SUMIF('Total Adjustments'!$B$14:$B$54,'WW Spending Actual'!$B31,'Total Adjustments'!AC$14:AC$54)</f>
        <v>0</v>
      </c>
      <c r="AD31" s="102">
        <f>SUMIF('C Report Grouper'!$B$10:$B$50,'WW Spending Actual'!$B31,'C Report Grouper'!AE$10:AE$50)+SUMIF('Total Adjustments'!$B$14:$B$54,'WW Spending Actual'!$B31,'Total Adjustments'!AD$14:AD$54)</f>
        <v>0</v>
      </c>
      <c r="AE31" s="102">
        <f>SUMIF('C Report Grouper'!$B$10:$B$50,'WW Spending Actual'!$B31,'C Report Grouper'!AF$10:AF$50)+SUMIF('Total Adjustments'!$B$14:$B$54,'WW Spending Actual'!$B31,'Total Adjustments'!AE$14:AE$54)</f>
        <v>0</v>
      </c>
      <c r="AF31" s="102">
        <f>SUMIF('C Report Grouper'!$B$10:$B$50,'WW Spending Actual'!$B31,'C Report Grouper'!AG$10:AG$50)+SUMIF('Total Adjustments'!$B$14:$B$54,'WW Spending Actual'!$B31,'Total Adjustments'!AF$14:AF$54)</f>
        <v>0</v>
      </c>
      <c r="AG31" s="103">
        <f>SUMIF('C Report Grouper'!$B$10:$B$50,'WW Spending Actual'!$B31,'C Report Grouper'!AH$10:AH$50)+SUMIF('Total Adjustments'!$B$14:$B$54,'WW Spending Actual'!$B31,'Total Adjustments'!AG$14:AG$54)</f>
        <v>0</v>
      </c>
    </row>
    <row r="32" spans="2:33" x14ac:dyDescent="0.2">
      <c r="B32" s="32" t="str">
        <f>IFERROR(VLOOKUP(C32,'MEG Def'!$A$42:$B$45,2),"")</f>
        <v>SUD IMD SSI Duals</v>
      </c>
      <c r="C32" s="56">
        <v>2</v>
      </c>
      <c r="D32" s="101">
        <f>SUMIF('C Report Grouper'!$B$10:$B$50,'WW Spending Actual'!$B32,'C Report Grouper'!E$10:E$50)+SUMIF('Total Adjustments'!$B$14:$B$54,'WW Spending Actual'!$B32,'Total Adjustments'!D$14:D$54)</f>
        <v>449625</v>
      </c>
      <c r="E32" s="420">
        <f>SUMIF('C Report Grouper'!$B$10:$B$50,'WW Spending Actual'!$B32,'C Report Grouper'!F$10:F$50)+SUMIF('Total Adjustments'!$B$14:$B$54,'WW Spending Actual'!$B32,'Total Adjustments'!E$14:E$54)</f>
        <v>0</v>
      </c>
      <c r="F32" s="420">
        <f>SUMIF('C Report Grouper'!$B$10:$B$50,'WW Spending Actual'!$B32,'C Report Grouper'!G$10:G$50)+SUMIF('Total Adjustments'!$B$14:$B$54,'WW Spending Actual'!$B32,'Total Adjustments'!F$14:F$54)</f>
        <v>0</v>
      </c>
      <c r="G32" s="420">
        <f>SUMIF('C Report Grouper'!$B$10:$B$50,'WW Spending Actual'!$B32,'C Report Grouper'!H$10:H$50)+SUMIF('Total Adjustments'!$B$14:$B$54,'WW Spending Actual'!$B32,'Total Adjustments'!G$14:G$54)</f>
        <v>0</v>
      </c>
      <c r="H32" s="103">
        <f>SUMIF('C Report Grouper'!$B$10:$B$50,'WW Spending Actual'!$B32,'C Report Grouper'!I$10:I$50)+SUMIF('Total Adjustments'!$B$14:$B$54,'WW Spending Actual'!$B32,'Total Adjustments'!H$14:H$54)</f>
        <v>0</v>
      </c>
      <c r="I32" s="102">
        <f>SUMIF('C Report Grouper'!$B$10:$B$50,'WW Spending Actual'!$B32,'C Report Grouper'!J$10:J$50)+SUMIF('Total Adjustments'!$B$14:$B$54,'WW Spending Actual'!$B32,'Total Adjustments'!I$14:I$54)</f>
        <v>0</v>
      </c>
      <c r="J32" s="102">
        <f>SUMIF('C Report Grouper'!$B$10:$B$50,'WW Spending Actual'!$B32,'C Report Grouper'!K$10:K$50)+SUMIF('Total Adjustments'!$B$14:$B$54,'WW Spending Actual'!$B32,'Total Adjustments'!J$14:J$54)</f>
        <v>0</v>
      </c>
      <c r="K32" s="102">
        <f>SUMIF('C Report Grouper'!$B$10:$B$50,'WW Spending Actual'!$B32,'C Report Grouper'!L$10:L$50)+SUMIF('Total Adjustments'!$B$14:$B$54,'WW Spending Actual'!$B32,'Total Adjustments'!K$14:K$54)</f>
        <v>0</v>
      </c>
      <c r="L32" s="102">
        <f>SUMIF('C Report Grouper'!$B$10:$B$50,'WW Spending Actual'!$B32,'C Report Grouper'!M$10:M$50)+SUMIF('Total Adjustments'!$B$14:$B$54,'WW Spending Actual'!$B32,'Total Adjustments'!L$14:L$54)</f>
        <v>0</v>
      </c>
      <c r="M32" s="102">
        <f>SUMIF('C Report Grouper'!$B$10:$B$50,'WW Spending Actual'!$B32,'C Report Grouper'!N$10:N$50)+SUMIF('Total Adjustments'!$B$14:$B$54,'WW Spending Actual'!$B32,'Total Adjustments'!M$14:M$54)</f>
        <v>0</v>
      </c>
      <c r="N32" s="102">
        <f>SUMIF('C Report Grouper'!$B$10:$B$50,'WW Spending Actual'!$B32,'C Report Grouper'!O$10:O$50)+SUMIF('Total Adjustments'!$B$14:$B$54,'WW Spending Actual'!$B32,'Total Adjustments'!N$14:N$54)</f>
        <v>0</v>
      </c>
      <c r="O32" s="102">
        <f>SUMIF('C Report Grouper'!$B$10:$B$50,'WW Spending Actual'!$B32,'C Report Grouper'!P$10:P$50)+SUMIF('Total Adjustments'!$B$14:$B$54,'WW Spending Actual'!$B32,'Total Adjustments'!O$14:O$54)</f>
        <v>0</v>
      </c>
      <c r="P32" s="102">
        <f>SUMIF('C Report Grouper'!$B$10:$B$50,'WW Spending Actual'!$B32,'C Report Grouper'!Q$10:Q$50)+SUMIF('Total Adjustments'!$B$14:$B$54,'WW Spending Actual'!$B32,'Total Adjustments'!P$14:P$54)</f>
        <v>0</v>
      </c>
      <c r="Q32" s="102">
        <f>SUMIF('C Report Grouper'!$B$10:$B$50,'WW Spending Actual'!$B32,'C Report Grouper'!R$10:R$50)+SUMIF('Total Adjustments'!$B$14:$B$54,'WW Spending Actual'!$B32,'Total Adjustments'!Q$14:Q$54)</f>
        <v>0</v>
      </c>
      <c r="R32" s="102">
        <f>SUMIF('C Report Grouper'!$B$10:$B$50,'WW Spending Actual'!$B32,'C Report Grouper'!S$10:S$50)+SUMIF('Total Adjustments'!$B$14:$B$54,'WW Spending Actual'!$B32,'Total Adjustments'!R$14:R$54)</f>
        <v>0</v>
      </c>
      <c r="S32" s="102">
        <f>SUMIF('C Report Grouper'!$B$10:$B$50,'WW Spending Actual'!$B32,'C Report Grouper'!T$10:T$50)+SUMIF('Total Adjustments'!$B$14:$B$54,'WW Spending Actual'!$B32,'Total Adjustments'!S$14:S$54)</f>
        <v>0</v>
      </c>
      <c r="T32" s="102">
        <f>SUMIF('C Report Grouper'!$B$10:$B$50,'WW Spending Actual'!$B32,'C Report Grouper'!U$10:U$50)+SUMIF('Total Adjustments'!$B$14:$B$54,'WW Spending Actual'!$B32,'Total Adjustments'!T$14:T$54)</f>
        <v>0</v>
      </c>
      <c r="U32" s="102">
        <f>SUMIF('C Report Grouper'!$B$10:$B$50,'WW Spending Actual'!$B32,'C Report Grouper'!V$10:V$50)+SUMIF('Total Adjustments'!$B$14:$B$54,'WW Spending Actual'!$B32,'Total Adjustments'!U$14:U$54)</f>
        <v>0</v>
      </c>
      <c r="V32" s="102">
        <f>SUMIF('C Report Grouper'!$B$10:$B$50,'WW Spending Actual'!$B32,'C Report Grouper'!W$10:W$50)+SUMIF('Total Adjustments'!$B$14:$B$54,'WW Spending Actual'!$B32,'Total Adjustments'!V$14:V$54)</f>
        <v>0</v>
      </c>
      <c r="W32" s="102">
        <f>SUMIF('C Report Grouper'!$B$10:$B$50,'WW Spending Actual'!$B32,'C Report Grouper'!X$10:X$50)+SUMIF('Total Adjustments'!$B$14:$B$54,'WW Spending Actual'!$B32,'Total Adjustments'!W$14:W$54)</f>
        <v>0</v>
      </c>
      <c r="X32" s="102">
        <f>SUMIF('C Report Grouper'!$B$10:$B$50,'WW Spending Actual'!$B32,'C Report Grouper'!Y$10:Y$50)+SUMIF('Total Adjustments'!$B$14:$B$54,'WW Spending Actual'!$B32,'Total Adjustments'!X$14:X$54)</f>
        <v>0</v>
      </c>
      <c r="Y32" s="102">
        <f>SUMIF('C Report Grouper'!$B$10:$B$50,'WW Spending Actual'!$B32,'C Report Grouper'!Z$10:Z$50)+SUMIF('Total Adjustments'!$B$14:$B$54,'WW Spending Actual'!$B32,'Total Adjustments'!Y$14:Y$54)</f>
        <v>0</v>
      </c>
      <c r="Z32" s="102">
        <f>SUMIF('C Report Grouper'!$B$10:$B$50,'WW Spending Actual'!$B32,'C Report Grouper'!AA$10:AA$50)+SUMIF('Total Adjustments'!$B$14:$B$54,'WW Spending Actual'!$B32,'Total Adjustments'!Z$14:Z$54)</f>
        <v>0</v>
      </c>
      <c r="AA32" s="102">
        <f>SUMIF('C Report Grouper'!$B$10:$B$50,'WW Spending Actual'!$B32,'C Report Grouper'!AB$10:AB$50)+SUMIF('Total Adjustments'!$B$14:$B$54,'WW Spending Actual'!$B32,'Total Adjustments'!AA$14:AA$54)</f>
        <v>0</v>
      </c>
      <c r="AB32" s="102">
        <f>SUMIF('C Report Grouper'!$B$10:$B$50,'WW Spending Actual'!$B32,'C Report Grouper'!AC$10:AC$50)+SUMIF('Total Adjustments'!$B$14:$B$54,'WW Spending Actual'!$B32,'Total Adjustments'!AB$14:AB$54)</f>
        <v>0</v>
      </c>
      <c r="AC32" s="102">
        <f>SUMIF('C Report Grouper'!$B$10:$B$50,'WW Spending Actual'!$B32,'C Report Grouper'!AD$10:AD$50)+SUMIF('Total Adjustments'!$B$14:$B$54,'WW Spending Actual'!$B32,'Total Adjustments'!AC$14:AC$54)</f>
        <v>0</v>
      </c>
      <c r="AD32" s="102">
        <f>SUMIF('C Report Grouper'!$B$10:$B$50,'WW Spending Actual'!$B32,'C Report Grouper'!AE$10:AE$50)+SUMIF('Total Adjustments'!$B$14:$B$54,'WW Spending Actual'!$B32,'Total Adjustments'!AD$14:AD$54)</f>
        <v>0</v>
      </c>
      <c r="AE32" s="102">
        <f>SUMIF('C Report Grouper'!$B$10:$B$50,'WW Spending Actual'!$B32,'C Report Grouper'!AF$10:AF$50)+SUMIF('Total Adjustments'!$B$14:$B$54,'WW Spending Actual'!$B32,'Total Adjustments'!AE$14:AE$54)</f>
        <v>0</v>
      </c>
      <c r="AF32" s="102">
        <f>SUMIF('C Report Grouper'!$B$10:$B$50,'WW Spending Actual'!$B32,'C Report Grouper'!AG$10:AG$50)+SUMIF('Total Adjustments'!$B$14:$B$54,'WW Spending Actual'!$B32,'Total Adjustments'!AF$14:AF$54)</f>
        <v>0</v>
      </c>
      <c r="AG32" s="103">
        <f>SUMIF('C Report Grouper'!$B$10:$B$50,'WW Spending Actual'!$B32,'C Report Grouper'!AH$10:AH$50)+SUMIF('Total Adjustments'!$B$14:$B$54,'WW Spending Actual'!$B32,'Total Adjustments'!AG$14:AG$54)</f>
        <v>0</v>
      </c>
    </row>
    <row r="33" spans="2:33" x14ac:dyDescent="0.2">
      <c r="B33" s="32" t="str">
        <f>IFERROR(VLOOKUP(C33,'MEG Def'!$A$42:$B$45,2),"")</f>
        <v xml:space="preserve">SUD IMD SSI NON-Duals </v>
      </c>
      <c r="C33" s="56">
        <v>3</v>
      </c>
      <c r="D33" s="101">
        <f>SUMIF('C Report Grouper'!$B$10:$B$50,'WW Spending Actual'!$B33,'C Report Grouper'!E$10:E$50)+SUMIF('Total Adjustments'!$B$14:$B$54,'WW Spending Actual'!$B33,'Total Adjustments'!D$14:D$54)</f>
        <v>14415898</v>
      </c>
      <c r="E33" s="420">
        <f>SUMIF('C Report Grouper'!$B$10:$B$50,'WW Spending Actual'!$B33,'C Report Grouper'!F$10:F$50)+SUMIF('Total Adjustments'!$B$14:$B$54,'WW Spending Actual'!$B33,'Total Adjustments'!E$14:E$54)</f>
        <v>0</v>
      </c>
      <c r="F33" s="420">
        <f>SUMIF('C Report Grouper'!$B$10:$B$50,'WW Spending Actual'!$B33,'C Report Grouper'!G$10:G$50)+SUMIF('Total Adjustments'!$B$14:$B$54,'WW Spending Actual'!$B33,'Total Adjustments'!F$14:F$54)</f>
        <v>0</v>
      </c>
      <c r="G33" s="420">
        <f>SUMIF('C Report Grouper'!$B$10:$B$50,'WW Spending Actual'!$B33,'C Report Grouper'!H$10:H$50)+SUMIF('Total Adjustments'!$B$14:$B$54,'WW Spending Actual'!$B33,'Total Adjustments'!G$14:G$54)</f>
        <v>0</v>
      </c>
      <c r="H33" s="103">
        <f>SUMIF('C Report Grouper'!$B$10:$B$50,'WW Spending Actual'!$B33,'C Report Grouper'!I$10:I$50)+SUMIF('Total Adjustments'!$B$14:$B$54,'WW Spending Actual'!$B33,'Total Adjustments'!H$14:H$54)</f>
        <v>0</v>
      </c>
      <c r="I33" s="102">
        <f>SUMIF('C Report Grouper'!$B$10:$B$50,'WW Spending Actual'!$B33,'C Report Grouper'!J$10:J$50)+SUMIF('Total Adjustments'!$B$14:$B$54,'WW Spending Actual'!$B33,'Total Adjustments'!I$14:I$54)</f>
        <v>0</v>
      </c>
      <c r="J33" s="102">
        <f>SUMIF('C Report Grouper'!$B$10:$B$50,'WW Spending Actual'!$B33,'C Report Grouper'!K$10:K$50)+SUMIF('Total Adjustments'!$B$14:$B$54,'WW Spending Actual'!$B33,'Total Adjustments'!J$14:J$54)</f>
        <v>0</v>
      </c>
      <c r="K33" s="102">
        <f>SUMIF('C Report Grouper'!$B$10:$B$50,'WW Spending Actual'!$B33,'C Report Grouper'!L$10:L$50)+SUMIF('Total Adjustments'!$B$14:$B$54,'WW Spending Actual'!$B33,'Total Adjustments'!K$14:K$54)</f>
        <v>0</v>
      </c>
      <c r="L33" s="102">
        <f>SUMIF('C Report Grouper'!$B$10:$B$50,'WW Spending Actual'!$B33,'C Report Grouper'!M$10:M$50)+SUMIF('Total Adjustments'!$B$14:$B$54,'WW Spending Actual'!$B33,'Total Adjustments'!L$14:L$54)</f>
        <v>0</v>
      </c>
      <c r="M33" s="102">
        <f>SUMIF('C Report Grouper'!$B$10:$B$50,'WW Spending Actual'!$B33,'C Report Grouper'!N$10:N$50)+SUMIF('Total Adjustments'!$B$14:$B$54,'WW Spending Actual'!$B33,'Total Adjustments'!M$14:M$54)</f>
        <v>0</v>
      </c>
      <c r="N33" s="102">
        <f>SUMIF('C Report Grouper'!$B$10:$B$50,'WW Spending Actual'!$B33,'C Report Grouper'!O$10:O$50)+SUMIF('Total Adjustments'!$B$14:$B$54,'WW Spending Actual'!$B33,'Total Adjustments'!N$14:N$54)</f>
        <v>0</v>
      </c>
      <c r="O33" s="102">
        <f>SUMIF('C Report Grouper'!$B$10:$B$50,'WW Spending Actual'!$B33,'C Report Grouper'!P$10:P$50)+SUMIF('Total Adjustments'!$B$14:$B$54,'WW Spending Actual'!$B33,'Total Adjustments'!O$14:O$54)</f>
        <v>0</v>
      </c>
      <c r="P33" s="102">
        <f>SUMIF('C Report Grouper'!$B$10:$B$50,'WW Spending Actual'!$B33,'C Report Grouper'!Q$10:Q$50)+SUMIF('Total Adjustments'!$B$14:$B$54,'WW Spending Actual'!$B33,'Total Adjustments'!P$14:P$54)</f>
        <v>0</v>
      </c>
      <c r="Q33" s="102">
        <f>SUMIF('C Report Grouper'!$B$10:$B$50,'WW Spending Actual'!$B33,'C Report Grouper'!R$10:R$50)+SUMIF('Total Adjustments'!$B$14:$B$54,'WW Spending Actual'!$B33,'Total Adjustments'!Q$14:Q$54)</f>
        <v>0</v>
      </c>
      <c r="R33" s="102">
        <f>SUMIF('C Report Grouper'!$B$10:$B$50,'WW Spending Actual'!$B33,'C Report Grouper'!S$10:S$50)+SUMIF('Total Adjustments'!$B$14:$B$54,'WW Spending Actual'!$B33,'Total Adjustments'!R$14:R$54)</f>
        <v>0</v>
      </c>
      <c r="S33" s="102">
        <f>SUMIF('C Report Grouper'!$B$10:$B$50,'WW Spending Actual'!$B33,'C Report Grouper'!T$10:T$50)+SUMIF('Total Adjustments'!$B$14:$B$54,'WW Spending Actual'!$B33,'Total Adjustments'!S$14:S$54)</f>
        <v>0</v>
      </c>
      <c r="T33" s="102">
        <f>SUMIF('C Report Grouper'!$B$10:$B$50,'WW Spending Actual'!$B33,'C Report Grouper'!U$10:U$50)+SUMIF('Total Adjustments'!$B$14:$B$54,'WW Spending Actual'!$B33,'Total Adjustments'!T$14:T$54)</f>
        <v>0</v>
      </c>
      <c r="U33" s="102">
        <f>SUMIF('C Report Grouper'!$B$10:$B$50,'WW Spending Actual'!$B33,'C Report Grouper'!V$10:V$50)+SUMIF('Total Adjustments'!$B$14:$B$54,'WW Spending Actual'!$B33,'Total Adjustments'!U$14:U$54)</f>
        <v>0</v>
      </c>
      <c r="V33" s="102">
        <f>SUMIF('C Report Grouper'!$B$10:$B$50,'WW Spending Actual'!$B33,'C Report Grouper'!W$10:W$50)+SUMIF('Total Adjustments'!$B$14:$B$54,'WW Spending Actual'!$B33,'Total Adjustments'!V$14:V$54)</f>
        <v>0</v>
      </c>
      <c r="W33" s="102">
        <f>SUMIF('C Report Grouper'!$B$10:$B$50,'WW Spending Actual'!$B33,'C Report Grouper'!X$10:X$50)+SUMIF('Total Adjustments'!$B$14:$B$54,'WW Spending Actual'!$B33,'Total Adjustments'!W$14:W$54)</f>
        <v>0</v>
      </c>
      <c r="X33" s="102">
        <f>SUMIF('C Report Grouper'!$B$10:$B$50,'WW Spending Actual'!$B33,'C Report Grouper'!Y$10:Y$50)+SUMIF('Total Adjustments'!$B$14:$B$54,'WW Spending Actual'!$B33,'Total Adjustments'!X$14:X$54)</f>
        <v>0</v>
      </c>
      <c r="Y33" s="102">
        <f>SUMIF('C Report Grouper'!$B$10:$B$50,'WW Spending Actual'!$B33,'C Report Grouper'!Z$10:Z$50)+SUMIF('Total Adjustments'!$B$14:$B$54,'WW Spending Actual'!$B33,'Total Adjustments'!Y$14:Y$54)</f>
        <v>0</v>
      </c>
      <c r="Z33" s="102">
        <f>SUMIF('C Report Grouper'!$B$10:$B$50,'WW Spending Actual'!$B33,'C Report Grouper'!AA$10:AA$50)+SUMIF('Total Adjustments'!$B$14:$B$54,'WW Spending Actual'!$B33,'Total Adjustments'!Z$14:Z$54)</f>
        <v>0</v>
      </c>
      <c r="AA33" s="102">
        <f>SUMIF('C Report Grouper'!$B$10:$B$50,'WW Spending Actual'!$B33,'C Report Grouper'!AB$10:AB$50)+SUMIF('Total Adjustments'!$B$14:$B$54,'WW Spending Actual'!$B33,'Total Adjustments'!AA$14:AA$54)</f>
        <v>0</v>
      </c>
      <c r="AB33" s="102">
        <f>SUMIF('C Report Grouper'!$B$10:$B$50,'WW Spending Actual'!$B33,'C Report Grouper'!AC$10:AC$50)+SUMIF('Total Adjustments'!$B$14:$B$54,'WW Spending Actual'!$B33,'Total Adjustments'!AB$14:AB$54)</f>
        <v>0</v>
      </c>
      <c r="AC33" s="102">
        <f>SUMIF('C Report Grouper'!$B$10:$B$50,'WW Spending Actual'!$B33,'C Report Grouper'!AD$10:AD$50)+SUMIF('Total Adjustments'!$B$14:$B$54,'WW Spending Actual'!$B33,'Total Adjustments'!AC$14:AC$54)</f>
        <v>0</v>
      </c>
      <c r="AD33" s="102">
        <f>SUMIF('C Report Grouper'!$B$10:$B$50,'WW Spending Actual'!$B33,'C Report Grouper'!AE$10:AE$50)+SUMIF('Total Adjustments'!$B$14:$B$54,'WW Spending Actual'!$B33,'Total Adjustments'!AD$14:AD$54)</f>
        <v>0</v>
      </c>
      <c r="AE33" s="102">
        <f>SUMIF('C Report Grouper'!$B$10:$B$50,'WW Spending Actual'!$B33,'C Report Grouper'!AF$10:AF$50)+SUMIF('Total Adjustments'!$B$14:$B$54,'WW Spending Actual'!$B33,'Total Adjustments'!AE$14:AE$54)</f>
        <v>0</v>
      </c>
      <c r="AF33" s="102">
        <f>SUMIF('C Report Grouper'!$B$10:$B$50,'WW Spending Actual'!$B33,'C Report Grouper'!AG$10:AG$50)+SUMIF('Total Adjustments'!$B$14:$B$54,'WW Spending Actual'!$B33,'Total Adjustments'!AF$14:AF$54)</f>
        <v>0</v>
      </c>
      <c r="AG33" s="103">
        <f>SUMIF('C Report Grouper'!$B$10:$B$50,'WW Spending Actual'!$B33,'C Report Grouper'!AH$10:AH$50)+SUMIF('Total Adjustments'!$B$14:$B$54,'WW Spending Actual'!$B33,'Total Adjustments'!AG$14:AG$54)</f>
        <v>0</v>
      </c>
    </row>
    <row r="34" spans="2:33" x14ac:dyDescent="0.2">
      <c r="B34" s="32" t="str">
        <f>IFERROR(VLOOKUP(C34,'MEG Def'!$A$42:$B$45,2),"")</f>
        <v xml:space="preserve">SUD IMD HCE 
</v>
      </c>
      <c r="C34" s="56">
        <v>4</v>
      </c>
      <c r="D34" s="101">
        <f>SUMIF('C Report Grouper'!$B$10:$B$50,'WW Spending Actual'!$B34,'C Report Grouper'!E$10:E$50)+SUMIF('Total Adjustments'!$B$14:$B$54,'WW Spending Actual'!$B34,'Total Adjustments'!D$14:D$54)</f>
        <v>31417540</v>
      </c>
      <c r="E34" s="420">
        <f>SUMIF('C Report Grouper'!$B$10:$B$50,'WW Spending Actual'!$B34,'C Report Grouper'!F$10:F$50)+SUMIF('Total Adjustments'!$B$14:$B$54,'WW Spending Actual'!$B34,'Total Adjustments'!E$14:E$54)</f>
        <v>0</v>
      </c>
      <c r="F34" s="420">
        <f>SUMIF('C Report Grouper'!$B$10:$B$50,'WW Spending Actual'!$B34,'C Report Grouper'!G$10:G$50)+SUMIF('Total Adjustments'!$B$14:$B$54,'WW Spending Actual'!$B34,'Total Adjustments'!F$14:F$54)</f>
        <v>0</v>
      </c>
      <c r="G34" s="420">
        <f>SUMIF('C Report Grouper'!$B$10:$B$50,'WW Spending Actual'!$B34,'C Report Grouper'!H$10:H$50)+SUMIF('Total Adjustments'!$B$14:$B$54,'WW Spending Actual'!$B34,'Total Adjustments'!G$14:G$54)</f>
        <v>0</v>
      </c>
      <c r="H34" s="103">
        <f>SUMIF('C Report Grouper'!$B$10:$B$50,'WW Spending Actual'!$B34,'C Report Grouper'!I$10:I$50)+SUMIF('Total Adjustments'!$B$14:$B$54,'WW Spending Actual'!$B34,'Total Adjustments'!H$14:H$54)</f>
        <v>0</v>
      </c>
      <c r="I34" s="102">
        <f>SUMIF('C Report Grouper'!$B$10:$B$50,'WW Spending Actual'!$B34,'C Report Grouper'!J$10:J$50)+SUMIF('Total Adjustments'!$B$14:$B$54,'WW Spending Actual'!$B34,'Total Adjustments'!I$14:I$54)</f>
        <v>0</v>
      </c>
      <c r="J34" s="102">
        <f>SUMIF('C Report Grouper'!$B$10:$B$50,'WW Spending Actual'!$B34,'C Report Grouper'!K$10:K$50)+SUMIF('Total Adjustments'!$B$14:$B$54,'WW Spending Actual'!$B34,'Total Adjustments'!J$14:J$54)</f>
        <v>0</v>
      </c>
      <c r="K34" s="102">
        <f>SUMIF('C Report Grouper'!$B$10:$B$50,'WW Spending Actual'!$B34,'C Report Grouper'!L$10:L$50)+SUMIF('Total Adjustments'!$B$14:$B$54,'WW Spending Actual'!$B34,'Total Adjustments'!K$14:K$54)</f>
        <v>0</v>
      </c>
      <c r="L34" s="102">
        <f>SUMIF('C Report Grouper'!$B$10:$B$50,'WW Spending Actual'!$B34,'C Report Grouper'!M$10:M$50)+SUMIF('Total Adjustments'!$B$14:$B$54,'WW Spending Actual'!$B34,'Total Adjustments'!L$14:L$54)</f>
        <v>0</v>
      </c>
      <c r="M34" s="102">
        <f>SUMIF('C Report Grouper'!$B$10:$B$50,'WW Spending Actual'!$B34,'C Report Grouper'!N$10:N$50)+SUMIF('Total Adjustments'!$B$14:$B$54,'WW Spending Actual'!$B34,'Total Adjustments'!M$14:M$54)</f>
        <v>0</v>
      </c>
      <c r="N34" s="102">
        <f>SUMIF('C Report Grouper'!$B$10:$B$50,'WW Spending Actual'!$B34,'C Report Grouper'!O$10:O$50)+SUMIF('Total Adjustments'!$B$14:$B$54,'WW Spending Actual'!$B34,'Total Adjustments'!N$14:N$54)</f>
        <v>0</v>
      </c>
      <c r="O34" s="102">
        <f>SUMIF('C Report Grouper'!$B$10:$B$50,'WW Spending Actual'!$B34,'C Report Grouper'!P$10:P$50)+SUMIF('Total Adjustments'!$B$14:$B$54,'WW Spending Actual'!$B34,'Total Adjustments'!O$14:O$54)</f>
        <v>0</v>
      </c>
      <c r="P34" s="102">
        <f>SUMIF('C Report Grouper'!$B$10:$B$50,'WW Spending Actual'!$B34,'C Report Grouper'!Q$10:Q$50)+SUMIF('Total Adjustments'!$B$14:$B$54,'WW Spending Actual'!$B34,'Total Adjustments'!P$14:P$54)</f>
        <v>0</v>
      </c>
      <c r="Q34" s="102">
        <f>SUMIF('C Report Grouper'!$B$10:$B$50,'WW Spending Actual'!$B34,'C Report Grouper'!R$10:R$50)+SUMIF('Total Adjustments'!$B$14:$B$54,'WW Spending Actual'!$B34,'Total Adjustments'!Q$14:Q$54)</f>
        <v>0</v>
      </c>
      <c r="R34" s="102">
        <f>SUMIF('C Report Grouper'!$B$10:$B$50,'WW Spending Actual'!$B34,'C Report Grouper'!S$10:S$50)+SUMIF('Total Adjustments'!$B$14:$B$54,'WW Spending Actual'!$B34,'Total Adjustments'!R$14:R$54)</f>
        <v>0</v>
      </c>
      <c r="S34" s="102">
        <f>SUMIF('C Report Grouper'!$B$10:$B$50,'WW Spending Actual'!$B34,'C Report Grouper'!T$10:T$50)+SUMIF('Total Adjustments'!$B$14:$B$54,'WW Spending Actual'!$B34,'Total Adjustments'!S$14:S$54)</f>
        <v>0</v>
      </c>
      <c r="T34" s="102">
        <f>SUMIF('C Report Grouper'!$B$10:$B$50,'WW Spending Actual'!$B34,'C Report Grouper'!U$10:U$50)+SUMIF('Total Adjustments'!$B$14:$B$54,'WW Spending Actual'!$B34,'Total Adjustments'!T$14:T$54)</f>
        <v>0</v>
      </c>
      <c r="U34" s="102">
        <f>SUMIF('C Report Grouper'!$B$10:$B$50,'WW Spending Actual'!$B34,'C Report Grouper'!V$10:V$50)+SUMIF('Total Adjustments'!$B$14:$B$54,'WW Spending Actual'!$B34,'Total Adjustments'!U$14:U$54)</f>
        <v>0</v>
      </c>
      <c r="V34" s="102">
        <f>SUMIF('C Report Grouper'!$B$10:$B$50,'WW Spending Actual'!$B34,'C Report Grouper'!W$10:W$50)+SUMIF('Total Adjustments'!$B$14:$B$54,'WW Spending Actual'!$B34,'Total Adjustments'!V$14:V$54)</f>
        <v>0</v>
      </c>
      <c r="W34" s="102">
        <f>SUMIF('C Report Grouper'!$B$10:$B$50,'WW Spending Actual'!$B34,'C Report Grouper'!X$10:X$50)+SUMIF('Total Adjustments'!$B$14:$B$54,'WW Spending Actual'!$B34,'Total Adjustments'!W$14:W$54)</f>
        <v>0</v>
      </c>
      <c r="X34" s="102">
        <f>SUMIF('C Report Grouper'!$B$10:$B$50,'WW Spending Actual'!$B34,'C Report Grouper'!Y$10:Y$50)+SUMIF('Total Adjustments'!$B$14:$B$54,'WW Spending Actual'!$B34,'Total Adjustments'!X$14:X$54)</f>
        <v>0</v>
      </c>
      <c r="Y34" s="102">
        <f>SUMIF('C Report Grouper'!$B$10:$B$50,'WW Spending Actual'!$B34,'C Report Grouper'!Z$10:Z$50)+SUMIF('Total Adjustments'!$B$14:$B$54,'WW Spending Actual'!$B34,'Total Adjustments'!Y$14:Y$54)</f>
        <v>0</v>
      </c>
      <c r="Z34" s="102">
        <f>SUMIF('C Report Grouper'!$B$10:$B$50,'WW Spending Actual'!$B34,'C Report Grouper'!AA$10:AA$50)+SUMIF('Total Adjustments'!$B$14:$B$54,'WW Spending Actual'!$B34,'Total Adjustments'!Z$14:Z$54)</f>
        <v>0</v>
      </c>
      <c r="AA34" s="102">
        <f>SUMIF('C Report Grouper'!$B$10:$B$50,'WW Spending Actual'!$B34,'C Report Grouper'!AB$10:AB$50)+SUMIF('Total Adjustments'!$B$14:$B$54,'WW Spending Actual'!$B34,'Total Adjustments'!AA$14:AA$54)</f>
        <v>0</v>
      </c>
      <c r="AB34" s="102">
        <f>SUMIF('C Report Grouper'!$B$10:$B$50,'WW Spending Actual'!$B34,'C Report Grouper'!AC$10:AC$50)+SUMIF('Total Adjustments'!$B$14:$B$54,'WW Spending Actual'!$B34,'Total Adjustments'!AB$14:AB$54)</f>
        <v>0</v>
      </c>
      <c r="AC34" s="102">
        <f>SUMIF('C Report Grouper'!$B$10:$B$50,'WW Spending Actual'!$B34,'C Report Grouper'!AD$10:AD$50)+SUMIF('Total Adjustments'!$B$14:$B$54,'WW Spending Actual'!$B34,'Total Adjustments'!AC$14:AC$54)</f>
        <v>0</v>
      </c>
      <c r="AD34" s="102">
        <f>SUMIF('C Report Grouper'!$B$10:$B$50,'WW Spending Actual'!$B34,'C Report Grouper'!AE$10:AE$50)+SUMIF('Total Adjustments'!$B$14:$B$54,'WW Spending Actual'!$B34,'Total Adjustments'!AD$14:AD$54)</f>
        <v>0</v>
      </c>
      <c r="AE34" s="102">
        <f>SUMIF('C Report Grouper'!$B$10:$B$50,'WW Spending Actual'!$B34,'C Report Grouper'!AF$10:AF$50)+SUMIF('Total Adjustments'!$B$14:$B$54,'WW Spending Actual'!$B34,'Total Adjustments'!AE$14:AE$54)</f>
        <v>0</v>
      </c>
      <c r="AF34" s="102">
        <f>SUMIF('C Report Grouper'!$B$10:$B$50,'WW Spending Actual'!$B34,'C Report Grouper'!AG$10:AG$50)+SUMIF('Total Adjustments'!$B$14:$B$54,'WW Spending Actual'!$B34,'Total Adjustments'!AF$14:AF$54)</f>
        <v>0</v>
      </c>
      <c r="AG34" s="103">
        <f>SUMIF('C Report Grouper'!$B$10:$B$50,'WW Spending Actual'!$B34,'C Report Grouper'!AH$10:AH$50)+SUMIF('Total Adjustments'!$B$14:$B$54,'WW Spending Actual'!$B34,'Total Adjustments'!AG$14:AG$54)</f>
        <v>0</v>
      </c>
    </row>
    <row r="35" spans="2:33" hidden="1" x14ac:dyDescent="0.2">
      <c r="B35" s="32"/>
      <c r="C35" s="56"/>
      <c r="D35" s="101"/>
      <c r="E35" s="420"/>
      <c r="F35" s="420"/>
      <c r="G35" s="420"/>
      <c r="H35" s="103"/>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row>
    <row r="36" spans="2:33" hidden="1" x14ac:dyDescent="0.2">
      <c r="B36" s="60" t="s">
        <v>42</v>
      </c>
      <c r="C36" s="57"/>
      <c r="D36" s="101"/>
      <c r="E36" s="420"/>
      <c r="F36" s="420"/>
      <c r="G36" s="420"/>
      <c r="H36" s="103"/>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3"/>
    </row>
    <row r="37" spans="2:33" hidden="1" x14ac:dyDescent="0.2">
      <c r="B37" s="32" t="str">
        <f>IFERROR(VLOOKUP(C37,'MEG Def'!$A$48:$B$51,2),"")</f>
        <v/>
      </c>
      <c r="C37" s="57"/>
      <c r="D37" s="101">
        <f>SUMIF('C Report Grouper'!$B$10:$B$50,'WW Spending Actual'!$B37,'C Report Grouper'!E$10:E$50)+SUMIF('Total Adjustments'!$B$14:$B$54,'WW Spending Actual'!$B37,'Total Adjustments'!D$14:D$54)</f>
        <v>0</v>
      </c>
      <c r="E37" s="420">
        <f>SUMIF('C Report Grouper'!$B$10:$B$50,'WW Spending Actual'!$B37,'C Report Grouper'!F$10:F$50)+SUMIF('Total Adjustments'!$B$14:$B$54,'WW Spending Actual'!$B37,'Total Adjustments'!E$14:E$54)</f>
        <v>0</v>
      </c>
      <c r="F37" s="420">
        <f>SUMIF('C Report Grouper'!$B$10:$B$50,'WW Spending Actual'!$B37,'C Report Grouper'!G$10:G$50)+SUMIF('Total Adjustments'!$B$14:$B$54,'WW Spending Actual'!$B37,'Total Adjustments'!F$14:F$54)</f>
        <v>0</v>
      </c>
      <c r="G37" s="420">
        <f>SUMIF('C Report Grouper'!$B$10:$B$50,'WW Spending Actual'!$B37,'C Report Grouper'!H$10:H$50)+SUMIF('Total Adjustments'!$B$14:$B$54,'WW Spending Actual'!$B37,'Total Adjustments'!G$14:G$54)</f>
        <v>0</v>
      </c>
      <c r="H37" s="103">
        <f>SUMIF('C Report Grouper'!$B$10:$B$50,'WW Spending Actual'!$B37,'C Report Grouper'!I$10:I$50)+SUMIF('Total Adjustments'!$B$14:$B$54,'WW Spending Actual'!$B37,'Total Adjustments'!H$14:H$54)</f>
        <v>0</v>
      </c>
      <c r="I37" s="102">
        <f>SUMIF('C Report Grouper'!$B$10:$B$50,'WW Spending Actual'!$B37,'C Report Grouper'!J$10:J$50)+SUMIF('Total Adjustments'!$B$14:$B$54,'WW Spending Actual'!$B37,'Total Adjustments'!I$14:I$54)</f>
        <v>0</v>
      </c>
      <c r="J37" s="102">
        <f>SUMIF('C Report Grouper'!$B$10:$B$50,'WW Spending Actual'!$B37,'C Report Grouper'!K$10:K$50)+SUMIF('Total Adjustments'!$B$14:$B$54,'WW Spending Actual'!$B37,'Total Adjustments'!J$14:J$54)</f>
        <v>0</v>
      </c>
      <c r="K37" s="102">
        <f>SUMIF('C Report Grouper'!$B$10:$B$50,'WW Spending Actual'!$B37,'C Report Grouper'!L$10:L$50)+SUMIF('Total Adjustments'!$B$14:$B$54,'WW Spending Actual'!$B37,'Total Adjustments'!K$14:K$54)</f>
        <v>0</v>
      </c>
      <c r="L37" s="102">
        <f>SUMIF('C Report Grouper'!$B$10:$B$50,'WW Spending Actual'!$B37,'C Report Grouper'!M$10:M$50)+SUMIF('Total Adjustments'!$B$14:$B$54,'WW Spending Actual'!$B37,'Total Adjustments'!L$14:L$54)</f>
        <v>0</v>
      </c>
      <c r="M37" s="102">
        <f>SUMIF('C Report Grouper'!$B$10:$B$50,'WW Spending Actual'!$B37,'C Report Grouper'!N$10:N$50)+SUMIF('Total Adjustments'!$B$14:$B$54,'WW Spending Actual'!$B37,'Total Adjustments'!M$14:M$54)</f>
        <v>0</v>
      </c>
      <c r="N37" s="102">
        <f>SUMIF('C Report Grouper'!$B$10:$B$50,'WW Spending Actual'!$B37,'C Report Grouper'!O$10:O$50)+SUMIF('Total Adjustments'!$B$14:$B$54,'WW Spending Actual'!$B37,'Total Adjustments'!N$14:N$54)</f>
        <v>0</v>
      </c>
      <c r="O37" s="102">
        <f>SUMIF('C Report Grouper'!$B$10:$B$50,'WW Spending Actual'!$B37,'C Report Grouper'!P$10:P$50)+SUMIF('Total Adjustments'!$B$14:$B$54,'WW Spending Actual'!$B37,'Total Adjustments'!O$14:O$54)</f>
        <v>0</v>
      </c>
      <c r="P37" s="102">
        <f>SUMIF('C Report Grouper'!$B$10:$B$50,'WW Spending Actual'!$B37,'C Report Grouper'!Q$10:Q$50)+SUMIF('Total Adjustments'!$B$14:$B$54,'WW Spending Actual'!$B37,'Total Adjustments'!P$14:P$54)</f>
        <v>0</v>
      </c>
      <c r="Q37" s="102">
        <f>SUMIF('C Report Grouper'!$B$10:$B$50,'WW Spending Actual'!$B37,'C Report Grouper'!R$10:R$50)+SUMIF('Total Adjustments'!$B$14:$B$54,'WW Spending Actual'!$B37,'Total Adjustments'!Q$14:Q$54)</f>
        <v>0</v>
      </c>
      <c r="R37" s="102">
        <f>SUMIF('C Report Grouper'!$B$10:$B$50,'WW Spending Actual'!$B37,'C Report Grouper'!S$10:S$50)+SUMIF('Total Adjustments'!$B$14:$B$54,'WW Spending Actual'!$B37,'Total Adjustments'!R$14:R$54)</f>
        <v>0</v>
      </c>
      <c r="S37" s="102">
        <f>SUMIF('C Report Grouper'!$B$10:$B$50,'WW Spending Actual'!$B37,'C Report Grouper'!T$10:T$50)+SUMIF('Total Adjustments'!$B$14:$B$54,'WW Spending Actual'!$B37,'Total Adjustments'!S$14:S$54)</f>
        <v>0</v>
      </c>
      <c r="T37" s="102">
        <f>SUMIF('C Report Grouper'!$B$10:$B$50,'WW Spending Actual'!$B37,'C Report Grouper'!U$10:U$50)+SUMIF('Total Adjustments'!$B$14:$B$54,'WW Spending Actual'!$B37,'Total Adjustments'!T$14:T$54)</f>
        <v>0</v>
      </c>
      <c r="U37" s="102">
        <f>SUMIF('C Report Grouper'!$B$10:$B$50,'WW Spending Actual'!$B37,'C Report Grouper'!V$10:V$50)+SUMIF('Total Adjustments'!$B$14:$B$54,'WW Spending Actual'!$B37,'Total Adjustments'!U$14:U$54)</f>
        <v>0</v>
      </c>
      <c r="V37" s="102">
        <f>SUMIF('C Report Grouper'!$B$10:$B$50,'WW Spending Actual'!$B37,'C Report Grouper'!W$10:W$50)+SUMIF('Total Adjustments'!$B$14:$B$54,'WW Spending Actual'!$B37,'Total Adjustments'!V$14:V$54)</f>
        <v>0</v>
      </c>
      <c r="W37" s="102">
        <f>SUMIF('C Report Grouper'!$B$10:$B$50,'WW Spending Actual'!$B37,'C Report Grouper'!X$10:X$50)+SUMIF('Total Adjustments'!$B$14:$B$54,'WW Spending Actual'!$B37,'Total Adjustments'!W$14:W$54)</f>
        <v>0</v>
      </c>
      <c r="X37" s="102">
        <f>SUMIF('C Report Grouper'!$B$10:$B$50,'WW Spending Actual'!$B37,'C Report Grouper'!Y$10:Y$50)+SUMIF('Total Adjustments'!$B$14:$B$54,'WW Spending Actual'!$B37,'Total Adjustments'!X$14:X$54)</f>
        <v>0</v>
      </c>
      <c r="Y37" s="102">
        <f>SUMIF('C Report Grouper'!$B$10:$B$50,'WW Spending Actual'!$B37,'C Report Grouper'!Z$10:Z$50)+SUMIF('Total Adjustments'!$B$14:$B$54,'WW Spending Actual'!$B37,'Total Adjustments'!Y$14:Y$54)</f>
        <v>0</v>
      </c>
      <c r="Z37" s="102">
        <f>SUMIF('C Report Grouper'!$B$10:$B$50,'WW Spending Actual'!$B37,'C Report Grouper'!AA$10:AA$50)+SUMIF('Total Adjustments'!$B$14:$B$54,'WW Spending Actual'!$B37,'Total Adjustments'!Z$14:Z$54)</f>
        <v>0</v>
      </c>
      <c r="AA37" s="102">
        <f>SUMIF('C Report Grouper'!$B$10:$B$50,'WW Spending Actual'!$B37,'C Report Grouper'!AB$10:AB$50)+SUMIF('Total Adjustments'!$B$14:$B$54,'WW Spending Actual'!$B37,'Total Adjustments'!AA$14:AA$54)</f>
        <v>0</v>
      </c>
      <c r="AB37" s="102">
        <f>SUMIF('C Report Grouper'!$B$10:$B$50,'WW Spending Actual'!$B37,'C Report Grouper'!AC$10:AC$50)+SUMIF('Total Adjustments'!$B$14:$B$54,'WW Spending Actual'!$B37,'Total Adjustments'!AB$14:AB$54)</f>
        <v>0</v>
      </c>
      <c r="AC37" s="102">
        <f>SUMIF('C Report Grouper'!$B$10:$B$50,'WW Spending Actual'!$B37,'C Report Grouper'!AD$10:AD$50)+SUMIF('Total Adjustments'!$B$14:$B$54,'WW Spending Actual'!$B37,'Total Adjustments'!AC$14:AC$54)</f>
        <v>0</v>
      </c>
      <c r="AD37" s="102">
        <f>SUMIF('C Report Grouper'!$B$10:$B$50,'WW Spending Actual'!$B37,'C Report Grouper'!AE$10:AE$50)+SUMIF('Total Adjustments'!$B$14:$B$54,'WW Spending Actual'!$B37,'Total Adjustments'!AD$14:AD$54)</f>
        <v>0</v>
      </c>
      <c r="AE37" s="102">
        <f>SUMIF('C Report Grouper'!$B$10:$B$50,'WW Spending Actual'!$B37,'C Report Grouper'!AF$10:AF$50)+SUMIF('Total Adjustments'!$B$14:$B$54,'WW Spending Actual'!$B37,'Total Adjustments'!AE$14:AE$54)</f>
        <v>0</v>
      </c>
      <c r="AF37" s="102">
        <f>SUMIF('C Report Grouper'!$B$10:$B$50,'WW Spending Actual'!$B37,'C Report Grouper'!AG$10:AG$50)+SUMIF('Total Adjustments'!$B$14:$B$54,'WW Spending Actual'!$B37,'Total Adjustments'!AF$14:AF$54)</f>
        <v>0</v>
      </c>
      <c r="AG37" s="103">
        <f>SUMIF('C Report Grouper'!$B$10:$B$50,'WW Spending Actual'!$B37,'C Report Grouper'!AH$10:AH$50)+SUMIF('Total Adjustments'!$B$14:$B$54,'WW Spending Actual'!$B37,'Total Adjustments'!AG$14:AG$54)</f>
        <v>0</v>
      </c>
    </row>
    <row r="38" spans="2:33" hidden="1" x14ac:dyDescent="0.2">
      <c r="B38" s="32" t="str">
        <f>IFERROR(VLOOKUP(C38,'MEG Def'!$A$48:$B$51,2),"")</f>
        <v/>
      </c>
      <c r="C38" s="57"/>
      <c r="D38" s="101">
        <f>SUMIF('C Report Grouper'!$B$10:$B$50,'WW Spending Actual'!$B38,'C Report Grouper'!E$10:E$50)+SUMIF('Total Adjustments'!$B$14:$B$54,'WW Spending Actual'!$B38,'Total Adjustments'!D$14:D$54)</f>
        <v>0</v>
      </c>
      <c r="E38" s="420">
        <f>SUMIF('C Report Grouper'!$B$10:$B$50,'WW Spending Actual'!$B38,'C Report Grouper'!F$10:F$50)+SUMIF('Total Adjustments'!$B$14:$B$54,'WW Spending Actual'!$B38,'Total Adjustments'!E$14:E$54)</f>
        <v>0</v>
      </c>
      <c r="F38" s="420">
        <f>SUMIF('C Report Grouper'!$B$10:$B$50,'WW Spending Actual'!$B38,'C Report Grouper'!G$10:G$50)+SUMIF('Total Adjustments'!$B$14:$B$54,'WW Spending Actual'!$B38,'Total Adjustments'!F$14:F$54)</f>
        <v>0</v>
      </c>
      <c r="G38" s="420">
        <f>SUMIF('C Report Grouper'!$B$10:$B$50,'WW Spending Actual'!$B38,'C Report Grouper'!H$10:H$50)+SUMIF('Total Adjustments'!$B$14:$B$54,'WW Spending Actual'!$B38,'Total Adjustments'!G$14:G$54)</f>
        <v>0</v>
      </c>
      <c r="H38" s="103">
        <f>SUMIF('C Report Grouper'!$B$10:$B$50,'WW Spending Actual'!$B38,'C Report Grouper'!I$10:I$50)+SUMIF('Total Adjustments'!$B$14:$B$54,'WW Spending Actual'!$B38,'Total Adjustments'!H$14:H$54)</f>
        <v>0</v>
      </c>
      <c r="I38" s="102">
        <f>SUMIF('C Report Grouper'!$B$10:$B$50,'WW Spending Actual'!$B38,'C Report Grouper'!J$10:J$50)+SUMIF('Total Adjustments'!$B$14:$B$54,'WW Spending Actual'!$B38,'Total Adjustments'!I$14:I$54)</f>
        <v>0</v>
      </c>
      <c r="J38" s="102">
        <f>SUMIF('C Report Grouper'!$B$10:$B$50,'WW Spending Actual'!$B38,'C Report Grouper'!K$10:K$50)+SUMIF('Total Adjustments'!$B$14:$B$54,'WW Spending Actual'!$B38,'Total Adjustments'!J$14:J$54)</f>
        <v>0</v>
      </c>
      <c r="K38" s="102">
        <f>SUMIF('C Report Grouper'!$B$10:$B$50,'WW Spending Actual'!$B38,'C Report Grouper'!L$10:L$50)+SUMIF('Total Adjustments'!$B$14:$B$54,'WW Spending Actual'!$B38,'Total Adjustments'!K$14:K$54)</f>
        <v>0</v>
      </c>
      <c r="L38" s="102">
        <f>SUMIF('C Report Grouper'!$B$10:$B$50,'WW Spending Actual'!$B38,'C Report Grouper'!M$10:M$50)+SUMIF('Total Adjustments'!$B$14:$B$54,'WW Spending Actual'!$B38,'Total Adjustments'!L$14:L$54)</f>
        <v>0</v>
      </c>
      <c r="M38" s="102">
        <f>SUMIF('C Report Grouper'!$B$10:$B$50,'WW Spending Actual'!$B38,'C Report Grouper'!N$10:N$50)+SUMIF('Total Adjustments'!$B$14:$B$54,'WW Spending Actual'!$B38,'Total Adjustments'!M$14:M$54)</f>
        <v>0</v>
      </c>
      <c r="N38" s="102">
        <f>SUMIF('C Report Grouper'!$B$10:$B$50,'WW Spending Actual'!$B38,'C Report Grouper'!O$10:O$50)+SUMIF('Total Adjustments'!$B$14:$B$54,'WW Spending Actual'!$B38,'Total Adjustments'!N$14:N$54)</f>
        <v>0</v>
      </c>
      <c r="O38" s="102">
        <f>SUMIF('C Report Grouper'!$B$10:$B$50,'WW Spending Actual'!$B38,'C Report Grouper'!P$10:P$50)+SUMIF('Total Adjustments'!$B$14:$B$54,'WW Spending Actual'!$B38,'Total Adjustments'!O$14:O$54)</f>
        <v>0</v>
      </c>
      <c r="P38" s="102">
        <f>SUMIF('C Report Grouper'!$B$10:$B$50,'WW Spending Actual'!$B38,'C Report Grouper'!Q$10:Q$50)+SUMIF('Total Adjustments'!$B$14:$B$54,'WW Spending Actual'!$B38,'Total Adjustments'!P$14:P$54)</f>
        <v>0</v>
      </c>
      <c r="Q38" s="102">
        <f>SUMIF('C Report Grouper'!$B$10:$B$50,'WW Spending Actual'!$B38,'C Report Grouper'!R$10:R$50)+SUMIF('Total Adjustments'!$B$14:$B$54,'WW Spending Actual'!$B38,'Total Adjustments'!Q$14:Q$54)</f>
        <v>0</v>
      </c>
      <c r="R38" s="102">
        <f>SUMIF('C Report Grouper'!$B$10:$B$50,'WW Spending Actual'!$B38,'C Report Grouper'!S$10:S$50)+SUMIF('Total Adjustments'!$B$14:$B$54,'WW Spending Actual'!$B38,'Total Adjustments'!R$14:R$54)</f>
        <v>0</v>
      </c>
      <c r="S38" s="102">
        <f>SUMIF('C Report Grouper'!$B$10:$B$50,'WW Spending Actual'!$B38,'C Report Grouper'!T$10:T$50)+SUMIF('Total Adjustments'!$B$14:$B$54,'WW Spending Actual'!$B38,'Total Adjustments'!S$14:S$54)</f>
        <v>0</v>
      </c>
      <c r="T38" s="102">
        <f>SUMIF('C Report Grouper'!$B$10:$B$50,'WW Spending Actual'!$B38,'C Report Grouper'!U$10:U$50)+SUMIF('Total Adjustments'!$B$14:$B$54,'WW Spending Actual'!$B38,'Total Adjustments'!T$14:T$54)</f>
        <v>0</v>
      </c>
      <c r="U38" s="102">
        <f>SUMIF('C Report Grouper'!$B$10:$B$50,'WW Spending Actual'!$B38,'C Report Grouper'!V$10:V$50)+SUMIF('Total Adjustments'!$B$14:$B$54,'WW Spending Actual'!$B38,'Total Adjustments'!U$14:U$54)</f>
        <v>0</v>
      </c>
      <c r="V38" s="102">
        <f>SUMIF('C Report Grouper'!$B$10:$B$50,'WW Spending Actual'!$B38,'C Report Grouper'!W$10:W$50)+SUMIF('Total Adjustments'!$B$14:$B$54,'WW Spending Actual'!$B38,'Total Adjustments'!V$14:V$54)</f>
        <v>0</v>
      </c>
      <c r="W38" s="102">
        <f>SUMIF('C Report Grouper'!$B$10:$B$50,'WW Spending Actual'!$B38,'C Report Grouper'!X$10:X$50)+SUMIF('Total Adjustments'!$B$14:$B$54,'WW Spending Actual'!$B38,'Total Adjustments'!W$14:W$54)</f>
        <v>0</v>
      </c>
      <c r="X38" s="102">
        <f>SUMIF('C Report Grouper'!$B$10:$B$50,'WW Spending Actual'!$B38,'C Report Grouper'!Y$10:Y$50)+SUMIF('Total Adjustments'!$B$14:$B$54,'WW Spending Actual'!$B38,'Total Adjustments'!X$14:X$54)</f>
        <v>0</v>
      </c>
      <c r="Y38" s="102">
        <f>SUMIF('C Report Grouper'!$B$10:$B$50,'WW Spending Actual'!$B38,'C Report Grouper'!Z$10:Z$50)+SUMIF('Total Adjustments'!$B$14:$B$54,'WW Spending Actual'!$B38,'Total Adjustments'!Y$14:Y$54)</f>
        <v>0</v>
      </c>
      <c r="Z38" s="102">
        <f>SUMIF('C Report Grouper'!$B$10:$B$50,'WW Spending Actual'!$B38,'C Report Grouper'!AA$10:AA$50)+SUMIF('Total Adjustments'!$B$14:$B$54,'WW Spending Actual'!$B38,'Total Adjustments'!Z$14:Z$54)</f>
        <v>0</v>
      </c>
      <c r="AA38" s="102">
        <f>SUMIF('C Report Grouper'!$B$10:$B$50,'WW Spending Actual'!$B38,'C Report Grouper'!AB$10:AB$50)+SUMIF('Total Adjustments'!$B$14:$B$54,'WW Spending Actual'!$B38,'Total Adjustments'!AA$14:AA$54)</f>
        <v>0</v>
      </c>
      <c r="AB38" s="102">
        <f>SUMIF('C Report Grouper'!$B$10:$B$50,'WW Spending Actual'!$B38,'C Report Grouper'!AC$10:AC$50)+SUMIF('Total Adjustments'!$B$14:$B$54,'WW Spending Actual'!$B38,'Total Adjustments'!AB$14:AB$54)</f>
        <v>0</v>
      </c>
      <c r="AC38" s="102">
        <f>SUMIF('C Report Grouper'!$B$10:$B$50,'WW Spending Actual'!$B38,'C Report Grouper'!AD$10:AD$50)+SUMIF('Total Adjustments'!$B$14:$B$54,'WW Spending Actual'!$B38,'Total Adjustments'!AC$14:AC$54)</f>
        <v>0</v>
      </c>
      <c r="AD38" s="102">
        <f>SUMIF('C Report Grouper'!$B$10:$B$50,'WW Spending Actual'!$B38,'C Report Grouper'!AE$10:AE$50)+SUMIF('Total Adjustments'!$B$14:$B$54,'WW Spending Actual'!$B38,'Total Adjustments'!AD$14:AD$54)</f>
        <v>0</v>
      </c>
      <c r="AE38" s="102">
        <f>SUMIF('C Report Grouper'!$B$10:$B$50,'WW Spending Actual'!$B38,'C Report Grouper'!AF$10:AF$50)+SUMIF('Total Adjustments'!$B$14:$B$54,'WW Spending Actual'!$B38,'Total Adjustments'!AE$14:AE$54)</f>
        <v>0</v>
      </c>
      <c r="AF38" s="102">
        <f>SUMIF('C Report Grouper'!$B$10:$B$50,'WW Spending Actual'!$B38,'C Report Grouper'!AG$10:AG$50)+SUMIF('Total Adjustments'!$B$14:$B$54,'WW Spending Actual'!$B38,'Total Adjustments'!AF$14:AF$54)</f>
        <v>0</v>
      </c>
      <c r="AG38" s="103">
        <f>SUMIF('C Report Grouper'!$B$10:$B$50,'WW Spending Actual'!$B38,'C Report Grouper'!AH$10:AH$50)+SUMIF('Total Adjustments'!$B$14:$B$54,'WW Spending Actual'!$B38,'Total Adjustments'!AG$14:AG$54)</f>
        <v>0</v>
      </c>
    </row>
    <row r="39" spans="2:33" hidden="1" x14ac:dyDescent="0.2">
      <c r="B39" s="32" t="str">
        <f>IFERROR(VLOOKUP(C39,'MEG Def'!$A$48:$B$51,2),"")</f>
        <v/>
      </c>
      <c r="C39" s="57"/>
      <c r="D39" s="101">
        <f>SUMIF('C Report Grouper'!$B$10:$B$50,'WW Spending Actual'!$B39,'C Report Grouper'!E$10:E$50)+SUMIF('Total Adjustments'!$B$14:$B$54,'WW Spending Actual'!$B39,'Total Adjustments'!D$14:D$54)</f>
        <v>0</v>
      </c>
      <c r="E39" s="420">
        <f>SUMIF('C Report Grouper'!$B$10:$B$50,'WW Spending Actual'!$B39,'C Report Grouper'!F$10:F$50)+SUMIF('Total Adjustments'!$B$14:$B$54,'WW Spending Actual'!$B39,'Total Adjustments'!E$14:E$54)</f>
        <v>0</v>
      </c>
      <c r="F39" s="420">
        <f>SUMIF('C Report Grouper'!$B$10:$B$50,'WW Spending Actual'!$B39,'C Report Grouper'!G$10:G$50)+SUMIF('Total Adjustments'!$B$14:$B$54,'WW Spending Actual'!$B39,'Total Adjustments'!F$14:F$54)</f>
        <v>0</v>
      </c>
      <c r="G39" s="420">
        <f>SUMIF('C Report Grouper'!$B$10:$B$50,'WW Spending Actual'!$B39,'C Report Grouper'!H$10:H$50)+SUMIF('Total Adjustments'!$B$14:$B$54,'WW Spending Actual'!$B39,'Total Adjustments'!G$14:G$54)</f>
        <v>0</v>
      </c>
      <c r="H39" s="103">
        <f>SUMIF('C Report Grouper'!$B$10:$B$50,'WW Spending Actual'!$B39,'C Report Grouper'!I$10:I$50)+SUMIF('Total Adjustments'!$B$14:$B$54,'WW Spending Actual'!$B39,'Total Adjustments'!H$14:H$54)</f>
        <v>0</v>
      </c>
      <c r="I39" s="102">
        <f>SUMIF('C Report Grouper'!$B$10:$B$50,'WW Spending Actual'!$B39,'C Report Grouper'!J$10:J$50)+SUMIF('Total Adjustments'!$B$14:$B$54,'WW Spending Actual'!$B39,'Total Adjustments'!I$14:I$54)</f>
        <v>0</v>
      </c>
      <c r="J39" s="102">
        <f>SUMIF('C Report Grouper'!$B$10:$B$50,'WW Spending Actual'!$B39,'C Report Grouper'!K$10:K$50)+SUMIF('Total Adjustments'!$B$14:$B$54,'WW Spending Actual'!$B39,'Total Adjustments'!J$14:J$54)</f>
        <v>0</v>
      </c>
      <c r="K39" s="102">
        <f>SUMIF('C Report Grouper'!$B$10:$B$50,'WW Spending Actual'!$B39,'C Report Grouper'!L$10:L$50)+SUMIF('Total Adjustments'!$B$14:$B$54,'WW Spending Actual'!$B39,'Total Adjustments'!K$14:K$54)</f>
        <v>0</v>
      </c>
      <c r="L39" s="102">
        <f>SUMIF('C Report Grouper'!$B$10:$B$50,'WW Spending Actual'!$B39,'C Report Grouper'!M$10:M$50)+SUMIF('Total Adjustments'!$B$14:$B$54,'WW Spending Actual'!$B39,'Total Adjustments'!L$14:L$54)</f>
        <v>0</v>
      </c>
      <c r="M39" s="102">
        <f>SUMIF('C Report Grouper'!$B$10:$B$50,'WW Spending Actual'!$B39,'C Report Grouper'!N$10:N$50)+SUMIF('Total Adjustments'!$B$14:$B$54,'WW Spending Actual'!$B39,'Total Adjustments'!M$14:M$54)</f>
        <v>0</v>
      </c>
      <c r="N39" s="102">
        <f>SUMIF('C Report Grouper'!$B$10:$B$50,'WW Spending Actual'!$B39,'C Report Grouper'!O$10:O$50)+SUMIF('Total Adjustments'!$B$14:$B$54,'WW Spending Actual'!$B39,'Total Adjustments'!N$14:N$54)</f>
        <v>0</v>
      </c>
      <c r="O39" s="102">
        <f>SUMIF('C Report Grouper'!$B$10:$B$50,'WW Spending Actual'!$B39,'C Report Grouper'!P$10:P$50)+SUMIF('Total Adjustments'!$B$14:$B$54,'WW Spending Actual'!$B39,'Total Adjustments'!O$14:O$54)</f>
        <v>0</v>
      </c>
      <c r="P39" s="102">
        <f>SUMIF('C Report Grouper'!$B$10:$B$50,'WW Spending Actual'!$B39,'C Report Grouper'!Q$10:Q$50)+SUMIF('Total Adjustments'!$B$14:$B$54,'WW Spending Actual'!$B39,'Total Adjustments'!P$14:P$54)</f>
        <v>0</v>
      </c>
      <c r="Q39" s="102">
        <f>SUMIF('C Report Grouper'!$B$10:$B$50,'WW Spending Actual'!$B39,'C Report Grouper'!R$10:R$50)+SUMIF('Total Adjustments'!$B$14:$B$54,'WW Spending Actual'!$B39,'Total Adjustments'!Q$14:Q$54)</f>
        <v>0</v>
      </c>
      <c r="R39" s="102">
        <f>SUMIF('C Report Grouper'!$B$10:$B$50,'WW Spending Actual'!$B39,'C Report Grouper'!S$10:S$50)+SUMIF('Total Adjustments'!$B$14:$B$54,'WW Spending Actual'!$B39,'Total Adjustments'!R$14:R$54)</f>
        <v>0</v>
      </c>
      <c r="S39" s="102">
        <f>SUMIF('C Report Grouper'!$B$10:$B$50,'WW Spending Actual'!$B39,'C Report Grouper'!T$10:T$50)+SUMIF('Total Adjustments'!$B$14:$B$54,'WW Spending Actual'!$B39,'Total Adjustments'!S$14:S$54)</f>
        <v>0</v>
      </c>
      <c r="T39" s="102">
        <f>SUMIF('C Report Grouper'!$B$10:$B$50,'WW Spending Actual'!$B39,'C Report Grouper'!U$10:U$50)+SUMIF('Total Adjustments'!$B$14:$B$54,'WW Spending Actual'!$B39,'Total Adjustments'!T$14:T$54)</f>
        <v>0</v>
      </c>
      <c r="U39" s="102">
        <f>SUMIF('C Report Grouper'!$B$10:$B$50,'WW Spending Actual'!$B39,'C Report Grouper'!V$10:V$50)+SUMIF('Total Adjustments'!$B$14:$B$54,'WW Spending Actual'!$B39,'Total Adjustments'!U$14:U$54)</f>
        <v>0</v>
      </c>
      <c r="V39" s="102">
        <f>SUMIF('C Report Grouper'!$B$10:$B$50,'WW Spending Actual'!$B39,'C Report Grouper'!W$10:W$50)+SUMIF('Total Adjustments'!$B$14:$B$54,'WW Spending Actual'!$B39,'Total Adjustments'!V$14:V$54)</f>
        <v>0</v>
      </c>
      <c r="W39" s="102">
        <f>SUMIF('C Report Grouper'!$B$10:$B$50,'WW Spending Actual'!$B39,'C Report Grouper'!X$10:X$50)+SUMIF('Total Adjustments'!$B$14:$B$54,'WW Spending Actual'!$B39,'Total Adjustments'!W$14:W$54)</f>
        <v>0</v>
      </c>
      <c r="X39" s="102">
        <f>SUMIF('C Report Grouper'!$B$10:$B$50,'WW Spending Actual'!$B39,'C Report Grouper'!Y$10:Y$50)+SUMIF('Total Adjustments'!$B$14:$B$54,'WW Spending Actual'!$B39,'Total Adjustments'!X$14:X$54)</f>
        <v>0</v>
      </c>
      <c r="Y39" s="102">
        <f>SUMIF('C Report Grouper'!$B$10:$B$50,'WW Spending Actual'!$B39,'C Report Grouper'!Z$10:Z$50)+SUMIF('Total Adjustments'!$B$14:$B$54,'WW Spending Actual'!$B39,'Total Adjustments'!Y$14:Y$54)</f>
        <v>0</v>
      </c>
      <c r="Z39" s="102">
        <f>SUMIF('C Report Grouper'!$B$10:$B$50,'WW Spending Actual'!$B39,'C Report Grouper'!AA$10:AA$50)+SUMIF('Total Adjustments'!$B$14:$B$54,'WW Spending Actual'!$B39,'Total Adjustments'!Z$14:Z$54)</f>
        <v>0</v>
      </c>
      <c r="AA39" s="102">
        <f>SUMIF('C Report Grouper'!$B$10:$B$50,'WW Spending Actual'!$B39,'C Report Grouper'!AB$10:AB$50)+SUMIF('Total Adjustments'!$B$14:$B$54,'WW Spending Actual'!$B39,'Total Adjustments'!AA$14:AA$54)</f>
        <v>0</v>
      </c>
      <c r="AB39" s="102">
        <f>SUMIF('C Report Grouper'!$B$10:$B$50,'WW Spending Actual'!$B39,'C Report Grouper'!AC$10:AC$50)+SUMIF('Total Adjustments'!$B$14:$B$54,'WW Spending Actual'!$B39,'Total Adjustments'!AB$14:AB$54)</f>
        <v>0</v>
      </c>
      <c r="AC39" s="102">
        <f>SUMIF('C Report Grouper'!$B$10:$B$50,'WW Spending Actual'!$B39,'C Report Grouper'!AD$10:AD$50)+SUMIF('Total Adjustments'!$B$14:$B$54,'WW Spending Actual'!$B39,'Total Adjustments'!AC$14:AC$54)</f>
        <v>0</v>
      </c>
      <c r="AD39" s="102">
        <f>SUMIF('C Report Grouper'!$B$10:$B$50,'WW Spending Actual'!$B39,'C Report Grouper'!AE$10:AE$50)+SUMIF('Total Adjustments'!$B$14:$B$54,'WW Spending Actual'!$B39,'Total Adjustments'!AD$14:AD$54)</f>
        <v>0</v>
      </c>
      <c r="AE39" s="102">
        <f>SUMIF('C Report Grouper'!$B$10:$B$50,'WW Spending Actual'!$B39,'C Report Grouper'!AF$10:AF$50)+SUMIF('Total Adjustments'!$B$14:$B$54,'WW Spending Actual'!$B39,'Total Adjustments'!AE$14:AE$54)</f>
        <v>0</v>
      </c>
      <c r="AF39" s="102">
        <f>SUMIF('C Report Grouper'!$B$10:$B$50,'WW Spending Actual'!$B39,'C Report Grouper'!AG$10:AG$50)+SUMIF('Total Adjustments'!$B$14:$B$54,'WW Spending Actual'!$B39,'Total Adjustments'!AF$14:AF$54)</f>
        <v>0</v>
      </c>
      <c r="AG39" s="103">
        <f>SUMIF('C Report Grouper'!$B$10:$B$50,'WW Spending Actual'!$B39,'C Report Grouper'!AH$10:AH$50)+SUMIF('Total Adjustments'!$B$14:$B$54,'WW Spending Actual'!$B39,'Total Adjustments'!AG$14:AG$54)</f>
        <v>0</v>
      </c>
    </row>
    <row r="40" spans="2:33" hidden="1" x14ac:dyDescent="0.2">
      <c r="B40" s="32"/>
      <c r="C40" s="57"/>
      <c r="D40" s="101"/>
      <c r="E40" s="420"/>
      <c r="F40" s="420"/>
      <c r="G40" s="420"/>
      <c r="H40" s="103"/>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3"/>
    </row>
    <row r="41" spans="2:33" hidden="1" x14ac:dyDescent="0.2">
      <c r="B41" s="60" t="s">
        <v>80</v>
      </c>
      <c r="C41" s="57"/>
      <c r="D41" s="101"/>
      <c r="E41" s="420"/>
      <c r="F41" s="420"/>
      <c r="G41" s="420"/>
      <c r="H41" s="103"/>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3"/>
    </row>
    <row r="42" spans="2:33" hidden="1" x14ac:dyDescent="0.2">
      <c r="B42" s="32" t="str">
        <f>IFERROR(VLOOKUP(C42,'MEG Def'!$A$53:$B$56,2),"")</f>
        <v/>
      </c>
      <c r="C42" s="57"/>
      <c r="D42" s="101">
        <f>SUMIF('C Report Grouper'!$B$10:$B$50,'WW Spending Actual'!$B42,'C Report Grouper'!E$10:E$50)+SUMIF('Total Adjustments'!$B$14:$B$54,'WW Spending Actual'!$B42,'Total Adjustments'!D$14:D$54)</f>
        <v>0</v>
      </c>
      <c r="E42" s="420">
        <f>SUMIF('C Report Grouper'!$B$10:$B$50,'WW Spending Actual'!$B42,'C Report Grouper'!F$10:F$50)+SUMIF('Total Adjustments'!$B$14:$B$54,'WW Spending Actual'!$B42,'Total Adjustments'!E$14:E$54)</f>
        <v>0</v>
      </c>
      <c r="F42" s="420">
        <f>SUMIF('C Report Grouper'!$B$10:$B$50,'WW Spending Actual'!$B42,'C Report Grouper'!G$10:G$50)+SUMIF('Total Adjustments'!$B$14:$B$54,'WW Spending Actual'!$B42,'Total Adjustments'!F$14:F$54)</f>
        <v>0</v>
      </c>
      <c r="G42" s="420">
        <f>SUMIF('C Report Grouper'!$B$10:$B$50,'WW Spending Actual'!$B42,'C Report Grouper'!H$10:H$50)+SUMIF('Total Adjustments'!$B$14:$B$54,'WW Spending Actual'!$B42,'Total Adjustments'!G$14:G$54)</f>
        <v>0</v>
      </c>
      <c r="H42" s="103">
        <f>SUMIF('C Report Grouper'!$B$10:$B$50,'WW Spending Actual'!$B42,'C Report Grouper'!I$10:I$50)+SUMIF('Total Adjustments'!$B$14:$B$54,'WW Spending Actual'!$B42,'Total Adjustments'!H$14:H$54)</f>
        <v>0</v>
      </c>
      <c r="I42" s="102">
        <f>SUMIF('C Report Grouper'!$B$10:$B$50,'WW Spending Actual'!$B42,'C Report Grouper'!J$10:J$50)+SUMIF('Total Adjustments'!$B$14:$B$54,'WW Spending Actual'!$B42,'Total Adjustments'!I$14:I$54)</f>
        <v>0</v>
      </c>
      <c r="J42" s="102">
        <f>SUMIF('C Report Grouper'!$B$10:$B$50,'WW Spending Actual'!$B42,'C Report Grouper'!K$10:K$50)+SUMIF('Total Adjustments'!$B$14:$B$54,'WW Spending Actual'!$B42,'Total Adjustments'!J$14:J$54)</f>
        <v>0</v>
      </c>
      <c r="K42" s="102">
        <f>SUMIF('C Report Grouper'!$B$10:$B$50,'WW Spending Actual'!$B42,'C Report Grouper'!L$10:L$50)+SUMIF('Total Adjustments'!$B$14:$B$54,'WW Spending Actual'!$B42,'Total Adjustments'!K$14:K$54)</f>
        <v>0</v>
      </c>
      <c r="L42" s="102">
        <f>SUMIF('C Report Grouper'!$B$10:$B$50,'WW Spending Actual'!$B42,'C Report Grouper'!M$10:M$50)+SUMIF('Total Adjustments'!$B$14:$B$54,'WW Spending Actual'!$B42,'Total Adjustments'!L$14:L$54)</f>
        <v>0</v>
      </c>
      <c r="M42" s="102">
        <f>SUMIF('C Report Grouper'!$B$10:$B$50,'WW Spending Actual'!$B42,'C Report Grouper'!N$10:N$50)+SUMIF('Total Adjustments'!$B$14:$B$54,'WW Spending Actual'!$B42,'Total Adjustments'!M$14:M$54)</f>
        <v>0</v>
      </c>
      <c r="N42" s="102">
        <f>SUMIF('C Report Grouper'!$B$10:$B$50,'WW Spending Actual'!$B42,'C Report Grouper'!O$10:O$50)+SUMIF('Total Adjustments'!$B$14:$B$54,'WW Spending Actual'!$B42,'Total Adjustments'!N$14:N$54)</f>
        <v>0</v>
      </c>
      <c r="O42" s="102">
        <f>SUMIF('C Report Grouper'!$B$10:$B$50,'WW Spending Actual'!$B42,'C Report Grouper'!P$10:P$50)+SUMIF('Total Adjustments'!$B$14:$B$54,'WW Spending Actual'!$B42,'Total Adjustments'!O$14:O$54)</f>
        <v>0</v>
      </c>
      <c r="P42" s="102">
        <f>SUMIF('C Report Grouper'!$B$10:$B$50,'WW Spending Actual'!$B42,'C Report Grouper'!Q$10:Q$50)+SUMIF('Total Adjustments'!$B$14:$B$54,'WW Spending Actual'!$B42,'Total Adjustments'!P$14:P$54)</f>
        <v>0</v>
      </c>
      <c r="Q42" s="102">
        <f>SUMIF('C Report Grouper'!$B$10:$B$50,'WW Spending Actual'!$B42,'C Report Grouper'!R$10:R$50)+SUMIF('Total Adjustments'!$B$14:$B$54,'WW Spending Actual'!$B42,'Total Adjustments'!Q$14:Q$54)</f>
        <v>0</v>
      </c>
      <c r="R42" s="102">
        <f>SUMIF('C Report Grouper'!$B$10:$B$50,'WW Spending Actual'!$B42,'C Report Grouper'!S$10:S$50)+SUMIF('Total Adjustments'!$B$14:$B$54,'WW Spending Actual'!$B42,'Total Adjustments'!R$14:R$54)</f>
        <v>0</v>
      </c>
      <c r="S42" s="102">
        <f>SUMIF('C Report Grouper'!$B$10:$B$50,'WW Spending Actual'!$B42,'C Report Grouper'!T$10:T$50)+SUMIF('Total Adjustments'!$B$14:$B$54,'WW Spending Actual'!$B42,'Total Adjustments'!S$14:S$54)</f>
        <v>0</v>
      </c>
      <c r="T42" s="102">
        <f>SUMIF('C Report Grouper'!$B$10:$B$50,'WW Spending Actual'!$B42,'C Report Grouper'!U$10:U$50)+SUMIF('Total Adjustments'!$B$14:$B$54,'WW Spending Actual'!$B42,'Total Adjustments'!T$14:T$54)</f>
        <v>0</v>
      </c>
      <c r="U42" s="102">
        <f>SUMIF('C Report Grouper'!$B$10:$B$50,'WW Spending Actual'!$B42,'C Report Grouper'!V$10:V$50)+SUMIF('Total Adjustments'!$B$14:$B$54,'WW Spending Actual'!$B42,'Total Adjustments'!U$14:U$54)</f>
        <v>0</v>
      </c>
      <c r="V42" s="102">
        <f>SUMIF('C Report Grouper'!$B$10:$B$50,'WW Spending Actual'!$B42,'C Report Grouper'!W$10:W$50)+SUMIF('Total Adjustments'!$B$14:$B$54,'WW Spending Actual'!$B42,'Total Adjustments'!V$14:V$54)</f>
        <v>0</v>
      </c>
      <c r="W42" s="102">
        <f>SUMIF('C Report Grouper'!$B$10:$B$50,'WW Spending Actual'!$B42,'C Report Grouper'!X$10:X$50)+SUMIF('Total Adjustments'!$B$14:$B$54,'WW Spending Actual'!$B42,'Total Adjustments'!W$14:W$54)</f>
        <v>0</v>
      </c>
      <c r="X42" s="102">
        <f>SUMIF('C Report Grouper'!$B$10:$B$50,'WW Spending Actual'!$B42,'C Report Grouper'!Y$10:Y$50)+SUMIF('Total Adjustments'!$B$14:$B$54,'WW Spending Actual'!$B42,'Total Adjustments'!X$14:X$54)</f>
        <v>0</v>
      </c>
      <c r="Y42" s="102">
        <f>SUMIF('C Report Grouper'!$B$10:$B$50,'WW Spending Actual'!$B42,'C Report Grouper'!Z$10:Z$50)+SUMIF('Total Adjustments'!$B$14:$B$54,'WW Spending Actual'!$B42,'Total Adjustments'!Y$14:Y$54)</f>
        <v>0</v>
      </c>
      <c r="Z42" s="102">
        <f>SUMIF('C Report Grouper'!$B$10:$B$50,'WW Spending Actual'!$B42,'C Report Grouper'!AA$10:AA$50)+SUMIF('Total Adjustments'!$B$14:$B$54,'WW Spending Actual'!$B42,'Total Adjustments'!Z$14:Z$54)</f>
        <v>0</v>
      </c>
      <c r="AA42" s="102">
        <f>SUMIF('C Report Grouper'!$B$10:$B$50,'WW Spending Actual'!$B42,'C Report Grouper'!AB$10:AB$50)+SUMIF('Total Adjustments'!$B$14:$B$54,'WW Spending Actual'!$B42,'Total Adjustments'!AA$14:AA$54)</f>
        <v>0</v>
      </c>
      <c r="AB42" s="102">
        <f>SUMIF('C Report Grouper'!$B$10:$B$50,'WW Spending Actual'!$B42,'C Report Grouper'!AC$10:AC$50)+SUMIF('Total Adjustments'!$B$14:$B$54,'WW Spending Actual'!$B42,'Total Adjustments'!AB$14:AB$54)</f>
        <v>0</v>
      </c>
      <c r="AC42" s="102">
        <f>SUMIF('C Report Grouper'!$B$10:$B$50,'WW Spending Actual'!$B42,'C Report Grouper'!AD$10:AD$50)+SUMIF('Total Adjustments'!$B$14:$B$54,'WW Spending Actual'!$B42,'Total Adjustments'!AC$14:AC$54)</f>
        <v>0</v>
      </c>
      <c r="AD42" s="102">
        <f>SUMIF('C Report Grouper'!$B$10:$B$50,'WW Spending Actual'!$B42,'C Report Grouper'!AE$10:AE$50)+SUMIF('Total Adjustments'!$B$14:$B$54,'WW Spending Actual'!$B42,'Total Adjustments'!AD$14:AD$54)</f>
        <v>0</v>
      </c>
      <c r="AE42" s="102">
        <f>SUMIF('C Report Grouper'!$B$10:$B$50,'WW Spending Actual'!$B42,'C Report Grouper'!AF$10:AF$50)+SUMIF('Total Adjustments'!$B$14:$B$54,'WW Spending Actual'!$B42,'Total Adjustments'!AE$14:AE$54)</f>
        <v>0</v>
      </c>
      <c r="AF42" s="102">
        <f>SUMIF('C Report Grouper'!$B$10:$B$50,'WW Spending Actual'!$B42,'C Report Grouper'!AG$10:AG$50)+SUMIF('Total Adjustments'!$B$14:$B$54,'WW Spending Actual'!$B42,'Total Adjustments'!AF$14:AF$54)</f>
        <v>0</v>
      </c>
      <c r="AG42" s="103">
        <f>SUMIF('C Report Grouper'!$B$10:$B$50,'WW Spending Actual'!$B42,'C Report Grouper'!AH$10:AH$50)+SUMIF('Total Adjustments'!$B$14:$B$54,'WW Spending Actual'!$B42,'Total Adjustments'!AG$14:AG$54)</f>
        <v>0</v>
      </c>
    </row>
    <row r="43" spans="2:33" hidden="1" x14ac:dyDescent="0.2">
      <c r="B43" s="32" t="str">
        <f>IFERROR(VLOOKUP(C43,'MEG Def'!$A$53:$B$56,2),"")</f>
        <v/>
      </c>
      <c r="C43" s="57"/>
      <c r="D43" s="101">
        <f>SUMIF('C Report Grouper'!$B$10:$B$50,'WW Spending Actual'!$B43,'C Report Grouper'!E$10:E$50)+SUMIF('Total Adjustments'!$B$14:$B$54,'WW Spending Actual'!$B43,'Total Adjustments'!D$14:D$54)</f>
        <v>0</v>
      </c>
      <c r="E43" s="420">
        <f>SUMIF('C Report Grouper'!$B$10:$B$50,'WW Spending Actual'!$B43,'C Report Grouper'!F$10:F$50)+SUMIF('Total Adjustments'!$B$14:$B$54,'WW Spending Actual'!$B43,'Total Adjustments'!E$14:E$54)</f>
        <v>0</v>
      </c>
      <c r="F43" s="420">
        <f>SUMIF('C Report Grouper'!$B$10:$B$50,'WW Spending Actual'!$B43,'C Report Grouper'!G$10:G$50)+SUMIF('Total Adjustments'!$B$14:$B$54,'WW Spending Actual'!$B43,'Total Adjustments'!F$14:F$54)</f>
        <v>0</v>
      </c>
      <c r="G43" s="420">
        <f>SUMIF('C Report Grouper'!$B$10:$B$50,'WW Spending Actual'!$B43,'C Report Grouper'!H$10:H$50)+SUMIF('Total Adjustments'!$B$14:$B$54,'WW Spending Actual'!$B43,'Total Adjustments'!G$14:G$54)</f>
        <v>0</v>
      </c>
      <c r="H43" s="103">
        <f>SUMIF('C Report Grouper'!$B$10:$B$50,'WW Spending Actual'!$B43,'C Report Grouper'!I$10:I$50)+SUMIF('Total Adjustments'!$B$14:$B$54,'WW Spending Actual'!$B43,'Total Adjustments'!H$14:H$54)</f>
        <v>0</v>
      </c>
      <c r="I43" s="102">
        <f>SUMIF('C Report Grouper'!$B$10:$B$50,'WW Spending Actual'!$B43,'C Report Grouper'!J$10:J$50)+SUMIF('Total Adjustments'!$B$14:$B$54,'WW Spending Actual'!$B43,'Total Adjustments'!I$14:I$54)</f>
        <v>0</v>
      </c>
      <c r="J43" s="102">
        <f>SUMIF('C Report Grouper'!$B$10:$B$50,'WW Spending Actual'!$B43,'C Report Grouper'!K$10:K$50)+SUMIF('Total Adjustments'!$B$14:$B$54,'WW Spending Actual'!$B43,'Total Adjustments'!J$14:J$54)</f>
        <v>0</v>
      </c>
      <c r="K43" s="102">
        <f>SUMIF('C Report Grouper'!$B$10:$B$50,'WW Spending Actual'!$B43,'C Report Grouper'!L$10:L$50)+SUMIF('Total Adjustments'!$B$14:$B$54,'WW Spending Actual'!$B43,'Total Adjustments'!K$14:K$54)</f>
        <v>0</v>
      </c>
      <c r="L43" s="102">
        <f>SUMIF('C Report Grouper'!$B$10:$B$50,'WW Spending Actual'!$B43,'C Report Grouper'!M$10:M$50)+SUMIF('Total Adjustments'!$B$14:$B$54,'WW Spending Actual'!$B43,'Total Adjustments'!L$14:L$54)</f>
        <v>0</v>
      </c>
      <c r="M43" s="102">
        <f>SUMIF('C Report Grouper'!$B$10:$B$50,'WW Spending Actual'!$B43,'C Report Grouper'!N$10:N$50)+SUMIF('Total Adjustments'!$B$14:$B$54,'WW Spending Actual'!$B43,'Total Adjustments'!M$14:M$54)</f>
        <v>0</v>
      </c>
      <c r="N43" s="102">
        <f>SUMIF('C Report Grouper'!$B$10:$B$50,'WW Spending Actual'!$B43,'C Report Grouper'!O$10:O$50)+SUMIF('Total Adjustments'!$B$14:$B$54,'WW Spending Actual'!$B43,'Total Adjustments'!N$14:N$54)</f>
        <v>0</v>
      </c>
      <c r="O43" s="102">
        <f>SUMIF('C Report Grouper'!$B$10:$B$50,'WW Spending Actual'!$B43,'C Report Grouper'!P$10:P$50)+SUMIF('Total Adjustments'!$B$14:$B$54,'WW Spending Actual'!$B43,'Total Adjustments'!O$14:O$54)</f>
        <v>0</v>
      </c>
      <c r="P43" s="102">
        <f>SUMIF('C Report Grouper'!$B$10:$B$50,'WW Spending Actual'!$B43,'C Report Grouper'!Q$10:Q$50)+SUMIF('Total Adjustments'!$B$14:$B$54,'WW Spending Actual'!$B43,'Total Adjustments'!P$14:P$54)</f>
        <v>0</v>
      </c>
      <c r="Q43" s="102">
        <f>SUMIF('C Report Grouper'!$B$10:$B$50,'WW Spending Actual'!$B43,'C Report Grouper'!R$10:R$50)+SUMIF('Total Adjustments'!$B$14:$B$54,'WW Spending Actual'!$B43,'Total Adjustments'!Q$14:Q$54)</f>
        <v>0</v>
      </c>
      <c r="R43" s="102">
        <f>SUMIF('C Report Grouper'!$B$10:$B$50,'WW Spending Actual'!$B43,'C Report Grouper'!S$10:S$50)+SUMIF('Total Adjustments'!$B$14:$B$54,'WW Spending Actual'!$B43,'Total Adjustments'!R$14:R$54)</f>
        <v>0</v>
      </c>
      <c r="S43" s="102">
        <f>SUMIF('C Report Grouper'!$B$10:$B$50,'WW Spending Actual'!$B43,'C Report Grouper'!T$10:T$50)+SUMIF('Total Adjustments'!$B$14:$B$54,'WW Spending Actual'!$B43,'Total Adjustments'!S$14:S$54)</f>
        <v>0</v>
      </c>
      <c r="T43" s="102">
        <f>SUMIF('C Report Grouper'!$B$10:$B$50,'WW Spending Actual'!$B43,'C Report Grouper'!U$10:U$50)+SUMIF('Total Adjustments'!$B$14:$B$54,'WW Spending Actual'!$B43,'Total Adjustments'!T$14:T$54)</f>
        <v>0</v>
      </c>
      <c r="U43" s="102">
        <f>SUMIF('C Report Grouper'!$B$10:$B$50,'WW Spending Actual'!$B43,'C Report Grouper'!V$10:V$50)+SUMIF('Total Adjustments'!$B$14:$B$54,'WW Spending Actual'!$B43,'Total Adjustments'!U$14:U$54)</f>
        <v>0</v>
      </c>
      <c r="V43" s="102">
        <f>SUMIF('C Report Grouper'!$B$10:$B$50,'WW Spending Actual'!$B43,'C Report Grouper'!W$10:W$50)+SUMIF('Total Adjustments'!$B$14:$B$54,'WW Spending Actual'!$B43,'Total Adjustments'!V$14:V$54)</f>
        <v>0</v>
      </c>
      <c r="W43" s="102">
        <f>SUMIF('C Report Grouper'!$B$10:$B$50,'WW Spending Actual'!$B43,'C Report Grouper'!X$10:X$50)+SUMIF('Total Adjustments'!$B$14:$B$54,'WW Spending Actual'!$B43,'Total Adjustments'!W$14:W$54)</f>
        <v>0</v>
      </c>
      <c r="X43" s="102">
        <f>SUMIF('C Report Grouper'!$B$10:$B$50,'WW Spending Actual'!$B43,'C Report Grouper'!Y$10:Y$50)+SUMIF('Total Adjustments'!$B$14:$B$54,'WW Spending Actual'!$B43,'Total Adjustments'!X$14:X$54)</f>
        <v>0</v>
      </c>
      <c r="Y43" s="102">
        <f>SUMIF('C Report Grouper'!$B$10:$B$50,'WW Spending Actual'!$B43,'C Report Grouper'!Z$10:Z$50)+SUMIF('Total Adjustments'!$B$14:$B$54,'WW Spending Actual'!$B43,'Total Adjustments'!Y$14:Y$54)</f>
        <v>0</v>
      </c>
      <c r="Z43" s="102">
        <f>SUMIF('C Report Grouper'!$B$10:$B$50,'WW Spending Actual'!$B43,'C Report Grouper'!AA$10:AA$50)+SUMIF('Total Adjustments'!$B$14:$B$54,'WW Spending Actual'!$B43,'Total Adjustments'!Z$14:Z$54)</f>
        <v>0</v>
      </c>
      <c r="AA43" s="102">
        <f>SUMIF('C Report Grouper'!$B$10:$B$50,'WW Spending Actual'!$B43,'C Report Grouper'!AB$10:AB$50)+SUMIF('Total Adjustments'!$B$14:$B$54,'WW Spending Actual'!$B43,'Total Adjustments'!AA$14:AA$54)</f>
        <v>0</v>
      </c>
      <c r="AB43" s="102">
        <f>SUMIF('C Report Grouper'!$B$10:$B$50,'WW Spending Actual'!$B43,'C Report Grouper'!AC$10:AC$50)+SUMIF('Total Adjustments'!$B$14:$B$54,'WW Spending Actual'!$B43,'Total Adjustments'!AB$14:AB$54)</f>
        <v>0</v>
      </c>
      <c r="AC43" s="102">
        <f>SUMIF('C Report Grouper'!$B$10:$B$50,'WW Spending Actual'!$B43,'C Report Grouper'!AD$10:AD$50)+SUMIF('Total Adjustments'!$B$14:$B$54,'WW Spending Actual'!$B43,'Total Adjustments'!AC$14:AC$54)</f>
        <v>0</v>
      </c>
      <c r="AD43" s="102">
        <f>SUMIF('C Report Grouper'!$B$10:$B$50,'WW Spending Actual'!$B43,'C Report Grouper'!AE$10:AE$50)+SUMIF('Total Adjustments'!$B$14:$B$54,'WW Spending Actual'!$B43,'Total Adjustments'!AD$14:AD$54)</f>
        <v>0</v>
      </c>
      <c r="AE43" s="102">
        <f>SUMIF('C Report Grouper'!$B$10:$B$50,'WW Spending Actual'!$B43,'C Report Grouper'!AF$10:AF$50)+SUMIF('Total Adjustments'!$B$14:$B$54,'WW Spending Actual'!$B43,'Total Adjustments'!AE$14:AE$54)</f>
        <v>0</v>
      </c>
      <c r="AF43" s="102">
        <f>SUMIF('C Report Grouper'!$B$10:$B$50,'WW Spending Actual'!$B43,'C Report Grouper'!AG$10:AG$50)+SUMIF('Total Adjustments'!$B$14:$B$54,'WW Spending Actual'!$B43,'Total Adjustments'!AF$14:AF$54)</f>
        <v>0</v>
      </c>
      <c r="AG43" s="103">
        <f>SUMIF('C Report Grouper'!$B$10:$B$50,'WW Spending Actual'!$B43,'C Report Grouper'!AH$10:AH$50)+SUMIF('Total Adjustments'!$B$14:$B$54,'WW Spending Actual'!$B43,'Total Adjustments'!AG$14:AG$54)</f>
        <v>0</v>
      </c>
    </row>
    <row r="44" spans="2:33" hidden="1" x14ac:dyDescent="0.2">
      <c r="B44" s="32" t="str">
        <f>IFERROR(VLOOKUP(C44,'MEG Def'!$A$53:$B$56,2),"")</f>
        <v/>
      </c>
      <c r="C44" s="57"/>
      <c r="D44" s="101">
        <f>SUMIF('C Report Grouper'!$B$10:$B$50,'WW Spending Actual'!$B44,'C Report Grouper'!E$10:E$50)+SUMIF('Total Adjustments'!$B$14:$B$54,'WW Spending Actual'!$B44,'Total Adjustments'!D$14:D$54)</f>
        <v>0</v>
      </c>
      <c r="E44" s="420">
        <f>SUMIF('C Report Grouper'!$B$10:$B$50,'WW Spending Actual'!$B44,'C Report Grouper'!F$10:F$50)+SUMIF('Total Adjustments'!$B$14:$B$54,'WW Spending Actual'!$B44,'Total Adjustments'!E$14:E$54)</f>
        <v>0</v>
      </c>
      <c r="F44" s="420">
        <f>SUMIF('C Report Grouper'!$B$10:$B$50,'WW Spending Actual'!$B44,'C Report Grouper'!G$10:G$50)+SUMIF('Total Adjustments'!$B$14:$B$54,'WW Spending Actual'!$B44,'Total Adjustments'!F$14:F$54)</f>
        <v>0</v>
      </c>
      <c r="G44" s="420">
        <f>SUMIF('C Report Grouper'!$B$10:$B$50,'WW Spending Actual'!$B44,'C Report Grouper'!H$10:H$50)+SUMIF('Total Adjustments'!$B$14:$B$54,'WW Spending Actual'!$B44,'Total Adjustments'!G$14:G$54)</f>
        <v>0</v>
      </c>
      <c r="H44" s="103">
        <f>SUMIF('C Report Grouper'!$B$10:$B$50,'WW Spending Actual'!$B44,'C Report Grouper'!I$10:I$50)+SUMIF('Total Adjustments'!$B$14:$B$54,'WW Spending Actual'!$B44,'Total Adjustments'!H$14:H$54)</f>
        <v>0</v>
      </c>
      <c r="I44" s="102">
        <f>SUMIF('C Report Grouper'!$B$10:$B$50,'WW Spending Actual'!$B44,'C Report Grouper'!J$10:J$50)+SUMIF('Total Adjustments'!$B$14:$B$54,'WW Spending Actual'!$B44,'Total Adjustments'!I$14:I$54)</f>
        <v>0</v>
      </c>
      <c r="J44" s="102">
        <f>SUMIF('C Report Grouper'!$B$10:$B$50,'WW Spending Actual'!$B44,'C Report Grouper'!K$10:K$50)+SUMIF('Total Adjustments'!$B$14:$B$54,'WW Spending Actual'!$B44,'Total Adjustments'!J$14:J$54)</f>
        <v>0</v>
      </c>
      <c r="K44" s="102">
        <f>SUMIF('C Report Grouper'!$B$10:$B$50,'WW Spending Actual'!$B44,'C Report Grouper'!L$10:L$50)+SUMIF('Total Adjustments'!$B$14:$B$54,'WW Spending Actual'!$B44,'Total Adjustments'!K$14:K$54)</f>
        <v>0</v>
      </c>
      <c r="L44" s="102">
        <f>SUMIF('C Report Grouper'!$B$10:$B$50,'WW Spending Actual'!$B44,'C Report Grouper'!M$10:M$50)+SUMIF('Total Adjustments'!$B$14:$B$54,'WW Spending Actual'!$B44,'Total Adjustments'!L$14:L$54)</f>
        <v>0</v>
      </c>
      <c r="M44" s="102">
        <f>SUMIF('C Report Grouper'!$B$10:$B$50,'WW Spending Actual'!$B44,'C Report Grouper'!N$10:N$50)+SUMIF('Total Adjustments'!$B$14:$B$54,'WW Spending Actual'!$B44,'Total Adjustments'!M$14:M$54)</f>
        <v>0</v>
      </c>
      <c r="N44" s="102">
        <f>SUMIF('C Report Grouper'!$B$10:$B$50,'WW Spending Actual'!$B44,'C Report Grouper'!O$10:O$50)+SUMIF('Total Adjustments'!$B$14:$B$54,'WW Spending Actual'!$B44,'Total Adjustments'!N$14:N$54)</f>
        <v>0</v>
      </c>
      <c r="O44" s="102">
        <f>SUMIF('C Report Grouper'!$B$10:$B$50,'WW Spending Actual'!$B44,'C Report Grouper'!P$10:P$50)+SUMIF('Total Adjustments'!$B$14:$B$54,'WW Spending Actual'!$B44,'Total Adjustments'!O$14:O$54)</f>
        <v>0</v>
      </c>
      <c r="P44" s="102">
        <f>SUMIF('C Report Grouper'!$B$10:$B$50,'WW Spending Actual'!$B44,'C Report Grouper'!Q$10:Q$50)+SUMIF('Total Adjustments'!$B$14:$B$54,'WW Spending Actual'!$B44,'Total Adjustments'!P$14:P$54)</f>
        <v>0</v>
      </c>
      <c r="Q44" s="102">
        <f>SUMIF('C Report Grouper'!$B$10:$B$50,'WW Spending Actual'!$B44,'C Report Grouper'!R$10:R$50)+SUMIF('Total Adjustments'!$B$14:$B$54,'WW Spending Actual'!$B44,'Total Adjustments'!Q$14:Q$54)</f>
        <v>0</v>
      </c>
      <c r="R44" s="102">
        <f>SUMIF('C Report Grouper'!$B$10:$B$50,'WW Spending Actual'!$B44,'C Report Grouper'!S$10:S$50)+SUMIF('Total Adjustments'!$B$14:$B$54,'WW Spending Actual'!$B44,'Total Adjustments'!R$14:R$54)</f>
        <v>0</v>
      </c>
      <c r="S44" s="102">
        <f>SUMIF('C Report Grouper'!$B$10:$B$50,'WW Spending Actual'!$B44,'C Report Grouper'!T$10:T$50)+SUMIF('Total Adjustments'!$B$14:$B$54,'WW Spending Actual'!$B44,'Total Adjustments'!S$14:S$54)</f>
        <v>0</v>
      </c>
      <c r="T44" s="102">
        <f>SUMIF('C Report Grouper'!$B$10:$B$50,'WW Spending Actual'!$B44,'C Report Grouper'!U$10:U$50)+SUMIF('Total Adjustments'!$B$14:$B$54,'WW Spending Actual'!$B44,'Total Adjustments'!T$14:T$54)</f>
        <v>0</v>
      </c>
      <c r="U44" s="102">
        <f>SUMIF('C Report Grouper'!$B$10:$B$50,'WW Spending Actual'!$B44,'C Report Grouper'!V$10:V$50)+SUMIF('Total Adjustments'!$B$14:$B$54,'WW Spending Actual'!$B44,'Total Adjustments'!U$14:U$54)</f>
        <v>0</v>
      </c>
      <c r="V44" s="102">
        <f>SUMIF('C Report Grouper'!$B$10:$B$50,'WW Spending Actual'!$B44,'C Report Grouper'!W$10:W$50)+SUMIF('Total Adjustments'!$B$14:$B$54,'WW Spending Actual'!$B44,'Total Adjustments'!V$14:V$54)</f>
        <v>0</v>
      </c>
      <c r="W44" s="102">
        <f>SUMIF('C Report Grouper'!$B$10:$B$50,'WW Spending Actual'!$B44,'C Report Grouper'!X$10:X$50)+SUMIF('Total Adjustments'!$B$14:$B$54,'WW Spending Actual'!$B44,'Total Adjustments'!W$14:W$54)</f>
        <v>0</v>
      </c>
      <c r="X44" s="102">
        <f>SUMIF('C Report Grouper'!$B$10:$B$50,'WW Spending Actual'!$B44,'C Report Grouper'!Y$10:Y$50)+SUMIF('Total Adjustments'!$B$14:$B$54,'WW Spending Actual'!$B44,'Total Adjustments'!X$14:X$54)</f>
        <v>0</v>
      </c>
      <c r="Y44" s="102">
        <f>SUMIF('C Report Grouper'!$B$10:$B$50,'WW Spending Actual'!$B44,'C Report Grouper'!Z$10:Z$50)+SUMIF('Total Adjustments'!$B$14:$B$54,'WW Spending Actual'!$B44,'Total Adjustments'!Y$14:Y$54)</f>
        <v>0</v>
      </c>
      <c r="Z44" s="102">
        <f>SUMIF('C Report Grouper'!$B$10:$B$50,'WW Spending Actual'!$B44,'C Report Grouper'!AA$10:AA$50)+SUMIF('Total Adjustments'!$B$14:$B$54,'WW Spending Actual'!$B44,'Total Adjustments'!Z$14:Z$54)</f>
        <v>0</v>
      </c>
      <c r="AA44" s="102">
        <f>SUMIF('C Report Grouper'!$B$10:$B$50,'WW Spending Actual'!$B44,'C Report Grouper'!AB$10:AB$50)+SUMIF('Total Adjustments'!$B$14:$B$54,'WW Spending Actual'!$B44,'Total Adjustments'!AA$14:AA$54)</f>
        <v>0</v>
      </c>
      <c r="AB44" s="102">
        <f>SUMIF('C Report Grouper'!$B$10:$B$50,'WW Spending Actual'!$B44,'C Report Grouper'!AC$10:AC$50)+SUMIF('Total Adjustments'!$B$14:$B$54,'WW Spending Actual'!$B44,'Total Adjustments'!AB$14:AB$54)</f>
        <v>0</v>
      </c>
      <c r="AC44" s="102">
        <f>SUMIF('C Report Grouper'!$B$10:$B$50,'WW Spending Actual'!$B44,'C Report Grouper'!AD$10:AD$50)+SUMIF('Total Adjustments'!$B$14:$B$54,'WW Spending Actual'!$B44,'Total Adjustments'!AC$14:AC$54)</f>
        <v>0</v>
      </c>
      <c r="AD44" s="102">
        <f>SUMIF('C Report Grouper'!$B$10:$B$50,'WW Spending Actual'!$B44,'C Report Grouper'!AE$10:AE$50)+SUMIF('Total Adjustments'!$B$14:$B$54,'WW Spending Actual'!$B44,'Total Adjustments'!AD$14:AD$54)</f>
        <v>0</v>
      </c>
      <c r="AE44" s="102">
        <f>SUMIF('C Report Grouper'!$B$10:$B$50,'WW Spending Actual'!$B44,'C Report Grouper'!AF$10:AF$50)+SUMIF('Total Adjustments'!$B$14:$B$54,'WW Spending Actual'!$B44,'Total Adjustments'!AE$14:AE$54)</f>
        <v>0</v>
      </c>
      <c r="AF44" s="102">
        <f>SUMIF('C Report Grouper'!$B$10:$B$50,'WW Spending Actual'!$B44,'C Report Grouper'!AG$10:AG$50)+SUMIF('Total Adjustments'!$B$14:$B$54,'WW Spending Actual'!$B44,'Total Adjustments'!AF$14:AF$54)</f>
        <v>0</v>
      </c>
      <c r="AG44" s="103">
        <f>SUMIF('C Report Grouper'!$B$10:$B$50,'WW Spending Actual'!$B44,'C Report Grouper'!AH$10:AH$50)+SUMIF('Total Adjustments'!$B$14:$B$54,'WW Spending Actual'!$B44,'Total Adjustments'!AG$14:AG$54)</f>
        <v>0</v>
      </c>
    </row>
    <row r="45" spans="2:33" hidden="1" x14ac:dyDescent="0.2">
      <c r="B45" s="32"/>
      <c r="C45" s="57"/>
      <c r="D45" s="101"/>
      <c r="E45" s="420"/>
      <c r="F45" s="420"/>
      <c r="G45" s="420"/>
      <c r="H45" s="103"/>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3"/>
    </row>
    <row r="46" spans="2:33" hidden="1" x14ac:dyDescent="0.2">
      <c r="B46" s="60" t="s">
        <v>81</v>
      </c>
      <c r="C46" s="57"/>
      <c r="D46" s="101"/>
      <c r="E46" s="420"/>
      <c r="F46" s="420"/>
      <c r="G46" s="420"/>
      <c r="H46" s="103"/>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3"/>
    </row>
    <row r="47" spans="2:33" hidden="1" x14ac:dyDescent="0.2">
      <c r="B47" s="32" t="str">
        <f>IFERROR(VLOOKUP(C47,'MEG Def'!$A$58:$B$61,2),"")</f>
        <v/>
      </c>
      <c r="C47" s="57"/>
      <c r="D47" s="101">
        <f>SUMIF('C Report Grouper'!$B$10:$B$50,'WW Spending Actual'!$B47,'C Report Grouper'!E$10:E$50)+SUMIF('Total Adjustments'!$B$14:$B$54,'WW Spending Actual'!$B47,'Total Adjustments'!D$14:D$54)</f>
        <v>0</v>
      </c>
      <c r="E47" s="420">
        <f>SUMIF('C Report Grouper'!$B$10:$B$50,'WW Spending Actual'!$B47,'C Report Grouper'!F$10:F$50)+SUMIF('Total Adjustments'!$B$14:$B$54,'WW Spending Actual'!$B47,'Total Adjustments'!E$14:E$54)</f>
        <v>0</v>
      </c>
      <c r="F47" s="420">
        <f>SUMIF('C Report Grouper'!$B$10:$B$50,'WW Spending Actual'!$B47,'C Report Grouper'!G$10:G$50)+SUMIF('Total Adjustments'!$B$14:$B$54,'WW Spending Actual'!$B47,'Total Adjustments'!F$14:F$54)</f>
        <v>0</v>
      </c>
      <c r="G47" s="420">
        <f>SUMIF('C Report Grouper'!$B$10:$B$50,'WW Spending Actual'!$B47,'C Report Grouper'!H$10:H$50)+SUMIF('Total Adjustments'!$B$14:$B$54,'WW Spending Actual'!$B47,'Total Adjustments'!G$14:G$54)</f>
        <v>0</v>
      </c>
      <c r="H47" s="103">
        <f>SUMIF('C Report Grouper'!$B$10:$B$50,'WW Spending Actual'!$B47,'C Report Grouper'!I$10:I$50)+SUMIF('Total Adjustments'!$B$14:$B$54,'WW Spending Actual'!$B47,'Total Adjustments'!H$14:H$54)</f>
        <v>0</v>
      </c>
      <c r="I47" s="102">
        <f>SUMIF('C Report Grouper'!$B$10:$B$50,'WW Spending Actual'!$B47,'C Report Grouper'!J$10:J$50)+SUMIF('Total Adjustments'!$B$14:$B$54,'WW Spending Actual'!$B47,'Total Adjustments'!I$14:I$54)</f>
        <v>0</v>
      </c>
      <c r="J47" s="102">
        <f>SUMIF('C Report Grouper'!$B$10:$B$50,'WW Spending Actual'!$B47,'C Report Grouper'!K$10:K$50)+SUMIF('Total Adjustments'!$B$14:$B$54,'WW Spending Actual'!$B47,'Total Adjustments'!J$14:J$54)</f>
        <v>0</v>
      </c>
      <c r="K47" s="102">
        <f>SUMIF('C Report Grouper'!$B$10:$B$50,'WW Spending Actual'!$B47,'C Report Grouper'!L$10:L$50)+SUMIF('Total Adjustments'!$B$14:$B$54,'WW Spending Actual'!$B47,'Total Adjustments'!K$14:K$54)</f>
        <v>0</v>
      </c>
      <c r="L47" s="102">
        <f>SUMIF('C Report Grouper'!$B$10:$B$50,'WW Spending Actual'!$B47,'C Report Grouper'!M$10:M$50)+SUMIF('Total Adjustments'!$B$14:$B$54,'WW Spending Actual'!$B47,'Total Adjustments'!L$14:L$54)</f>
        <v>0</v>
      </c>
      <c r="M47" s="102">
        <f>SUMIF('C Report Grouper'!$B$10:$B$50,'WW Spending Actual'!$B47,'C Report Grouper'!N$10:N$50)+SUMIF('Total Adjustments'!$B$14:$B$54,'WW Spending Actual'!$B47,'Total Adjustments'!M$14:M$54)</f>
        <v>0</v>
      </c>
      <c r="N47" s="102">
        <f>SUMIF('C Report Grouper'!$B$10:$B$50,'WW Spending Actual'!$B47,'C Report Grouper'!O$10:O$50)+SUMIF('Total Adjustments'!$B$14:$B$54,'WW Spending Actual'!$B47,'Total Adjustments'!N$14:N$54)</f>
        <v>0</v>
      </c>
      <c r="O47" s="102">
        <f>SUMIF('C Report Grouper'!$B$10:$B$50,'WW Spending Actual'!$B47,'C Report Grouper'!P$10:P$50)+SUMIF('Total Adjustments'!$B$14:$B$54,'WW Spending Actual'!$B47,'Total Adjustments'!O$14:O$54)</f>
        <v>0</v>
      </c>
      <c r="P47" s="102">
        <f>SUMIF('C Report Grouper'!$B$10:$B$50,'WW Spending Actual'!$B47,'C Report Grouper'!Q$10:Q$50)+SUMIF('Total Adjustments'!$B$14:$B$54,'WW Spending Actual'!$B47,'Total Adjustments'!P$14:P$54)</f>
        <v>0</v>
      </c>
      <c r="Q47" s="102">
        <f>SUMIF('C Report Grouper'!$B$10:$B$50,'WW Spending Actual'!$B47,'C Report Grouper'!R$10:R$50)+SUMIF('Total Adjustments'!$B$14:$B$54,'WW Spending Actual'!$B47,'Total Adjustments'!Q$14:Q$54)</f>
        <v>0</v>
      </c>
      <c r="R47" s="102">
        <f>SUMIF('C Report Grouper'!$B$10:$B$50,'WW Spending Actual'!$B47,'C Report Grouper'!S$10:S$50)+SUMIF('Total Adjustments'!$B$14:$B$54,'WW Spending Actual'!$B47,'Total Adjustments'!R$14:R$54)</f>
        <v>0</v>
      </c>
      <c r="S47" s="102">
        <f>SUMIF('C Report Grouper'!$B$10:$B$50,'WW Spending Actual'!$B47,'C Report Grouper'!T$10:T$50)+SUMIF('Total Adjustments'!$B$14:$B$54,'WW Spending Actual'!$B47,'Total Adjustments'!S$14:S$54)</f>
        <v>0</v>
      </c>
      <c r="T47" s="102">
        <f>SUMIF('C Report Grouper'!$B$10:$B$50,'WW Spending Actual'!$B47,'C Report Grouper'!U$10:U$50)+SUMIF('Total Adjustments'!$B$14:$B$54,'WW Spending Actual'!$B47,'Total Adjustments'!T$14:T$54)</f>
        <v>0</v>
      </c>
      <c r="U47" s="102">
        <f>SUMIF('C Report Grouper'!$B$10:$B$50,'WW Spending Actual'!$B47,'C Report Grouper'!V$10:V$50)+SUMIF('Total Adjustments'!$B$14:$B$54,'WW Spending Actual'!$B47,'Total Adjustments'!U$14:U$54)</f>
        <v>0</v>
      </c>
      <c r="V47" s="102">
        <f>SUMIF('C Report Grouper'!$B$10:$B$50,'WW Spending Actual'!$B47,'C Report Grouper'!W$10:W$50)+SUMIF('Total Adjustments'!$B$14:$B$54,'WW Spending Actual'!$B47,'Total Adjustments'!V$14:V$54)</f>
        <v>0</v>
      </c>
      <c r="W47" s="102">
        <f>SUMIF('C Report Grouper'!$B$10:$B$50,'WW Spending Actual'!$B47,'C Report Grouper'!X$10:X$50)+SUMIF('Total Adjustments'!$B$14:$B$54,'WW Spending Actual'!$B47,'Total Adjustments'!W$14:W$54)</f>
        <v>0</v>
      </c>
      <c r="X47" s="102">
        <f>SUMIF('C Report Grouper'!$B$10:$B$50,'WW Spending Actual'!$B47,'C Report Grouper'!Y$10:Y$50)+SUMIF('Total Adjustments'!$B$14:$B$54,'WW Spending Actual'!$B47,'Total Adjustments'!X$14:X$54)</f>
        <v>0</v>
      </c>
      <c r="Y47" s="102">
        <f>SUMIF('C Report Grouper'!$B$10:$B$50,'WW Spending Actual'!$B47,'C Report Grouper'!Z$10:Z$50)+SUMIF('Total Adjustments'!$B$14:$B$54,'WW Spending Actual'!$B47,'Total Adjustments'!Y$14:Y$54)</f>
        <v>0</v>
      </c>
      <c r="Z47" s="102">
        <f>SUMIF('C Report Grouper'!$B$10:$B$50,'WW Spending Actual'!$B47,'C Report Grouper'!AA$10:AA$50)+SUMIF('Total Adjustments'!$B$14:$B$54,'WW Spending Actual'!$B47,'Total Adjustments'!Z$14:Z$54)</f>
        <v>0</v>
      </c>
      <c r="AA47" s="102">
        <f>SUMIF('C Report Grouper'!$B$10:$B$50,'WW Spending Actual'!$B47,'C Report Grouper'!AB$10:AB$50)+SUMIF('Total Adjustments'!$B$14:$B$54,'WW Spending Actual'!$B47,'Total Adjustments'!AA$14:AA$54)</f>
        <v>0</v>
      </c>
      <c r="AB47" s="102">
        <f>SUMIF('C Report Grouper'!$B$10:$B$50,'WW Spending Actual'!$B47,'C Report Grouper'!AC$10:AC$50)+SUMIF('Total Adjustments'!$B$14:$B$54,'WW Spending Actual'!$B47,'Total Adjustments'!AB$14:AB$54)</f>
        <v>0</v>
      </c>
      <c r="AC47" s="102">
        <f>SUMIF('C Report Grouper'!$B$10:$B$50,'WW Spending Actual'!$B47,'C Report Grouper'!AD$10:AD$50)+SUMIF('Total Adjustments'!$B$14:$B$54,'WW Spending Actual'!$B47,'Total Adjustments'!AC$14:AC$54)</f>
        <v>0</v>
      </c>
      <c r="AD47" s="102">
        <f>SUMIF('C Report Grouper'!$B$10:$B$50,'WW Spending Actual'!$B47,'C Report Grouper'!AE$10:AE$50)+SUMIF('Total Adjustments'!$B$14:$B$54,'WW Spending Actual'!$B47,'Total Adjustments'!AD$14:AD$54)</f>
        <v>0</v>
      </c>
      <c r="AE47" s="102">
        <f>SUMIF('C Report Grouper'!$B$10:$B$50,'WW Spending Actual'!$B47,'C Report Grouper'!AF$10:AF$50)+SUMIF('Total Adjustments'!$B$14:$B$54,'WW Spending Actual'!$B47,'Total Adjustments'!AE$14:AE$54)</f>
        <v>0</v>
      </c>
      <c r="AF47" s="102">
        <f>SUMIF('C Report Grouper'!$B$10:$B$50,'WW Spending Actual'!$B47,'C Report Grouper'!AG$10:AG$50)+SUMIF('Total Adjustments'!$B$14:$B$54,'WW Spending Actual'!$B47,'Total Adjustments'!AF$14:AF$54)</f>
        <v>0</v>
      </c>
      <c r="AG47" s="103">
        <f>SUMIF('C Report Grouper'!$B$10:$B$50,'WW Spending Actual'!$B47,'C Report Grouper'!AH$10:AH$50)+SUMIF('Total Adjustments'!$B$14:$B$54,'WW Spending Actual'!$B47,'Total Adjustments'!AG$14:AG$54)</f>
        <v>0</v>
      </c>
    </row>
    <row r="48" spans="2:33" hidden="1" x14ac:dyDescent="0.2">
      <c r="B48" s="32" t="str">
        <f>IFERROR(VLOOKUP(C48,'MEG Def'!$A$58:$B$61,2),"")</f>
        <v/>
      </c>
      <c r="C48" s="57"/>
      <c r="D48" s="101">
        <f>SUMIF('C Report Grouper'!$B$10:$B$50,'WW Spending Actual'!$B48,'C Report Grouper'!E$10:E$50)+SUMIF('Total Adjustments'!$B$14:$B$54,'WW Spending Actual'!$B48,'Total Adjustments'!D$14:D$54)</f>
        <v>0</v>
      </c>
      <c r="E48" s="420">
        <f>SUMIF('C Report Grouper'!$B$10:$B$50,'WW Spending Actual'!$B48,'C Report Grouper'!F$10:F$50)+SUMIF('Total Adjustments'!$B$14:$B$54,'WW Spending Actual'!$B48,'Total Adjustments'!E$14:E$54)</f>
        <v>0</v>
      </c>
      <c r="F48" s="420">
        <f>SUMIF('C Report Grouper'!$B$10:$B$50,'WW Spending Actual'!$B48,'C Report Grouper'!G$10:G$50)+SUMIF('Total Adjustments'!$B$14:$B$54,'WW Spending Actual'!$B48,'Total Adjustments'!F$14:F$54)</f>
        <v>0</v>
      </c>
      <c r="G48" s="420">
        <f>SUMIF('C Report Grouper'!$B$10:$B$50,'WW Spending Actual'!$B48,'C Report Grouper'!H$10:H$50)+SUMIF('Total Adjustments'!$B$14:$B$54,'WW Spending Actual'!$B48,'Total Adjustments'!G$14:G$54)</f>
        <v>0</v>
      </c>
      <c r="H48" s="103">
        <f>SUMIF('C Report Grouper'!$B$10:$B$50,'WW Spending Actual'!$B48,'C Report Grouper'!I$10:I$50)+SUMIF('Total Adjustments'!$B$14:$B$54,'WW Spending Actual'!$B48,'Total Adjustments'!H$14:H$54)</f>
        <v>0</v>
      </c>
      <c r="I48" s="102">
        <f>SUMIF('C Report Grouper'!$B$10:$B$50,'WW Spending Actual'!$B48,'C Report Grouper'!J$10:J$50)+SUMIF('Total Adjustments'!$B$14:$B$54,'WW Spending Actual'!$B48,'Total Adjustments'!I$14:I$54)</f>
        <v>0</v>
      </c>
      <c r="J48" s="102">
        <f>SUMIF('C Report Grouper'!$B$10:$B$50,'WW Spending Actual'!$B48,'C Report Grouper'!K$10:K$50)+SUMIF('Total Adjustments'!$B$14:$B$54,'WW Spending Actual'!$B48,'Total Adjustments'!J$14:J$54)</f>
        <v>0</v>
      </c>
      <c r="K48" s="102">
        <f>SUMIF('C Report Grouper'!$B$10:$B$50,'WW Spending Actual'!$B48,'C Report Grouper'!L$10:L$50)+SUMIF('Total Adjustments'!$B$14:$B$54,'WW Spending Actual'!$B48,'Total Adjustments'!K$14:K$54)</f>
        <v>0</v>
      </c>
      <c r="L48" s="102">
        <f>SUMIF('C Report Grouper'!$B$10:$B$50,'WW Spending Actual'!$B48,'C Report Grouper'!M$10:M$50)+SUMIF('Total Adjustments'!$B$14:$B$54,'WW Spending Actual'!$B48,'Total Adjustments'!L$14:L$54)</f>
        <v>0</v>
      </c>
      <c r="M48" s="102">
        <f>SUMIF('C Report Grouper'!$B$10:$B$50,'WW Spending Actual'!$B48,'C Report Grouper'!N$10:N$50)+SUMIF('Total Adjustments'!$B$14:$B$54,'WW Spending Actual'!$B48,'Total Adjustments'!M$14:M$54)</f>
        <v>0</v>
      </c>
      <c r="N48" s="102">
        <f>SUMIF('C Report Grouper'!$B$10:$B$50,'WW Spending Actual'!$B48,'C Report Grouper'!O$10:O$50)+SUMIF('Total Adjustments'!$B$14:$B$54,'WW Spending Actual'!$B48,'Total Adjustments'!N$14:N$54)</f>
        <v>0</v>
      </c>
      <c r="O48" s="102">
        <f>SUMIF('C Report Grouper'!$B$10:$B$50,'WW Spending Actual'!$B48,'C Report Grouper'!P$10:P$50)+SUMIF('Total Adjustments'!$B$14:$B$54,'WW Spending Actual'!$B48,'Total Adjustments'!O$14:O$54)</f>
        <v>0</v>
      </c>
      <c r="P48" s="102">
        <f>SUMIF('C Report Grouper'!$B$10:$B$50,'WW Spending Actual'!$B48,'C Report Grouper'!Q$10:Q$50)+SUMIF('Total Adjustments'!$B$14:$B$54,'WW Spending Actual'!$B48,'Total Adjustments'!P$14:P$54)</f>
        <v>0</v>
      </c>
      <c r="Q48" s="102">
        <f>SUMIF('C Report Grouper'!$B$10:$B$50,'WW Spending Actual'!$B48,'C Report Grouper'!R$10:R$50)+SUMIF('Total Adjustments'!$B$14:$B$54,'WW Spending Actual'!$B48,'Total Adjustments'!Q$14:Q$54)</f>
        <v>0</v>
      </c>
      <c r="R48" s="102">
        <f>SUMIF('C Report Grouper'!$B$10:$B$50,'WW Spending Actual'!$B48,'C Report Grouper'!S$10:S$50)+SUMIF('Total Adjustments'!$B$14:$B$54,'WW Spending Actual'!$B48,'Total Adjustments'!R$14:R$54)</f>
        <v>0</v>
      </c>
      <c r="S48" s="102">
        <f>SUMIF('C Report Grouper'!$B$10:$B$50,'WW Spending Actual'!$B48,'C Report Grouper'!T$10:T$50)+SUMIF('Total Adjustments'!$B$14:$B$54,'WW Spending Actual'!$B48,'Total Adjustments'!S$14:S$54)</f>
        <v>0</v>
      </c>
      <c r="T48" s="102">
        <f>SUMIF('C Report Grouper'!$B$10:$B$50,'WW Spending Actual'!$B48,'C Report Grouper'!U$10:U$50)+SUMIF('Total Adjustments'!$B$14:$B$54,'WW Spending Actual'!$B48,'Total Adjustments'!T$14:T$54)</f>
        <v>0</v>
      </c>
      <c r="U48" s="102">
        <f>SUMIF('C Report Grouper'!$B$10:$B$50,'WW Spending Actual'!$B48,'C Report Grouper'!V$10:V$50)+SUMIF('Total Adjustments'!$B$14:$B$54,'WW Spending Actual'!$B48,'Total Adjustments'!U$14:U$54)</f>
        <v>0</v>
      </c>
      <c r="V48" s="102">
        <f>SUMIF('C Report Grouper'!$B$10:$B$50,'WW Spending Actual'!$B48,'C Report Grouper'!W$10:W$50)+SUMIF('Total Adjustments'!$B$14:$B$54,'WW Spending Actual'!$B48,'Total Adjustments'!V$14:V$54)</f>
        <v>0</v>
      </c>
      <c r="W48" s="102">
        <f>SUMIF('C Report Grouper'!$B$10:$B$50,'WW Spending Actual'!$B48,'C Report Grouper'!X$10:X$50)+SUMIF('Total Adjustments'!$B$14:$B$54,'WW Spending Actual'!$B48,'Total Adjustments'!W$14:W$54)</f>
        <v>0</v>
      </c>
      <c r="X48" s="102">
        <f>SUMIF('C Report Grouper'!$B$10:$B$50,'WW Spending Actual'!$B48,'C Report Grouper'!Y$10:Y$50)+SUMIF('Total Adjustments'!$B$14:$B$54,'WW Spending Actual'!$B48,'Total Adjustments'!X$14:X$54)</f>
        <v>0</v>
      </c>
      <c r="Y48" s="102">
        <f>SUMIF('C Report Grouper'!$B$10:$B$50,'WW Spending Actual'!$B48,'C Report Grouper'!Z$10:Z$50)+SUMIF('Total Adjustments'!$B$14:$B$54,'WW Spending Actual'!$B48,'Total Adjustments'!Y$14:Y$54)</f>
        <v>0</v>
      </c>
      <c r="Z48" s="102">
        <f>SUMIF('C Report Grouper'!$B$10:$B$50,'WW Spending Actual'!$B48,'C Report Grouper'!AA$10:AA$50)+SUMIF('Total Adjustments'!$B$14:$B$54,'WW Spending Actual'!$B48,'Total Adjustments'!Z$14:Z$54)</f>
        <v>0</v>
      </c>
      <c r="AA48" s="102">
        <f>SUMIF('C Report Grouper'!$B$10:$B$50,'WW Spending Actual'!$B48,'C Report Grouper'!AB$10:AB$50)+SUMIF('Total Adjustments'!$B$14:$B$54,'WW Spending Actual'!$B48,'Total Adjustments'!AA$14:AA$54)</f>
        <v>0</v>
      </c>
      <c r="AB48" s="102">
        <f>SUMIF('C Report Grouper'!$B$10:$B$50,'WW Spending Actual'!$B48,'C Report Grouper'!AC$10:AC$50)+SUMIF('Total Adjustments'!$B$14:$B$54,'WW Spending Actual'!$B48,'Total Adjustments'!AB$14:AB$54)</f>
        <v>0</v>
      </c>
      <c r="AC48" s="102">
        <f>SUMIF('C Report Grouper'!$B$10:$B$50,'WW Spending Actual'!$B48,'C Report Grouper'!AD$10:AD$50)+SUMIF('Total Adjustments'!$B$14:$B$54,'WW Spending Actual'!$B48,'Total Adjustments'!AC$14:AC$54)</f>
        <v>0</v>
      </c>
      <c r="AD48" s="102">
        <f>SUMIF('C Report Grouper'!$B$10:$B$50,'WW Spending Actual'!$B48,'C Report Grouper'!AE$10:AE$50)+SUMIF('Total Adjustments'!$B$14:$B$54,'WW Spending Actual'!$B48,'Total Adjustments'!AD$14:AD$54)</f>
        <v>0</v>
      </c>
      <c r="AE48" s="102">
        <f>SUMIF('C Report Grouper'!$B$10:$B$50,'WW Spending Actual'!$B48,'C Report Grouper'!AF$10:AF$50)+SUMIF('Total Adjustments'!$B$14:$B$54,'WW Spending Actual'!$B48,'Total Adjustments'!AE$14:AE$54)</f>
        <v>0</v>
      </c>
      <c r="AF48" s="102">
        <f>SUMIF('C Report Grouper'!$B$10:$B$50,'WW Spending Actual'!$B48,'C Report Grouper'!AG$10:AG$50)+SUMIF('Total Adjustments'!$B$14:$B$54,'WW Spending Actual'!$B48,'Total Adjustments'!AF$14:AF$54)</f>
        <v>0</v>
      </c>
      <c r="AG48" s="103">
        <f>SUMIF('C Report Grouper'!$B$10:$B$50,'WW Spending Actual'!$B48,'C Report Grouper'!AH$10:AH$50)+SUMIF('Total Adjustments'!$B$14:$B$54,'WW Spending Actual'!$B48,'Total Adjustments'!AG$14:AG$54)</f>
        <v>0</v>
      </c>
    </row>
    <row r="49" spans="2:33" hidden="1" x14ac:dyDescent="0.2">
      <c r="B49" s="32" t="str">
        <f>IFERROR(VLOOKUP(C49,'MEG Def'!$A$58:$B$61,2),"")</f>
        <v/>
      </c>
      <c r="C49" s="57"/>
      <c r="D49" s="101">
        <f>SUMIF('C Report Grouper'!$B$10:$B$50,'WW Spending Actual'!$B49,'C Report Grouper'!E$10:E$50)+SUMIF('Total Adjustments'!$B$14:$B$54,'WW Spending Actual'!$B49,'Total Adjustments'!D$14:D$54)</f>
        <v>0</v>
      </c>
      <c r="E49" s="420">
        <f>SUMIF('C Report Grouper'!$B$10:$B$50,'WW Spending Actual'!$B49,'C Report Grouper'!F$10:F$50)+SUMIF('Total Adjustments'!$B$14:$B$54,'WW Spending Actual'!$B49,'Total Adjustments'!E$14:E$54)</f>
        <v>0</v>
      </c>
      <c r="F49" s="420">
        <f>SUMIF('C Report Grouper'!$B$10:$B$50,'WW Spending Actual'!$B49,'C Report Grouper'!G$10:G$50)+SUMIF('Total Adjustments'!$B$14:$B$54,'WW Spending Actual'!$B49,'Total Adjustments'!F$14:F$54)</f>
        <v>0</v>
      </c>
      <c r="G49" s="420">
        <f>SUMIF('C Report Grouper'!$B$10:$B$50,'WW Spending Actual'!$B49,'C Report Grouper'!H$10:H$50)+SUMIF('Total Adjustments'!$B$14:$B$54,'WW Spending Actual'!$B49,'Total Adjustments'!G$14:G$54)</f>
        <v>0</v>
      </c>
      <c r="H49" s="103">
        <f>SUMIF('C Report Grouper'!$B$10:$B$50,'WW Spending Actual'!$B49,'C Report Grouper'!I$10:I$50)+SUMIF('Total Adjustments'!$B$14:$B$54,'WW Spending Actual'!$B49,'Total Adjustments'!H$14:H$54)</f>
        <v>0</v>
      </c>
      <c r="I49" s="102">
        <f>SUMIF('C Report Grouper'!$B$10:$B$50,'WW Spending Actual'!$B49,'C Report Grouper'!J$10:J$50)+SUMIF('Total Adjustments'!$B$14:$B$54,'WW Spending Actual'!$B49,'Total Adjustments'!I$14:I$54)</f>
        <v>0</v>
      </c>
      <c r="J49" s="102">
        <f>SUMIF('C Report Grouper'!$B$10:$B$50,'WW Spending Actual'!$B49,'C Report Grouper'!K$10:K$50)+SUMIF('Total Adjustments'!$B$14:$B$54,'WW Spending Actual'!$B49,'Total Adjustments'!J$14:J$54)</f>
        <v>0</v>
      </c>
      <c r="K49" s="102">
        <f>SUMIF('C Report Grouper'!$B$10:$B$50,'WW Spending Actual'!$B49,'C Report Grouper'!L$10:L$50)+SUMIF('Total Adjustments'!$B$14:$B$54,'WW Spending Actual'!$B49,'Total Adjustments'!K$14:K$54)</f>
        <v>0</v>
      </c>
      <c r="L49" s="102">
        <f>SUMIF('C Report Grouper'!$B$10:$B$50,'WW Spending Actual'!$B49,'C Report Grouper'!M$10:M$50)+SUMIF('Total Adjustments'!$B$14:$B$54,'WW Spending Actual'!$B49,'Total Adjustments'!L$14:L$54)</f>
        <v>0</v>
      </c>
      <c r="M49" s="102">
        <f>SUMIF('C Report Grouper'!$B$10:$B$50,'WW Spending Actual'!$B49,'C Report Grouper'!N$10:N$50)+SUMIF('Total Adjustments'!$B$14:$B$54,'WW Spending Actual'!$B49,'Total Adjustments'!M$14:M$54)</f>
        <v>0</v>
      </c>
      <c r="N49" s="102">
        <f>SUMIF('C Report Grouper'!$B$10:$B$50,'WW Spending Actual'!$B49,'C Report Grouper'!O$10:O$50)+SUMIF('Total Adjustments'!$B$14:$B$54,'WW Spending Actual'!$B49,'Total Adjustments'!N$14:N$54)</f>
        <v>0</v>
      </c>
      <c r="O49" s="102">
        <f>SUMIF('C Report Grouper'!$B$10:$B$50,'WW Spending Actual'!$B49,'C Report Grouper'!P$10:P$50)+SUMIF('Total Adjustments'!$B$14:$B$54,'WW Spending Actual'!$B49,'Total Adjustments'!O$14:O$54)</f>
        <v>0</v>
      </c>
      <c r="P49" s="102">
        <f>SUMIF('C Report Grouper'!$B$10:$B$50,'WW Spending Actual'!$B49,'C Report Grouper'!Q$10:Q$50)+SUMIF('Total Adjustments'!$B$14:$B$54,'WW Spending Actual'!$B49,'Total Adjustments'!P$14:P$54)</f>
        <v>0</v>
      </c>
      <c r="Q49" s="102">
        <f>SUMIF('C Report Grouper'!$B$10:$B$50,'WW Spending Actual'!$B49,'C Report Grouper'!R$10:R$50)+SUMIF('Total Adjustments'!$B$14:$B$54,'WW Spending Actual'!$B49,'Total Adjustments'!Q$14:Q$54)</f>
        <v>0</v>
      </c>
      <c r="R49" s="102">
        <f>SUMIF('C Report Grouper'!$B$10:$B$50,'WW Spending Actual'!$B49,'C Report Grouper'!S$10:S$50)+SUMIF('Total Adjustments'!$B$14:$B$54,'WW Spending Actual'!$B49,'Total Adjustments'!R$14:R$54)</f>
        <v>0</v>
      </c>
      <c r="S49" s="102">
        <f>SUMIF('C Report Grouper'!$B$10:$B$50,'WW Spending Actual'!$B49,'C Report Grouper'!T$10:T$50)+SUMIF('Total Adjustments'!$B$14:$B$54,'WW Spending Actual'!$B49,'Total Adjustments'!S$14:S$54)</f>
        <v>0</v>
      </c>
      <c r="T49" s="102">
        <f>SUMIF('C Report Grouper'!$B$10:$B$50,'WW Spending Actual'!$B49,'C Report Grouper'!U$10:U$50)+SUMIF('Total Adjustments'!$B$14:$B$54,'WW Spending Actual'!$B49,'Total Adjustments'!T$14:T$54)</f>
        <v>0</v>
      </c>
      <c r="U49" s="102">
        <f>SUMIF('C Report Grouper'!$B$10:$B$50,'WW Spending Actual'!$B49,'C Report Grouper'!V$10:V$50)+SUMIF('Total Adjustments'!$B$14:$B$54,'WW Spending Actual'!$B49,'Total Adjustments'!U$14:U$54)</f>
        <v>0</v>
      </c>
      <c r="V49" s="102">
        <f>SUMIF('C Report Grouper'!$B$10:$B$50,'WW Spending Actual'!$B49,'C Report Grouper'!W$10:W$50)+SUMIF('Total Adjustments'!$B$14:$B$54,'WW Spending Actual'!$B49,'Total Adjustments'!V$14:V$54)</f>
        <v>0</v>
      </c>
      <c r="W49" s="102">
        <f>SUMIF('C Report Grouper'!$B$10:$B$50,'WW Spending Actual'!$B49,'C Report Grouper'!X$10:X$50)+SUMIF('Total Adjustments'!$B$14:$B$54,'WW Spending Actual'!$B49,'Total Adjustments'!W$14:W$54)</f>
        <v>0</v>
      </c>
      <c r="X49" s="102">
        <f>SUMIF('C Report Grouper'!$B$10:$B$50,'WW Spending Actual'!$B49,'C Report Grouper'!Y$10:Y$50)+SUMIF('Total Adjustments'!$B$14:$B$54,'WW Spending Actual'!$B49,'Total Adjustments'!X$14:X$54)</f>
        <v>0</v>
      </c>
      <c r="Y49" s="102">
        <f>SUMIF('C Report Grouper'!$B$10:$B$50,'WW Spending Actual'!$B49,'C Report Grouper'!Z$10:Z$50)+SUMIF('Total Adjustments'!$B$14:$B$54,'WW Spending Actual'!$B49,'Total Adjustments'!Y$14:Y$54)</f>
        <v>0</v>
      </c>
      <c r="Z49" s="102">
        <f>SUMIF('C Report Grouper'!$B$10:$B$50,'WW Spending Actual'!$B49,'C Report Grouper'!AA$10:AA$50)+SUMIF('Total Adjustments'!$B$14:$B$54,'WW Spending Actual'!$B49,'Total Adjustments'!Z$14:Z$54)</f>
        <v>0</v>
      </c>
      <c r="AA49" s="102">
        <f>SUMIF('C Report Grouper'!$B$10:$B$50,'WW Spending Actual'!$B49,'C Report Grouper'!AB$10:AB$50)+SUMIF('Total Adjustments'!$B$14:$B$54,'WW Spending Actual'!$B49,'Total Adjustments'!AA$14:AA$54)</f>
        <v>0</v>
      </c>
      <c r="AB49" s="102">
        <f>SUMIF('C Report Grouper'!$B$10:$B$50,'WW Spending Actual'!$B49,'C Report Grouper'!AC$10:AC$50)+SUMIF('Total Adjustments'!$B$14:$B$54,'WW Spending Actual'!$B49,'Total Adjustments'!AB$14:AB$54)</f>
        <v>0</v>
      </c>
      <c r="AC49" s="102">
        <f>SUMIF('C Report Grouper'!$B$10:$B$50,'WW Spending Actual'!$B49,'C Report Grouper'!AD$10:AD$50)+SUMIF('Total Adjustments'!$B$14:$B$54,'WW Spending Actual'!$B49,'Total Adjustments'!AC$14:AC$54)</f>
        <v>0</v>
      </c>
      <c r="AD49" s="102">
        <f>SUMIF('C Report Grouper'!$B$10:$B$50,'WW Spending Actual'!$B49,'C Report Grouper'!AE$10:AE$50)+SUMIF('Total Adjustments'!$B$14:$B$54,'WW Spending Actual'!$B49,'Total Adjustments'!AD$14:AD$54)</f>
        <v>0</v>
      </c>
      <c r="AE49" s="102">
        <f>SUMIF('C Report Grouper'!$B$10:$B$50,'WW Spending Actual'!$B49,'C Report Grouper'!AF$10:AF$50)+SUMIF('Total Adjustments'!$B$14:$B$54,'WW Spending Actual'!$B49,'Total Adjustments'!AE$14:AE$54)</f>
        <v>0</v>
      </c>
      <c r="AF49" s="102">
        <f>SUMIF('C Report Grouper'!$B$10:$B$50,'WW Spending Actual'!$B49,'C Report Grouper'!AG$10:AG$50)+SUMIF('Total Adjustments'!$B$14:$B$54,'WW Spending Actual'!$B49,'Total Adjustments'!AF$14:AF$54)</f>
        <v>0</v>
      </c>
      <c r="AG49" s="103">
        <f>SUMIF('C Report Grouper'!$B$10:$B$50,'WW Spending Actual'!$B49,'C Report Grouper'!AH$10:AH$50)+SUMIF('Total Adjustments'!$B$14:$B$54,'WW Spending Actual'!$B49,'Total Adjustments'!AG$14:AG$54)</f>
        <v>0</v>
      </c>
    </row>
    <row r="50" spans="2:33" ht="13.5" thickBot="1" x14ac:dyDescent="0.25">
      <c r="B50" s="32"/>
      <c r="C50" s="59"/>
      <c r="D50" s="197"/>
      <c r="E50" s="198"/>
      <c r="F50" s="198"/>
      <c r="G50" s="198"/>
      <c r="H50" s="199"/>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9"/>
    </row>
    <row r="51" spans="2:33" ht="13.5" thickBot="1" x14ac:dyDescent="0.25">
      <c r="B51" s="41" t="s">
        <v>4</v>
      </c>
      <c r="C51" s="236"/>
      <c r="D51" s="329">
        <f>SUM(D9:D50)</f>
        <v>49872349</v>
      </c>
      <c r="E51" s="330">
        <f>SUM(E9:E50)</f>
        <v>0</v>
      </c>
      <c r="F51" s="330">
        <f>SUM(F9:F50)</f>
        <v>0</v>
      </c>
      <c r="G51" s="330">
        <f>SUM(G9:G50)</f>
        <v>0</v>
      </c>
      <c r="H51" s="331">
        <f>SUM(H9:H50)</f>
        <v>0</v>
      </c>
      <c r="I51" s="330">
        <f t="shared" ref="I51:AG51" si="0">SUM(I9:I50)</f>
        <v>0</v>
      </c>
      <c r="J51" s="330">
        <f t="shared" si="0"/>
        <v>0</v>
      </c>
      <c r="K51" s="330">
        <f t="shared" si="0"/>
        <v>0</v>
      </c>
      <c r="L51" s="330">
        <f t="shared" si="0"/>
        <v>0</v>
      </c>
      <c r="M51" s="330">
        <f t="shared" si="0"/>
        <v>0</v>
      </c>
      <c r="N51" s="330">
        <f t="shared" si="0"/>
        <v>0</v>
      </c>
      <c r="O51" s="330">
        <f t="shared" si="0"/>
        <v>0</v>
      </c>
      <c r="P51" s="330">
        <f t="shared" si="0"/>
        <v>0</v>
      </c>
      <c r="Q51" s="330">
        <f t="shared" si="0"/>
        <v>0</v>
      </c>
      <c r="R51" s="330">
        <f t="shared" si="0"/>
        <v>0</v>
      </c>
      <c r="S51" s="330">
        <f t="shared" si="0"/>
        <v>0</v>
      </c>
      <c r="T51" s="330">
        <f t="shared" si="0"/>
        <v>0</v>
      </c>
      <c r="U51" s="330">
        <f t="shared" si="0"/>
        <v>0</v>
      </c>
      <c r="V51" s="330">
        <f t="shared" si="0"/>
        <v>0</v>
      </c>
      <c r="W51" s="330">
        <f t="shared" si="0"/>
        <v>0</v>
      </c>
      <c r="X51" s="330">
        <f t="shared" si="0"/>
        <v>0</v>
      </c>
      <c r="Y51" s="330">
        <f t="shared" si="0"/>
        <v>0</v>
      </c>
      <c r="Z51" s="330">
        <f t="shared" si="0"/>
        <v>0</v>
      </c>
      <c r="AA51" s="330">
        <f t="shared" si="0"/>
        <v>0</v>
      </c>
      <c r="AB51" s="330">
        <f t="shared" si="0"/>
        <v>0</v>
      </c>
      <c r="AC51" s="330">
        <f t="shared" si="0"/>
        <v>0</v>
      </c>
      <c r="AD51" s="330">
        <f t="shared" si="0"/>
        <v>0</v>
      </c>
      <c r="AE51" s="330">
        <f t="shared" si="0"/>
        <v>0</v>
      </c>
      <c r="AF51" s="330">
        <f t="shared" si="0"/>
        <v>0</v>
      </c>
      <c r="AG51" s="331">
        <f t="shared" si="0"/>
        <v>0</v>
      </c>
    </row>
    <row r="52" spans="2:33" x14ac:dyDescent="0.2">
      <c r="B52" s="14"/>
      <c r="D52" s="71"/>
      <c r="E52" s="71"/>
      <c r="F52" s="71"/>
      <c r="G52" s="71"/>
      <c r="H52" s="71"/>
    </row>
    <row r="53" spans="2:33" hidden="1" x14ac:dyDescent="0.2">
      <c r="D53" s="76"/>
      <c r="E53" s="76"/>
      <c r="F53" s="76"/>
      <c r="G53" s="76"/>
      <c r="H53" s="76"/>
    </row>
    <row r="54" spans="2:33" ht="13.5" hidden="1" thickBot="1" x14ac:dyDescent="0.25">
      <c r="B54" s="2" t="s">
        <v>17</v>
      </c>
      <c r="C54" s="4"/>
      <c r="D54" s="76"/>
      <c r="E54" s="76"/>
      <c r="F54" s="76"/>
      <c r="G54" s="76"/>
      <c r="H54" s="76"/>
    </row>
    <row r="55" spans="2:33" hidden="1" x14ac:dyDescent="0.2">
      <c r="B55" s="38"/>
      <c r="C55" s="31"/>
      <c r="D55" s="42" t="s">
        <v>0</v>
      </c>
      <c r="E55" s="39"/>
      <c r="F55" s="39"/>
      <c r="G55" s="39"/>
      <c r="H55" s="43"/>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43"/>
    </row>
    <row r="56" spans="2:33" ht="13.5" hidden="1" thickBot="1" x14ac:dyDescent="0.25">
      <c r="B56" s="28"/>
      <c r="C56" s="56"/>
      <c r="D56" s="119">
        <f>'DY Def'!B$5</f>
        <v>1</v>
      </c>
      <c r="E56" s="406">
        <f>'DY Def'!C$5</f>
        <v>2</v>
      </c>
      <c r="F56" s="406">
        <f>'DY Def'!D$5</f>
        <v>3</v>
      </c>
      <c r="G56" s="406">
        <f>'DY Def'!E$5</f>
        <v>4</v>
      </c>
      <c r="H56" s="335">
        <f>'DY Def'!F$5</f>
        <v>5</v>
      </c>
      <c r="I56" s="120">
        <f>'DY Def'!G$5</f>
        <v>6</v>
      </c>
      <c r="J56" s="120">
        <f>'DY Def'!H$5</f>
        <v>7</v>
      </c>
      <c r="K56" s="120">
        <f>'DY Def'!I$5</f>
        <v>8</v>
      </c>
      <c r="L56" s="120">
        <f>'DY Def'!J$5</f>
        <v>9</v>
      </c>
      <c r="M56" s="120">
        <f>'DY Def'!K$5</f>
        <v>10</v>
      </c>
      <c r="N56" s="120">
        <f>'DY Def'!L$5</f>
        <v>11</v>
      </c>
      <c r="O56" s="120">
        <f>'DY Def'!M$5</f>
        <v>12</v>
      </c>
      <c r="P56" s="120">
        <f>'DY Def'!N$5</f>
        <v>13</v>
      </c>
      <c r="Q56" s="120">
        <f>'DY Def'!O$5</f>
        <v>14</v>
      </c>
      <c r="R56" s="120">
        <f>'DY Def'!P$5</f>
        <v>15</v>
      </c>
      <c r="S56" s="120">
        <f>'DY Def'!Q$5</f>
        <v>16</v>
      </c>
      <c r="T56" s="120">
        <f>'DY Def'!R$5</f>
        <v>17</v>
      </c>
      <c r="U56" s="120">
        <f>'DY Def'!S$5</f>
        <v>18</v>
      </c>
      <c r="V56" s="120">
        <f>'DY Def'!T$5</f>
        <v>19</v>
      </c>
      <c r="W56" s="120">
        <f>'DY Def'!U$5</f>
        <v>20</v>
      </c>
      <c r="X56" s="120">
        <f>'DY Def'!V$5</f>
        <v>21</v>
      </c>
      <c r="Y56" s="120">
        <f>'DY Def'!W$5</f>
        <v>22</v>
      </c>
      <c r="Z56" s="120">
        <f>'DY Def'!X$5</f>
        <v>23</v>
      </c>
      <c r="AA56" s="120">
        <f>'DY Def'!Y$5</f>
        <v>24</v>
      </c>
      <c r="AB56" s="120">
        <f>'DY Def'!Z$5</f>
        <v>25</v>
      </c>
      <c r="AC56" s="120">
        <f>'DY Def'!AA$5</f>
        <v>26</v>
      </c>
      <c r="AD56" s="120">
        <f>'DY Def'!AB$5</f>
        <v>27</v>
      </c>
      <c r="AE56" s="120">
        <f>'DY Def'!AC$5</f>
        <v>28</v>
      </c>
      <c r="AF56" s="120">
        <f>'DY Def'!AD$5</f>
        <v>29</v>
      </c>
      <c r="AG56" s="335">
        <f>'DY Def'!AE$5</f>
        <v>30</v>
      </c>
    </row>
    <row r="57" spans="2:33" hidden="1" x14ac:dyDescent="0.2">
      <c r="B57" s="28"/>
      <c r="C57" s="56"/>
      <c r="D57" s="286"/>
      <c r="E57" s="287"/>
      <c r="F57" s="287"/>
      <c r="G57" s="287"/>
      <c r="H57" s="288"/>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8"/>
    </row>
    <row r="58" spans="2:33" hidden="1" x14ac:dyDescent="0.2">
      <c r="B58" s="40" t="s">
        <v>84</v>
      </c>
      <c r="C58" s="56"/>
      <c r="D58" s="289"/>
      <c r="E58" s="423"/>
      <c r="F58" s="423"/>
      <c r="G58" s="423"/>
      <c r="H58" s="291"/>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1"/>
    </row>
    <row r="59" spans="2:33" hidden="1" x14ac:dyDescent="0.2">
      <c r="B59" s="22" t="str">
        <f>IFERROR(VLOOKUP(C59,'MEG Def'!$A$7:$B$12,2),"")</f>
        <v/>
      </c>
      <c r="C59" s="56"/>
      <c r="D59" s="77">
        <f>SUMIF('C Report Grouper'!$B$59:$B$99,'WW Spending Actual'!$B59,'C Report Grouper'!E$59:E$99)</f>
        <v>0</v>
      </c>
      <c r="E59" s="424">
        <f>SUMIF('C Report Grouper'!$B$59:$B$99,'WW Spending Actual'!$B59,'C Report Grouper'!F$59:F$99)</f>
        <v>0</v>
      </c>
      <c r="F59" s="424">
        <f>SUMIF('C Report Grouper'!$B$59:$B$99,'WW Spending Actual'!$B59,'C Report Grouper'!G$59:G$99)</f>
        <v>0</v>
      </c>
      <c r="G59" s="424">
        <f>SUMIF('C Report Grouper'!$B$59:$B$99,'WW Spending Actual'!$B59,'C Report Grouper'!H$59:H$99)</f>
        <v>0</v>
      </c>
      <c r="H59" s="79">
        <f>SUMIF('C Report Grouper'!$B$59:$B$99,'WW Spending Actual'!$B59,'C Report Grouper'!I$59:I$99)</f>
        <v>0</v>
      </c>
      <c r="I59" s="78">
        <f>SUMIF('C Report Grouper'!$B$59:$B$99,'WW Spending Actual'!$B59,'C Report Grouper'!J$59:J$99)</f>
        <v>0</v>
      </c>
      <c r="J59" s="78">
        <f>SUMIF('C Report Grouper'!$B$59:$B$99,'WW Spending Actual'!$B59,'C Report Grouper'!K$59:K$99)</f>
        <v>0</v>
      </c>
      <c r="K59" s="78">
        <f>SUMIF('C Report Grouper'!$B$59:$B$99,'WW Spending Actual'!$B59,'C Report Grouper'!L$59:L$99)</f>
        <v>0</v>
      </c>
      <c r="L59" s="78">
        <f>SUMIF('C Report Grouper'!$B$59:$B$99,'WW Spending Actual'!$B59,'C Report Grouper'!M$59:M$99)</f>
        <v>0</v>
      </c>
      <c r="M59" s="78">
        <f>SUMIF('C Report Grouper'!$B$59:$B$99,'WW Spending Actual'!$B59,'C Report Grouper'!N$59:N$99)</f>
        <v>0</v>
      </c>
      <c r="N59" s="78">
        <f>SUMIF('C Report Grouper'!$B$59:$B$99,'WW Spending Actual'!$B59,'C Report Grouper'!O$59:O$99)</f>
        <v>0</v>
      </c>
      <c r="O59" s="78">
        <f>SUMIF('C Report Grouper'!$B$59:$B$99,'WW Spending Actual'!$B59,'C Report Grouper'!P$59:P$99)</f>
        <v>0</v>
      </c>
      <c r="P59" s="78">
        <f>SUMIF('C Report Grouper'!$B$59:$B$99,'WW Spending Actual'!$B59,'C Report Grouper'!Q$59:Q$99)</f>
        <v>0</v>
      </c>
      <c r="Q59" s="78">
        <f>SUMIF('C Report Grouper'!$B$59:$B$99,'WW Spending Actual'!$B59,'C Report Grouper'!R$59:R$99)</f>
        <v>0</v>
      </c>
      <c r="R59" s="78">
        <f>SUMIF('C Report Grouper'!$B$59:$B$99,'WW Spending Actual'!$B59,'C Report Grouper'!S$59:S$99)</f>
        <v>0</v>
      </c>
      <c r="S59" s="78">
        <f>SUMIF('C Report Grouper'!$B$59:$B$99,'WW Spending Actual'!$B59,'C Report Grouper'!T$59:T$99)</f>
        <v>0</v>
      </c>
      <c r="T59" s="78">
        <f>SUMIF('C Report Grouper'!$B$59:$B$99,'WW Spending Actual'!$B59,'C Report Grouper'!U$59:U$99)</f>
        <v>0</v>
      </c>
      <c r="U59" s="78">
        <f>SUMIF('C Report Grouper'!$B$59:$B$99,'WW Spending Actual'!$B59,'C Report Grouper'!V$59:V$99)</f>
        <v>0</v>
      </c>
      <c r="V59" s="78">
        <f>SUMIF('C Report Grouper'!$B$59:$B$99,'WW Spending Actual'!$B59,'C Report Grouper'!W$59:W$99)</f>
        <v>0</v>
      </c>
      <c r="W59" s="78">
        <f>SUMIF('C Report Grouper'!$B$59:$B$99,'WW Spending Actual'!$B59,'C Report Grouper'!X$59:X$99)</f>
        <v>0</v>
      </c>
      <c r="X59" s="78">
        <f>SUMIF('C Report Grouper'!$B$59:$B$99,'WW Spending Actual'!$B59,'C Report Grouper'!Y$59:Y$99)</f>
        <v>0</v>
      </c>
      <c r="Y59" s="78">
        <f>SUMIF('C Report Grouper'!$B$59:$B$99,'WW Spending Actual'!$B59,'C Report Grouper'!Z$59:Z$99)</f>
        <v>0</v>
      </c>
      <c r="Z59" s="78">
        <f>SUMIF('C Report Grouper'!$B$59:$B$99,'WW Spending Actual'!$B59,'C Report Grouper'!AA$59:AA$99)</f>
        <v>0</v>
      </c>
      <c r="AA59" s="78">
        <f>SUMIF('C Report Grouper'!$B$59:$B$99,'WW Spending Actual'!$B59,'C Report Grouper'!AB$59:AB$99)</f>
        <v>0</v>
      </c>
      <c r="AB59" s="78">
        <f>SUMIF('C Report Grouper'!$B$59:$B$99,'WW Spending Actual'!$B59,'C Report Grouper'!AC$59:AC$99)</f>
        <v>0</v>
      </c>
      <c r="AC59" s="78">
        <f>SUMIF('C Report Grouper'!$B$59:$B$99,'WW Spending Actual'!$B59,'C Report Grouper'!AD$59:AD$99)</f>
        <v>0</v>
      </c>
      <c r="AD59" s="78">
        <f>SUMIF('C Report Grouper'!$B$59:$B$99,'WW Spending Actual'!$B59,'C Report Grouper'!AE$59:AE$99)</f>
        <v>0</v>
      </c>
      <c r="AE59" s="78">
        <f>SUMIF('C Report Grouper'!$B$59:$B$99,'WW Spending Actual'!$B59,'C Report Grouper'!AF$59:AF$99)</f>
        <v>0</v>
      </c>
      <c r="AF59" s="78">
        <f>SUMIF('C Report Grouper'!$B$59:$B$99,'WW Spending Actual'!$B59,'C Report Grouper'!AG$59:AG$99)</f>
        <v>0</v>
      </c>
      <c r="AG59" s="79">
        <f>SUMIF('C Report Grouper'!$B$59:$B$99,'WW Spending Actual'!$B59,'C Report Grouper'!AH$59:AH$99)</f>
        <v>0</v>
      </c>
    </row>
    <row r="60" spans="2:33" hidden="1" x14ac:dyDescent="0.2">
      <c r="B60" s="22" t="str">
        <f>IFERROR(VLOOKUP(C60,'MEG Def'!$A$7:$B$12,2),"")</f>
        <v/>
      </c>
      <c r="C60" s="56"/>
      <c r="D60" s="77">
        <f>SUMIF('C Report Grouper'!$B$59:$B$99,'WW Spending Actual'!$B60,'C Report Grouper'!E$59:E$99)</f>
        <v>0</v>
      </c>
      <c r="E60" s="424">
        <f>SUMIF('C Report Grouper'!$B$59:$B$99,'WW Spending Actual'!$B60,'C Report Grouper'!F$59:F$99)</f>
        <v>0</v>
      </c>
      <c r="F60" s="424">
        <f>SUMIF('C Report Grouper'!$B$59:$B$99,'WW Spending Actual'!$B60,'C Report Grouper'!G$59:G$99)</f>
        <v>0</v>
      </c>
      <c r="G60" s="424">
        <f>SUMIF('C Report Grouper'!$B$59:$B$99,'WW Spending Actual'!$B60,'C Report Grouper'!H$59:H$99)</f>
        <v>0</v>
      </c>
      <c r="H60" s="79">
        <f>SUMIF('C Report Grouper'!$B$59:$B$99,'WW Spending Actual'!$B60,'C Report Grouper'!I$59:I$99)</f>
        <v>0</v>
      </c>
      <c r="I60" s="78">
        <f>SUMIF('C Report Grouper'!$B$59:$B$99,'WW Spending Actual'!$B60,'C Report Grouper'!J$59:J$99)</f>
        <v>0</v>
      </c>
      <c r="J60" s="78">
        <f>SUMIF('C Report Grouper'!$B$59:$B$99,'WW Spending Actual'!$B60,'C Report Grouper'!K$59:K$99)</f>
        <v>0</v>
      </c>
      <c r="K60" s="78">
        <f>SUMIF('C Report Grouper'!$B$59:$B$99,'WW Spending Actual'!$B60,'C Report Grouper'!L$59:L$99)</f>
        <v>0</v>
      </c>
      <c r="L60" s="78">
        <f>SUMIF('C Report Grouper'!$B$59:$B$99,'WW Spending Actual'!$B60,'C Report Grouper'!M$59:M$99)</f>
        <v>0</v>
      </c>
      <c r="M60" s="78">
        <f>SUMIF('C Report Grouper'!$B$59:$B$99,'WW Spending Actual'!$B60,'C Report Grouper'!N$59:N$99)</f>
        <v>0</v>
      </c>
      <c r="N60" s="78">
        <f>SUMIF('C Report Grouper'!$B$59:$B$99,'WW Spending Actual'!$B60,'C Report Grouper'!O$59:O$99)</f>
        <v>0</v>
      </c>
      <c r="O60" s="78">
        <f>SUMIF('C Report Grouper'!$B$59:$B$99,'WW Spending Actual'!$B60,'C Report Grouper'!P$59:P$99)</f>
        <v>0</v>
      </c>
      <c r="P60" s="78">
        <f>SUMIF('C Report Grouper'!$B$59:$B$99,'WW Spending Actual'!$B60,'C Report Grouper'!Q$59:Q$99)</f>
        <v>0</v>
      </c>
      <c r="Q60" s="78">
        <f>SUMIF('C Report Grouper'!$B$59:$B$99,'WW Spending Actual'!$B60,'C Report Grouper'!R$59:R$99)</f>
        <v>0</v>
      </c>
      <c r="R60" s="78">
        <f>SUMIF('C Report Grouper'!$B$59:$B$99,'WW Spending Actual'!$B60,'C Report Grouper'!S$59:S$99)</f>
        <v>0</v>
      </c>
      <c r="S60" s="78">
        <f>SUMIF('C Report Grouper'!$B$59:$B$99,'WW Spending Actual'!$B60,'C Report Grouper'!T$59:T$99)</f>
        <v>0</v>
      </c>
      <c r="T60" s="78">
        <f>SUMIF('C Report Grouper'!$B$59:$B$99,'WW Spending Actual'!$B60,'C Report Grouper'!U$59:U$99)</f>
        <v>0</v>
      </c>
      <c r="U60" s="78">
        <f>SUMIF('C Report Grouper'!$B$59:$B$99,'WW Spending Actual'!$B60,'C Report Grouper'!V$59:V$99)</f>
        <v>0</v>
      </c>
      <c r="V60" s="78">
        <f>SUMIF('C Report Grouper'!$B$59:$B$99,'WW Spending Actual'!$B60,'C Report Grouper'!W$59:W$99)</f>
        <v>0</v>
      </c>
      <c r="W60" s="78">
        <f>SUMIF('C Report Grouper'!$B$59:$B$99,'WW Spending Actual'!$B60,'C Report Grouper'!X$59:X$99)</f>
        <v>0</v>
      </c>
      <c r="X60" s="78">
        <f>SUMIF('C Report Grouper'!$B$59:$B$99,'WW Spending Actual'!$B60,'C Report Grouper'!Y$59:Y$99)</f>
        <v>0</v>
      </c>
      <c r="Y60" s="78">
        <f>SUMIF('C Report Grouper'!$B$59:$B$99,'WW Spending Actual'!$B60,'C Report Grouper'!Z$59:Z$99)</f>
        <v>0</v>
      </c>
      <c r="Z60" s="78">
        <f>SUMIF('C Report Grouper'!$B$59:$B$99,'WW Spending Actual'!$B60,'C Report Grouper'!AA$59:AA$99)</f>
        <v>0</v>
      </c>
      <c r="AA60" s="78">
        <f>SUMIF('C Report Grouper'!$B$59:$B$99,'WW Spending Actual'!$B60,'C Report Grouper'!AB$59:AB$99)</f>
        <v>0</v>
      </c>
      <c r="AB60" s="78">
        <f>SUMIF('C Report Grouper'!$B$59:$B$99,'WW Spending Actual'!$B60,'C Report Grouper'!AC$59:AC$99)</f>
        <v>0</v>
      </c>
      <c r="AC60" s="78">
        <f>SUMIF('C Report Grouper'!$B$59:$B$99,'WW Spending Actual'!$B60,'C Report Grouper'!AD$59:AD$99)</f>
        <v>0</v>
      </c>
      <c r="AD60" s="78">
        <f>SUMIF('C Report Grouper'!$B$59:$B$99,'WW Spending Actual'!$B60,'C Report Grouper'!AE$59:AE$99)</f>
        <v>0</v>
      </c>
      <c r="AE60" s="78">
        <f>SUMIF('C Report Grouper'!$B$59:$B$99,'WW Spending Actual'!$B60,'C Report Grouper'!AF$59:AF$99)</f>
        <v>0</v>
      </c>
      <c r="AF60" s="78">
        <f>SUMIF('C Report Grouper'!$B$59:$B$99,'WW Spending Actual'!$B60,'C Report Grouper'!AG$59:AG$99)</f>
        <v>0</v>
      </c>
      <c r="AG60" s="79">
        <f>SUMIF('C Report Grouper'!$B$59:$B$99,'WW Spending Actual'!$B60,'C Report Grouper'!AH$59:AH$99)</f>
        <v>0</v>
      </c>
    </row>
    <row r="61" spans="2:33" hidden="1" x14ac:dyDescent="0.2">
      <c r="B61" s="22" t="str">
        <f>IFERROR(VLOOKUP(C61,'MEG Def'!$A$7:$B$12,2),"")</f>
        <v/>
      </c>
      <c r="C61" s="56"/>
      <c r="D61" s="77">
        <f>SUMIF('C Report Grouper'!$B$59:$B$99,'WW Spending Actual'!$B61,'C Report Grouper'!E$59:E$99)</f>
        <v>0</v>
      </c>
      <c r="E61" s="424">
        <f>SUMIF('C Report Grouper'!$B$59:$B$99,'WW Spending Actual'!$B61,'C Report Grouper'!F$59:F$99)</f>
        <v>0</v>
      </c>
      <c r="F61" s="424">
        <f>SUMIF('C Report Grouper'!$B$59:$B$99,'WW Spending Actual'!$B61,'C Report Grouper'!G$59:G$99)</f>
        <v>0</v>
      </c>
      <c r="G61" s="424">
        <f>SUMIF('C Report Grouper'!$B$59:$B$99,'WW Spending Actual'!$B61,'C Report Grouper'!H$59:H$99)</f>
        <v>0</v>
      </c>
      <c r="H61" s="79">
        <f>SUMIF('C Report Grouper'!$B$59:$B$99,'WW Spending Actual'!$B61,'C Report Grouper'!I$59:I$99)</f>
        <v>0</v>
      </c>
      <c r="I61" s="78">
        <f>SUMIF('C Report Grouper'!$B$59:$B$99,'WW Spending Actual'!$B61,'C Report Grouper'!J$59:J$99)</f>
        <v>0</v>
      </c>
      <c r="J61" s="78">
        <f>SUMIF('C Report Grouper'!$B$59:$B$99,'WW Spending Actual'!$B61,'C Report Grouper'!K$59:K$99)</f>
        <v>0</v>
      </c>
      <c r="K61" s="78">
        <f>SUMIF('C Report Grouper'!$B$59:$B$99,'WW Spending Actual'!$B61,'C Report Grouper'!L$59:L$99)</f>
        <v>0</v>
      </c>
      <c r="L61" s="78">
        <f>SUMIF('C Report Grouper'!$B$59:$B$99,'WW Spending Actual'!$B61,'C Report Grouper'!M$59:M$99)</f>
        <v>0</v>
      </c>
      <c r="M61" s="78">
        <f>SUMIF('C Report Grouper'!$B$59:$B$99,'WW Spending Actual'!$B61,'C Report Grouper'!N$59:N$99)</f>
        <v>0</v>
      </c>
      <c r="N61" s="78">
        <f>SUMIF('C Report Grouper'!$B$59:$B$99,'WW Spending Actual'!$B61,'C Report Grouper'!O$59:O$99)</f>
        <v>0</v>
      </c>
      <c r="O61" s="78">
        <f>SUMIF('C Report Grouper'!$B$59:$B$99,'WW Spending Actual'!$B61,'C Report Grouper'!P$59:P$99)</f>
        <v>0</v>
      </c>
      <c r="P61" s="78">
        <f>SUMIF('C Report Grouper'!$B$59:$B$99,'WW Spending Actual'!$B61,'C Report Grouper'!Q$59:Q$99)</f>
        <v>0</v>
      </c>
      <c r="Q61" s="78">
        <f>SUMIF('C Report Grouper'!$B$59:$B$99,'WW Spending Actual'!$B61,'C Report Grouper'!R$59:R$99)</f>
        <v>0</v>
      </c>
      <c r="R61" s="78">
        <f>SUMIF('C Report Grouper'!$B$59:$B$99,'WW Spending Actual'!$B61,'C Report Grouper'!S$59:S$99)</f>
        <v>0</v>
      </c>
      <c r="S61" s="78">
        <f>SUMIF('C Report Grouper'!$B$59:$B$99,'WW Spending Actual'!$B61,'C Report Grouper'!T$59:T$99)</f>
        <v>0</v>
      </c>
      <c r="T61" s="78">
        <f>SUMIF('C Report Grouper'!$B$59:$B$99,'WW Spending Actual'!$B61,'C Report Grouper'!U$59:U$99)</f>
        <v>0</v>
      </c>
      <c r="U61" s="78">
        <f>SUMIF('C Report Grouper'!$B$59:$B$99,'WW Spending Actual'!$B61,'C Report Grouper'!V$59:V$99)</f>
        <v>0</v>
      </c>
      <c r="V61" s="78">
        <f>SUMIF('C Report Grouper'!$B$59:$B$99,'WW Spending Actual'!$B61,'C Report Grouper'!W$59:W$99)</f>
        <v>0</v>
      </c>
      <c r="W61" s="78">
        <f>SUMIF('C Report Grouper'!$B$59:$B$99,'WW Spending Actual'!$B61,'C Report Grouper'!X$59:X$99)</f>
        <v>0</v>
      </c>
      <c r="X61" s="78">
        <f>SUMIF('C Report Grouper'!$B$59:$B$99,'WW Spending Actual'!$B61,'C Report Grouper'!Y$59:Y$99)</f>
        <v>0</v>
      </c>
      <c r="Y61" s="78">
        <f>SUMIF('C Report Grouper'!$B$59:$B$99,'WW Spending Actual'!$B61,'C Report Grouper'!Z$59:Z$99)</f>
        <v>0</v>
      </c>
      <c r="Z61" s="78">
        <f>SUMIF('C Report Grouper'!$B$59:$B$99,'WW Spending Actual'!$B61,'C Report Grouper'!AA$59:AA$99)</f>
        <v>0</v>
      </c>
      <c r="AA61" s="78">
        <f>SUMIF('C Report Grouper'!$B$59:$B$99,'WW Spending Actual'!$B61,'C Report Grouper'!AB$59:AB$99)</f>
        <v>0</v>
      </c>
      <c r="AB61" s="78">
        <f>SUMIF('C Report Grouper'!$B$59:$B$99,'WW Spending Actual'!$B61,'C Report Grouper'!AC$59:AC$99)</f>
        <v>0</v>
      </c>
      <c r="AC61" s="78">
        <f>SUMIF('C Report Grouper'!$B$59:$B$99,'WW Spending Actual'!$B61,'C Report Grouper'!AD$59:AD$99)</f>
        <v>0</v>
      </c>
      <c r="AD61" s="78">
        <f>SUMIF('C Report Grouper'!$B$59:$B$99,'WW Spending Actual'!$B61,'C Report Grouper'!AE$59:AE$99)</f>
        <v>0</v>
      </c>
      <c r="AE61" s="78">
        <f>SUMIF('C Report Grouper'!$B$59:$B$99,'WW Spending Actual'!$B61,'C Report Grouper'!AF$59:AF$99)</f>
        <v>0</v>
      </c>
      <c r="AF61" s="78">
        <f>SUMIF('C Report Grouper'!$B$59:$B$99,'WW Spending Actual'!$B61,'C Report Grouper'!AG$59:AG$99)</f>
        <v>0</v>
      </c>
      <c r="AG61" s="79">
        <f>SUMIF('C Report Grouper'!$B$59:$B$99,'WW Spending Actual'!$B61,'C Report Grouper'!AH$59:AH$99)</f>
        <v>0</v>
      </c>
    </row>
    <row r="62" spans="2:33" hidden="1" x14ac:dyDescent="0.2">
      <c r="B62" s="22" t="str">
        <f>IFERROR(VLOOKUP(C62,'MEG Def'!$A$7:$B$12,2),"")</f>
        <v/>
      </c>
      <c r="C62" s="56"/>
      <c r="D62" s="77">
        <f>SUMIF('C Report Grouper'!$B$59:$B$99,'WW Spending Actual'!$B62,'C Report Grouper'!E$59:E$99)</f>
        <v>0</v>
      </c>
      <c r="E62" s="424">
        <f>SUMIF('C Report Grouper'!$B$59:$B$99,'WW Spending Actual'!$B62,'C Report Grouper'!F$59:F$99)</f>
        <v>0</v>
      </c>
      <c r="F62" s="424">
        <f>SUMIF('C Report Grouper'!$B$59:$B$99,'WW Spending Actual'!$B62,'C Report Grouper'!G$59:G$99)</f>
        <v>0</v>
      </c>
      <c r="G62" s="424">
        <f>SUMIF('C Report Grouper'!$B$59:$B$99,'WW Spending Actual'!$B62,'C Report Grouper'!H$59:H$99)</f>
        <v>0</v>
      </c>
      <c r="H62" s="79">
        <f>SUMIF('C Report Grouper'!$B$59:$B$99,'WW Spending Actual'!$B62,'C Report Grouper'!I$59:I$99)</f>
        <v>0</v>
      </c>
      <c r="I62" s="78">
        <f>SUMIF('C Report Grouper'!$B$59:$B$99,'WW Spending Actual'!$B62,'C Report Grouper'!J$59:J$99)</f>
        <v>0</v>
      </c>
      <c r="J62" s="78">
        <f>SUMIF('C Report Grouper'!$B$59:$B$99,'WW Spending Actual'!$B62,'C Report Grouper'!K$59:K$99)</f>
        <v>0</v>
      </c>
      <c r="K62" s="78">
        <f>SUMIF('C Report Grouper'!$B$59:$B$99,'WW Spending Actual'!$B62,'C Report Grouper'!L$59:L$99)</f>
        <v>0</v>
      </c>
      <c r="L62" s="78">
        <f>SUMIF('C Report Grouper'!$B$59:$B$99,'WW Spending Actual'!$B62,'C Report Grouper'!M$59:M$99)</f>
        <v>0</v>
      </c>
      <c r="M62" s="78">
        <f>SUMIF('C Report Grouper'!$B$59:$B$99,'WW Spending Actual'!$B62,'C Report Grouper'!N$59:N$99)</f>
        <v>0</v>
      </c>
      <c r="N62" s="78">
        <f>SUMIF('C Report Grouper'!$B$59:$B$99,'WW Spending Actual'!$B62,'C Report Grouper'!O$59:O$99)</f>
        <v>0</v>
      </c>
      <c r="O62" s="78">
        <f>SUMIF('C Report Grouper'!$B$59:$B$99,'WW Spending Actual'!$B62,'C Report Grouper'!P$59:P$99)</f>
        <v>0</v>
      </c>
      <c r="P62" s="78">
        <f>SUMIF('C Report Grouper'!$B$59:$B$99,'WW Spending Actual'!$B62,'C Report Grouper'!Q$59:Q$99)</f>
        <v>0</v>
      </c>
      <c r="Q62" s="78">
        <f>SUMIF('C Report Grouper'!$B$59:$B$99,'WW Spending Actual'!$B62,'C Report Grouper'!R$59:R$99)</f>
        <v>0</v>
      </c>
      <c r="R62" s="78">
        <f>SUMIF('C Report Grouper'!$B$59:$B$99,'WW Spending Actual'!$B62,'C Report Grouper'!S$59:S$99)</f>
        <v>0</v>
      </c>
      <c r="S62" s="78">
        <f>SUMIF('C Report Grouper'!$B$59:$B$99,'WW Spending Actual'!$B62,'C Report Grouper'!T$59:T$99)</f>
        <v>0</v>
      </c>
      <c r="T62" s="78">
        <f>SUMIF('C Report Grouper'!$B$59:$B$99,'WW Spending Actual'!$B62,'C Report Grouper'!U$59:U$99)</f>
        <v>0</v>
      </c>
      <c r="U62" s="78">
        <f>SUMIF('C Report Grouper'!$B$59:$B$99,'WW Spending Actual'!$B62,'C Report Grouper'!V$59:V$99)</f>
        <v>0</v>
      </c>
      <c r="V62" s="78">
        <f>SUMIF('C Report Grouper'!$B$59:$B$99,'WW Spending Actual'!$B62,'C Report Grouper'!W$59:W$99)</f>
        <v>0</v>
      </c>
      <c r="W62" s="78">
        <f>SUMIF('C Report Grouper'!$B$59:$B$99,'WW Spending Actual'!$B62,'C Report Grouper'!X$59:X$99)</f>
        <v>0</v>
      </c>
      <c r="X62" s="78">
        <f>SUMIF('C Report Grouper'!$B$59:$B$99,'WW Spending Actual'!$B62,'C Report Grouper'!Y$59:Y$99)</f>
        <v>0</v>
      </c>
      <c r="Y62" s="78">
        <f>SUMIF('C Report Grouper'!$B$59:$B$99,'WW Spending Actual'!$B62,'C Report Grouper'!Z$59:Z$99)</f>
        <v>0</v>
      </c>
      <c r="Z62" s="78">
        <f>SUMIF('C Report Grouper'!$B$59:$B$99,'WW Spending Actual'!$B62,'C Report Grouper'!AA$59:AA$99)</f>
        <v>0</v>
      </c>
      <c r="AA62" s="78">
        <f>SUMIF('C Report Grouper'!$B$59:$B$99,'WW Spending Actual'!$B62,'C Report Grouper'!AB$59:AB$99)</f>
        <v>0</v>
      </c>
      <c r="AB62" s="78">
        <f>SUMIF('C Report Grouper'!$B$59:$B$99,'WW Spending Actual'!$B62,'C Report Grouper'!AC$59:AC$99)</f>
        <v>0</v>
      </c>
      <c r="AC62" s="78">
        <f>SUMIF('C Report Grouper'!$B$59:$B$99,'WW Spending Actual'!$B62,'C Report Grouper'!AD$59:AD$99)</f>
        <v>0</v>
      </c>
      <c r="AD62" s="78">
        <f>SUMIF('C Report Grouper'!$B$59:$B$99,'WW Spending Actual'!$B62,'C Report Grouper'!AE$59:AE$99)</f>
        <v>0</v>
      </c>
      <c r="AE62" s="78">
        <f>SUMIF('C Report Grouper'!$B$59:$B$99,'WW Spending Actual'!$B62,'C Report Grouper'!AF$59:AF$99)</f>
        <v>0</v>
      </c>
      <c r="AF62" s="78">
        <f>SUMIF('C Report Grouper'!$B$59:$B$99,'WW Spending Actual'!$B62,'C Report Grouper'!AG$59:AG$99)</f>
        <v>0</v>
      </c>
      <c r="AG62" s="79">
        <f>SUMIF('C Report Grouper'!$B$59:$B$99,'WW Spending Actual'!$B62,'C Report Grouper'!AH$59:AH$99)</f>
        <v>0</v>
      </c>
    </row>
    <row r="63" spans="2:33" hidden="1" x14ac:dyDescent="0.2">
      <c r="B63" s="22" t="str">
        <f>IFERROR(VLOOKUP(C63,'MEG Def'!$A$7:$B$12,2),"")</f>
        <v/>
      </c>
      <c r="C63" s="56"/>
      <c r="D63" s="77">
        <f>SUMIF('C Report Grouper'!$B$59:$B$99,'WW Spending Actual'!$B63,'C Report Grouper'!E$59:E$99)</f>
        <v>0</v>
      </c>
      <c r="E63" s="424">
        <f>SUMIF('C Report Grouper'!$B$59:$B$99,'WW Spending Actual'!$B63,'C Report Grouper'!F$59:F$99)</f>
        <v>0</v>
      </c>
      <c r="F63" s="424">
        <f>SUMIF('C Report Grouper'!$B$59:$B$99,'WW Spending Actual'!$B63,'C Report Grouper'!G$59:G$99)</f>
        <v>0</v>
      </c>
      <c r="G63" s="424">
        <f>SUMIF('C Report Grouper'!$B$59:$B$99,'WW Spending Actual'!$B63,'C Report Grouper'!H$59:H$99)</f>
        <v>0</v>
      </c>
      <c r="H63" s="79">
        <f>SUMIF('C Report Grouper'!$B$59:$B$99,'WW Spending Actual'!$B63,'C Report Grouper'!I$59:I$99)</f>
        <v>0</v>
      </c>
      <c r="I63" s="78">
        <f>SUMIF('C Report Grouper'!$B$59:$B$99,'WW Spending Actual'!$B63,'C Report Grouper'!J$59:J$99)</f>
        <v>0</v>
      </c>
      <c r="J63" s="78">
        <f>SUMIF('C Report Grouper'!$B$59:$B$99,'WW Spending Actual'!$B63,'C Report Grouper'!K$59:K$99)</f>
        <v>0</v>
      </c>
      <c r="K63" s="78">
        <f>SUMIF('C Report Grouper'!$B$59:$B$99,'WW Spending Actual'!$B63,'C Report Grouper'!L$59:L$99)</f>
        <v>0</v>
      </c>
      <c r="L63" s="78">
        <f>SUMIF('C Report Grouper'!$B$59:$B$99,'WW Spending Actual'!$B63,'C Report Grouper'!M$59:M$99)</f>
        <v>0</v>
      </c>
      <c r="M63" s="78">
        <f>SUMIF('C Report Grouper'!$B$59:$B$99,'WW Spending Actual'!$B63,'C Report Grouper'!N$59:N$99)</f>
        <v>0</v>
      </c>
      <c r="N63" s="78">
        <f>SUMIF('C Report Grouper'!$B$59:$B$99,'WW Spending Actual'!$B63,'C Report Grouper'!O$59:O$99)</f>
        <v>0</v>
      </c>
      <c r="O63" s="78">
        <f>SUMIF('C Report Grouper'!$B$59:$B$99,'WW Spending Actual'!$B63,'C Report Grouper'!P$59:P$99)</f>
        <v>0</v>
      </c>
      <c r="P63" s="78">
        <f>SUMIF('C Report Grouper'!$B$59:$B$99,'WW Spending Actual'!$B63,'C Report Grouper'!Q$59:Q$99)</f>
        <v>0</v>
      </c>
      <c r="Q63" s="78">
        <f>SUMIF('C Report Grouper'!$B$59:$B$99,'WW Spending Actual'!$B63,'C Report Grouper'!R$59:R$99)</f>
        <v>0</v>
      </c>
      <c r="R63" s="78">
        <f>SUMIF('C Report Grouper'!$B$59:$B$99,'WW Spending Actual'!$B63,'C Report Grouper'!S$59:S$99)</f>
        <v>0</v>
      </c>
      <c r="S63" s="78">
        <f>SUMIF('C Report Grouper'!$B$59:$B$99,'WW Spending Actual'!$B63,'C Report Grouper'!T$59:T$99)</f>
        <v>0</v>
      </c>
      <c r="T63" s="78">
        <f>SUMIF('C Report Grouper'!$B$59:$B$99,'WW Spending Actual'!$B63,'C Report Grouper'!U$59:U$99)</f>
        <v>0</v>
      </c>
      <c r="U63" s="78">
        <f>SUMIF('C Report Grouper'!$B$59:$B$99,'WW Spending Actual'!$B63,'C Report Grouper'!V$59:V$99)</f>
        <v>0</v>
      </c>
      <c r="V63" s="78">
        <f>SUMIF('C Report Grouper'!$B$59:$B$99,'WW Spending Actual'!$B63,'C Report Grouper'!W$59:W$99)</f>
        <v>0</v>
      </c>
      <c r="W63" s="78">
        <f>SUMIF('C Report Grouper'!$B$59:$B$99,'WW Spending Actual'!$B63,'C Report Grouper'!X$59:X$99)</f>
        <v>0</v>
      </c>
      <c r="X63" s="78">
        <f>SUMIF('C Report Grouper'!$B$59:$B$99,'WW Spending Actual'!$B63,'C Report Grouper'!Y$59:Y$99)</f>
        <v>0</v>
      </c>
      <c r="Y63" s="78">
        <f>SUMIF('C Report Grouper'!$B$59:$B$99,'WW Spending Actual'!$B63,'C Report Grouper'!Z$59:Z$99)</f>
        <v>0</v>
      </c>
      <c r="Z63" s="78">
        <f>SUMIF('C Report Grouper'!$B$59:$B$99,'WW Spending Actual'!$B63,'C Report Grouper'!AA$59:AA$99)</f>
        <v>0</v>
      </c>
      <c r="AA63" s="78">
        <f>SUMIF('C Report Grouper'!$B$59:$B$99,'WW Spending Actual'!$B63,'C Report Grouper'!AB$59:AB$99)</f>
        <v>0</v>
      </c>
      <c r="AB63" s="78">
        <f>SUMIF('C Report Grouper'!$B$59:$B$99,'WW Spending Actual'!$B63,'C Report Grouper'!AC$59:AC$99)</f>
        <v>0</v>
      </c>
      <c r="AC63" s="78">
        <f>SUMIF('C Report Grouper'!$B$59:$B$99,'WW Spending Actual'!$B63,'C Report Grouper'!AD$59:AD$99)</f>
        <v>0</v>
      </c>
      <c r="AD63" s="78">
        <f>SUMIF('C Report Grouper'!$B$59:$B$99,'WW Spending Actual'!$B63,'C Report Grouper'!AE$59:AE$99)</f>
        <v>0</v>
      </c>
      <c r="AE63" s="78">
        <f>SUMIF('C Report Grouper'!$B$59:$B$99,'WW Spending Actual'!$B63,'C Report Grouper'!AF$59:AF$99)</f>
        <v>0</v>
      </c>
      <c r="AF63" s="78">
        <f>SUMIF('C Report Grouper'!$B$59:$B$99,'WW Spending Actual'!$B63,'C Report Grouper'!AG$59:AG$99)</f>
        <v>0</v>
      </c>
      <c r="AG63" s="79">
        <f>SUMIF('C Report Grouper'!$B$59:$B$99,'WW Spending Actual'!$B63,'C Report Grouper'!AH$59:AH$99)</f>
        <v>0</v>
      </c>
    </row>
    <row r="64" spans="2:33" hidden="1" x14ac:dyDescent="0.2">
      <c r="B64" s="22"/>
      <c r="C64" s="56"/>
      <c r="D64" s="77"/>
      <c r="E64" s="424"/>
      <c r="F64" s="424"/>
      <c r="G64" s="424"/>
      <c r="H64" s="79"/>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9"/>
    </row>
    <row r="65" spans="2:33" hidden="1" x14ac:dyDescent="0.2">
      <c r="B65" s="29" t="s">
        <v>86</v>
      </c>
      <c r="C65" s="56"/>
      <c r="D65" s="77">
        <f>SUMIF('C Report Grouper'!$B$59:$B$99,'WW Spending Actual'!$B65,'C Report Grouper'!E$59:E$99)</f>
        <v>0</v>
      </c>
      <c r="E65" s="424">
        <f>SUMIF('C Report Grouper'!$B$59:$B$99,'WW Spending Actual'!$B65,'C Report Grouper'!F$59:F$99)</f>
        <v>0</v>
      </c>
      <c r="F65" s="424">
        <f>SUMIF('C Report Grouper'!$B$59:$B$99,'WW Spending Actual'!$B65,'C Report Grouper'!G$59:G$99)</f>
        <v>0</v>
      </c>
      <c r="G65" s="424">
        <f>SUMIF('C Report Grouper'!$B$59:$B$99,'WW Spending Actual'!$B65,'C Report Grouper'!H$59:H$99)</f>
        <v>0</v>
      </c>
      <c r="H65" s="79">
        <f>SUMIF('C Report Grouper'!$B$59:$B$99,'WW Spending Actual'!$B65,'C Report Grouper'!I$59:I$99)</f>
        <v>0</v>
      </c>
      <c r="I65" s="78">
        <f>SUMIF('C Report Grouper'!$B$59:$B$99,'WW Spending Actual'!$B65,'C Report Grouper'!J$59:J$99)</f>
        <v>0</v>
      </c>
      <c r="J65" s="78">
        <f>SUMIF('C Report Grouper'!$B$59:$B$99,'WW Spending Actual'!$B65,'C Report Grouper'!K$59:K$99)</f>
        <v>0</v>
      </c>
      <c r="K65" s="78">
        <f>SUMIF('C Report Grouper'!$B$59:$B$99,'WW Spending Actual'!$B65,'C Report Grouper'!L$59:L$99)</f>
        <v>0</v>
      </c>
      <c r="L65" s="78">
        <f>SUMIF('C Report Grouper'!$B$59:$B$99,'WW Spending Actual'!$B65,'C Report Grouper'!M$59:M$99)</f>
        <v>0</v>
      </c>
      <c r="M65" s="78">
        <f>SUMIF('C Report Grouper'!$B$59:$B$99,'WW Spending Actual'!$B65,'C Report Grouper'!N$59:N$99)</f>
        <v>0</v>
      </c>
      <c r="N65" s="78">
        <f>SUMIF('C Report Grouper'!$B$59:$B$99,'WW Spending Actual'!$B65,'C Report Grouper'!O$59:O$99)</f>
        <v>0</v>
      </c>
      <c r="O65" s="78">
        <f>SUMIF('C Report Grouper'!$B$59:$B$99,'WW Spending Actual'!$B65,'C Report Grouper'!P$59:P$99)</f>
        <v>0</v>
      </c>
      <c r="P65" s="78">
        <f>SUMIF('C Report Grouper'!$B$59:$B$99,'WW Spending Actual'!$B65,'C Report Grouper'!Q$59:Q$99)</f>
        <v>0</v>
      </c>
      <c r="Q65" s="78">
        <f>SUMIF('C Report Grouper'!$B$59:$B$99,'WW Spending Actual'!$B65,'C Report Grouper'!R$59:R$99)</f>
        <v>0</v>
      </c>
      <c r="R65" s="78">
        <f>SUMIF('C Report Grouper'!$B$59:$B$99,'WW Spending Actual'!$B65,'C Report Grouper'!S$59:S$99)</f>
        <v>0</v>
      </c>
      <c r="S65" s="78">
        <f>SUMIF('C Report Grouper'!$B$59:$B$99,'WW Spending Actual'!$B65,'C Report Grouper'!T$59:T$99)</f>
        <v>0</v>
      </c>
      <c r="T65" s="78">
        <f>SUMIF('C Report Grouper'!$B$59:$B$99,'WW Spending Actual'!$B65,'C Report Grouper'!U$59:U$99)</f>
        <v>0</v>
      </c>
      <c r="U65" s="78">
        <f>SUMIF('C Report Grouper'!$B$59:$B$99,'WW Spending Actual'!$B65,'C Report Grouper'!V$59:V$99)</f>
        <v>0</v>
      </c>
      <c r="V65" s="78">
        <f>SUMIF('C Report Grouper'!$B$59:$B$99,'WW Spending Actual'!$B65,'C Report Grouper'!W$59:W$99)</f>
        <v>0</v>
      </c>
      <c r="W65" s="78">
        <f>SUMIF('C Report Grouper'!$B$59:$B$99,'WW Spending Actual'!$B65,'C Report Grouper'!X$59:X$99)</f>
        <v>0</v>
      </c>
      <c r="X65" s="78">
        <f>SUMIF('C Report Grouper'!$B$59:$B$99,'WW Spending Actual'!$B65,'C Report Grouper'!Y$59:Y$99)</f>
        <v>0</v>
      </c>
      <c r="Y65" s="78">
        <f>SUMIF('C Report Grouper'!$B$59:$B$99,'WW Spending Actual'!$B65,'C Report Grouper'!Z$59:Z$99)</f>
        <v>0</v>
      </c>
      <c r="Z65" s="78">
        <f>SUMIF('C Report Grouper'!$B$59:$B$99,'WW Spending Actual'!$B65,'C Report Grouper'!AA$59:AA$99)</f>
        <v>0</v>
      </c>
      <c r="AA65" s="78">
        <f>SUMIF('C Report Grouper'!$B$59:$B$99,'WW Spending Actual'!$B65,'C Report Grouper'!AB$59:AB$99)</f>
        <v>0</v>
      </c>
      <c r="AB65" s="78">
        <f>SUMIF('C Report Grouper'!$B$59:$B$99,'WW Spending Actual'!$B65,'C Report Grouper'!AC$59:AC$99)</f>
        <v>0</v>
      </c>
      <c r="AC65" s="78">
        <f>SUMIF('C Report Grouper'!$B$59:$B$99,'WW Spending Actual'!$B65,'C Report Grouper'!AD$59:AD$99)</f>
        <v>0</v>
      </c>
      <c r="AD65" s="78">
        <f>SUMIF('C Report Grouper'!$B$59:$B$99,'WW Spending Actual'!$B65,'C Report Grouper'!AE$59:AE$99)</f>
        <v>0</v>
      </c>
      <c r="AE65" s="78">
        <f>SUMIF('C Report Grouper'!$B$59:$B$99,'WW Spending Actual'!$B65,'C Report Grouper'!AF$59:AF$99)</f>
        <v>0</v>
      </c>
      <c r="AF65" s="78">
        <f>SUMIF('C Report Grouper'!$B$59:$B$99,'WW Spending Actual'!$B65,'C Report Grouper'!AG$59:AG$99)</f>
        <v>0</v>
      </c>
      <c r="AG65" s="79">
        <f>SUMIF('C Report Grouper'!$B$59:$B$99,'WW Spending Actual'!$B65,'C Report Grouper'!AH$59:AH$99)</f>
        <v>0</v>
      </c>
    </row>
    <row r="66" spans="2:33" hidden="1" x14ac:dyDescent="0.2">
      <c r="B66" s="32" t="str">
        <f>IFERROR(VLOOKUP(C66,'MEG Def'!$A$21:$B$26,2),"")</f>
        <v/>
      </c>
      <c r="C66" s="56"/>
      <c r="D66" s="77">
        <f>SUMIF('C Report Grouper'!$B$59:$B$99,'WW Spending Actual'!$B66,'C Report Grouper'!E$59:E$99)</f>
        <v>0</v>
      </c>
      <c r="E66" s="424">
        <f>SUMIF('C Report Grouper'!$B$59:$B$99,'WW Spending Actual'!$B66,'C Report Grouper'!F$59:F$99)</f>
        <v>0</v>
      </c>
      <c r="F66" s="424">
        <f>SUMIF('C Report Grouper'!$B$59:$B$99,'WW Spending Actual'!$B66,'C Report Grouper'!G$59:G$99)</f>
        <v>0</v>
      </c>
      <c r="G66" s="424">
        <f>SUMIF('C Report Grouper'!$B$59:$B$99,'WW Spending Actual'!$B66,'C Report Grouper'!H$59:H$99)</f>
        <v>0</v>
      </c>
      <c r="H66" s="79">
        <f>SUMIF('C Report Grouper'!$B$59:$B$99,'WW Spending Actual'!$B66,'C Report Grouper'!I$59:I$99)</f>
        <v>0</v>
      </c>
      <c r="I66" s="78">
        <f>SUMIF('C Report Grouper'!$B$59:$B$99,'WW Spending Actual'!$B66,'C Report Grouper'!J$59:J$99)</f>
        <v>0</v>
      </c>
      <c r="J66" s="78">
        <f>SUMIF('C Report Grouper'!$B$59:$B$99,'WW Spending Actual'!$B66,'C Report Grouper'!K$59:K$99)</f>
        <v>0</v>
      </c>
      <c r="K66" s="78">
        <f>SUMIF('C Report Grouper'!$B$59:$B$99,'WW Spending Actual'!$B66,'C Report Grouper'!L$59:L$99)</f>
        <v>0</v>
      </c>
      <c r="L66" s="78">
        <f>SUMIF('C Report Grouper'!$B$59:$B$99,'WW Spending Actual'!$B66,'C Report Grouper'!M$59:M$99)</f>
        <v>0</v>
      </c>
      <c r="M66" s="78">
        <f>SUMIF('C Report Grouper'!$B$59:$B$99,'WW Spending Actual'!$B66,'C Report Grouper'!N$59:N$99)</f>
        <v>0</v>
      </c>
      <c r="N66" s="78">
        <f>SUMIF('C Report Grouper'!$B$59:$B$99,'WW Spending Actual'!$B66,'C Report Grouper'!O$59:O$99)</f>
        <v>0</v>
      </c>
      <c r="O66" s="78">
        <f>SUMIF('C Report Grouper'!$B$59:$B$99,'WW Spending Actual'!$B66,'C Report Grouper'!P$59:P$99)</f>
        <v>0</v>
      </c>
      <c r="P66" s="78">
        <f>SUMIF('C Report Grouper'!$B$59:$B$99,'WW Spending Actual'!$B66,'C Report Grouper'!Q$59:Q$99)</f>
        <v>0</v>
      </c>
      <c r="Q66" s="78">
        <f>SUMIF('C Report Grouper'!$B$59:$B$99,'WW Spending Actual'!$B66,'C Report Grouper'!R$59:R$99)</f>
        <v>0</v>
      </c>
      <c r="R66" s="78">
        <f>SUMIF('C Report Grouper'!$B$59:$B$99,'WW Spending Actual'!$B66,'C Report Grouper'!S$59:S$99)</f>
        <v>0</v>
      </c>
      <c r="S66" s="78">
        <f>SUMIF('C Report Grouper'!$B$59:$B$99,'WW Spending Actual'!$B66,'C Report Grouper'!T$59:T$99)</f>
        <v>0</v>
      </c>
      <c r="T66" s="78">
        <f>SUMIF('C Report Grouper'!$B$59:$B$99,'WW Spending Actual'!$B66,'C Report Grouper'!U$59:U$99)</f>
        <v>0</v>
      </c>
      <c r="U66" s="78">
        <f>SUMIF('C Report Grouper'!$B$59:$B$99,'WW Spending Actual'!$B66,'C Report Grouper'!V$59:V$99)</f>
        <v>0</v>
      </c>
      <c r="V66" s="78">
        <f>SUMIF('C Report Grouper'!$B$59:$B$99,'WW Spending Actual'!$B66,'C Report Grouper'!W$59:W$99)</f>
        <v>0</v>
      </c>
      <c r="W66" s="78">
        <f>SUMIF('C Report Grouper'!$B$59:$B$99,'WW Spending Actual'!$B66,'C Report Grouper'!X$59:X$99)</f>
        <v>0</v>
      </c>
      <c r="X66" s="78">
        <f>SUMIF('C Report Grouper'!$B$59:$B$99,'WW Spending Actual'!$B66,'C Report Grouper'!Y$59:Y$99)</f>
        <v>0</v>
      </c>
      <c r="Y66" s="78">
        <f>SUMIF('C Report Grouper'!$B$59:$B$99,'WW Spending Actual'!$B66,'C Report Grouper'!Z$59:Z$99)</f>
        <v>0</v>
      </c>
      <c r="Z66" s="78">
        <f>SUMIF('C Report Grouper'!$B$59:$B$99,'WW Spending Actual'!$B66,'C Report Grouper'!AA$59:AA$99)</f>
        <v>0</v>
      </c>
      <c r="AA66" s="78">
        <f>SUMIF('C Report Grouper'!$B$59:$B$99,'WW Spending Actual'!$B66,'C Report Grouper'!AB$59:AB$99)</f>
        <v>0</v>
      </c>
      <c r="AB66" s="78">
        <f>SUMIF('C Report Grouper'!$B$59:$B$99,'WW Spending Actual'!$B66,'C Report Grouper'!AC$59:AC$99)</f>
        <v>0</v>
      </c>
      <c r="AC66" s="78">
        <f>SUMIF('C Report Grouper'!$B$59:$B$99,'WW Spending Actual'!$B66,'C Report Grouper'!AD$59:AD$99)</f>
        <v>0</v>
      </c>
      <c r="AD66" s="78">
        <f>SUMIF('C Report Grouper'!$B$59:$B$99,'WW Spending Actual'!$B66,'C Report Grouper'!AE$59:AE$99)</f>
        <v>0</v>
      </c>
      <c r="AE66" s="78">
        <f>SUMIF('C Report Grouper'!$B$59:$B$99,'WW Spending Actual'!$B66,'C Report Grouper'!AF$59:AF$99)</f>
        <v>0</v>
      </c>
      <c r="AF66" s="78">
        <f>SUMIF('C Report Grouper'!$B$59:$B$99,'WW Spending Actual'!$B66,'C Report Grouper'!AG$59:AG$99)</f>
        <v>0</v>
      </c>
      <c r="AG66" s="79">
        <f>SUMIF('C Report Grouper'!$B$59:$B$99,'WW Spending Actual'!$B66,'C Report Grouper'!AH$59:AH$99)</f>
        <v>0</v>
      </c>
    </row>
    <row r="67" spans="2:33" hidden="1" x14ac:dyDescent="0.2">
      <c r="B67" s="32" t="str">
        <f>IFERROR(VLOOKUP(C67,'MEG Def'!$A$21:$B$26,2),"")</f>
        <v/>
      </c>
      <c r="C67" s="56"/>
      <c r="D67" s="77">
        <f>SUMIF('C Report Grouper'!$B$59:$B$99,'WW Spending Actual'!$B67,'C Report Grouper'!E$59:E$99)</f>
        <v>0</v>
      </c>
      <c r="E67" s="424">
        <f>SUMIF('C Report Grouper'!$B$59:$B$99,'WW Spending Actual'!$B67,'C Report Grouper'!F$59:F$99)</f>
        <v>0</v>
      </c>
      <c r="F67" s="424">
        <f>SUMIF('C Report Grouper'!$B$59:$B$99,'WW Spending Actual'!$B67,'C Report Grouper'!G$59:G$99)</f>
        <v>0</v>
      </c>
      <c r="G67" s="424">
        <f>SUMIF('C Report Grouper'!$B$59:$B$99,'WW Spending Actual'!$B67,'C Report Grouper'!H$59:H$99)</f>
        <v>0</v>
      </c>
      <c r="H67" s="79">
        <f>SUMIF('C Report Grouper'!$B$59:$B$99,'WW Spending Actual'!$B67,'C Report Grouper'!I$59:I$99)</f>
        <v>0</v>
      </c>
      <c r="I67" s="78">
        <f>SUMIF('C Report Grouper'!$B$59:$B$99,'WW Spending Actual'!$B67,'C Report Grouper'!J$59:J$99)</f>
        <v>0</v>
      </c>
      <c r="J67" s="78">
        <f>SUMIF('C Report Grouper'!$B$59:$B$99,'WW Spending Actual'!$B67,'C Report Grouper'!K$59:K$99)</f>
        <v>0</v>
      </c>
      <c r="K67" s="78">
        <f>SUMIF('C Report Grouper'!$B$59:$B$99,'WW Spending Actual'!$B67,'C Report Grouper'!L$59:L$99)</f>
        <v>0</v>
      </c>
      <c r="L67" s="78">
        <f>SUMIF('C Report Grouper'!$B$59:$B$99,'WW Spending Actual'!$B67,'C Report Grouper'!M$59:M$99)</f>
        <v>0</v>
      </c>
      <c r="M67" s="78">
        <f>SUMIF('C Report Grouper'!$B$59:$B$99,'WW Spending Actual'!$B67,'C Report Grouper'!N$59:N$99)</f>
        <v>0</v>
      </c>
      <c r="N67" s="78">
        <f>SUMIF('C Report Grouper'!$B$59:$B$99,'WW Spending Actual'!$B67,'C Report Grouper'!O$59:O$99)</f>
        <v>0</v>
      </c>
      <c r="O67" s="78">
        <f>SUMIF('C Report Grouper'!$B$59:$B$99,'WW Spending Actual'!$B67,'C Report Grouper'!P$59:P$99)</f>
        <v>0</v>
      </c>
      <c r="P67" s="78">
        <f>SUMIF('C Report Grouper'!$B$59:$B$99,'WW Spending Actual'!$B67,'C Report Grouper'!Q$59:Q$99)</f>
        <v>0</v>
      </c>
      <c r="Q67" s="78">
        <f>SUMIF('C Report Grouper'!$B$59:$B$99,'WW Spending Actual'!$B67,'C Report Grouper'!R$59:R$99)</f>
        <v>0</v>
      </c>
      <c r="R67" s="78">
        <f>SUMIF('C Report Grouper'!$B$59:$B$99,'WW Spending Actual'!$B67,'C Report Grouper'!S$59:S$99)</f>
        <v>0</v>
      </c>
      <c r="S67" s="78">
        <f>SUMIF('C Report Grouper'!$B$59:$B$99,'WW Spending Actual'!$B67,'C Report Grouper'!T$59:T$99)</f>
        <v>0</v>
      </c>
      <c r="T67" s="78">
        <f>SUMIF('C Report Grouper'!$B$59:$B$99,'WW Spending Actual'!$B67,'C Report Grouper'!U$59:U$99)</f>
        <v>0</v>
      </c>
      <c r="U67" s="78">
        <f>SUMIF('C Report Grouper'!$B$59:$B$99,'WW Spending Actual'!$B67,'C Report Grouper'!V$59:V$99)</f>
        <v>0</v>
      </c>
      <c r="V67" s="78">
        <f>SUMIF('C Report Grouper'!$B$59:$B$99,'WW Spending Actual'!$B67,'C Report Grouper'!W$59:W$99)</f>
        <v>0</v>
      </c>
      <c r="W67" s="78">
        <f>SUMIF('C Report Grouper'!$B$59:$B$99,'WW Spending Actual'!$B67,'C Report Grouper'!X$59:X$99)</f>
        <v>0</v>
      </c>
      <c r="X67" s="78">
        <f>SUMIF('C Report Grouper'!$B$59:$B$99,'WW Spending Actual'!$B67,'C Report Grouper'!Y$59:Y$99)</f>
        <v>0</v>
      </c>
      <c r="Y67" s="78">
        <f>SUMIF('C Report Grouper'!$B$59:$B$99,'WW Spending Actual'!$B67,'C Report Grouper'!Z$59:Z$99)</f>
        <v>0</v>
      </c>
      <c r="Z67" s="78">
        <f>SUMIF('C Report Grouper'!$B$59:$B$99,'WW Spending Actual'!$B67,'C Report Grouper'!AA$59:AA$99)</f>
        <v>0</v>
      </c>
      <c r="AA67" s="78">
        <f>SUMIF('C Report Grouper'!$B$59:$B$99,'WW Spending Actual'!$B67,'C Report Grouper'!AB$59:AB$99)</f>
        <v>0</v>
      </c>
      <c r="AB67" s="78">
        <f>SUMIF('C Report Grouper'!$B$59:$B$99,'WW Spending Actual'!$B67,'C Report Grouper'!AC$59:AC$99)</f>
        <v>0</v>
      </c>
      <c r="AC67" s="78">
        <f>SUMIF('C Report Grouper'!$B$59:$B$99,'WW Spending Actual'!$B67,'C Report Grouper'!AD$59:AD$99)</f>
        <v>0</v>
      </c>
      <c r="AD67" s="78">
        <f>SUMIF('C Report Grouper'!$B$59:$B$99,'WW Spending Actual'!$B67,'C Report Grouper'!AE$59:AE$99)</f>
        <v>0</v>
      </c>
      <c r="AE67" s="78">
        <f>SUMIF('C Report Grouper'!$B$59:$B$99,'WW Spending Actual'!$B67,'C Report Grouper'!AF$59:AF$99)</f>
        <v>0</v>
      </c>
      <c r="AF67" s="78">
        <f>SUMIF('C Report Grouper'!$B$59:$B$99,'WW Spending Actual'!$B67,'C Report Grouper'!AG$59:AG$99)</f>
        <v>0</v>
      </c>
      <c r="AG67" s="79">
        <f>SUMIF('C Report Grouper'!$B$59:$B$99,'WW Spending Actual'!$B67,'C Report Grouper'!AH$59:AH$99)</f>
        <v>0</v>
      </c>
    </row>
    <row r="68" spans="2:33" hidden="1" x14ac:dyDescent="0.2">
      <c r="B68" s="32" t="str">
        <f>IFERROR(VLOOKUP(C68,'MEG Def'!$A$21:$B$26,2),"")</f>
        <v/>
      </c>
      <c r="C68" s="56"/>
      <c r="D68" s="77">
        <f>SUMIF('C Report Grouper'!$B$59:$B$99,'WW Spending Actual'!$B68,'C Report Grouper'!E$59:E$99)</f>
        <v>0</v>
      </c>
      <c r="E68" s="424">
        <f>SUMIF('C Report Grouper'!$B$59:$B$99,'WW Spending Actual'!$B68,'C Report Grouper'!F$59:F$99)</f>
        <v>0</v>
      </c>
      <c r="F68" s="424">
        <f>SUMIF('C Report Grouper'!$B$59:$B$99,'WW Spending Actual'!$B68,'C Report Grouper'!G$59:G$99)</f>
        <v>0</v>
      </c>
      <c r="G68" s="424">
        <f>SUMIF('C Report Grouper'!$B$59:$B$99,'WW Spending Actual'!$B68,'C Report Grouper'!H$59:H$99)</f>
        <v>0</v>
      </c>
      <c r="H68" s="79">
        <f>SUMIF('C Report Grouper'!$B$59:$B$99,'WW Spending Actual'!$B68,'C Report Grouper'!I$59:I$99)</f>
        <v>0</v>
      </c>
      <c r="I68" s="78">
        <f>SUMIF('C Report Grouper'!$B$59:$B$99,'WW Spending Actual'!$B68,'C Report Grouper'!J$59:J$99)</f>
        <v>0</v>
      </c>
      <c r="J68" s="78">
        <f>SUMIF('C Report Grouper'!$B$59:$B$99,'WW Spending Actual'!$B68,'C Report Grouper'!K$59:K$99)</f>
        <v>0</v>
      </c>
      <c r="K68" s="78">
        <f>SUMIF('C Report Grouper'!$B$59:$B$99,'WW Spending Actual'!$B68,'C Report Grouper'!L$59:L$99)</f>
        <v>0</v>
      </c>
      <c r="L68" s="78">
        <f>SUMIF('C Report Grouper'!$B$59:$B$99,'WW Spending Actual'!$B68,'C Report Grouper'!M$59:M$99)</f>
        <v>0</v>
      </c>
      <c r="M68" s="78">
        <f>SUMIF('C Report Grouper'!$B$59:$B$99,'WW Spending Actual'!$B68,'C Report Grouper'!N$59:N$99)</f>
        <v>0</v>
      </c>
      <c r="N68" s="78">
        <f>SUMIF('C Report Grouper'!$B$59:$B$99,'WW Spending Actual'!$B68,'C Report Grouper'!O$59:O$99)</f>
        <v>0</v>
      </c>
      <c r="O68" s="78">
        <f>SUMIF('C Report Grouper'!$B$59:$B$99,'WW Spending Actual'!$B68,'C Report Grouper'!P$59:P$99)</f>
        <v>0</v>
      </c>
      <c r="P68" s="78">
        <f>SUMIF('C Report Grouper'!$B$59:$B$99,'WW Spending Actual'!$B68,'C Report Grouper'!Q$59:Q$99)</f>
        <v>0</v>
      </c>
      <c r="Q68" s="78">
        <f>SUMIF('C Report Grouper'!$B$59:$B$99,'WW Spending Actual'!$B68,'C Report Grouper'!R$59:R$99)</f>
        <v>0</v>
      </c>
      <c r="R68" s="78">
        <f>SUMIF('C Report Grouper'!$B$59:$B$99,'WW Spending Actual'!$B68,'C Report Grouper'!S$59:S$99)</f>
        <v>0</v>
      </c>
      <c r="S68" s="78">
        <f>SUMIF('C Report Grouper'!$B$59:$B$99,'WW Spending Actual'!$B68,'C Report Grouper'!T$59:T$99)</f>
        <v>0</v>
      </c>
      <c r="T68" s="78">
        <f>SUMIF('C Report Grouper'!$B$59:$B$99,'WW Spending Actual'!$B68,'C Report Grouper'!U$59:U$99)</f>
        <v>0</v>
      </c>
      <c r="U68" s="78">
        <f>SUMIF('C Report Grouper'!$B$59:$B$99,'WW Spending Actual'!$B68,'C Report Grouper'!V$59:V$99)</f>
        <v>0</v>
      </c>
      <c r="V68" s="78">
        <f>SUMIF('C Report Grouper'!$B$59:$B$99,'WW Spending Actual'!$B68,'C Report Grouper'!W$59:W$99)</f>
        <v>0</v>
      </c>
      <c r="W68" s="78">
        <f>SUMIF('C Report Grouper'!$B$59:$B$99,'WW Spending Actual'!$B68,'C Report Grouper'!X$59:X$99)</f>
        <v>0</v>
      </c>
      <c r="X68" s="78">
        <f>SUMIF('C Report Grouper'!$B$59:$B$99,'WW Spending Actual'!$B68,'C Report Grouper'!Y$59:Y$99)</f>
        <v>0</v>
      </c>
      <c r="Y68" s="78">
        <f>SUMIF('C Report Grouper'!$B$59:$B$99,'WW Spending Actual'!$B68,'C Report Grouper'!Z$59:Z$99)</f>
        <v>0</v>
      </c>
      <c r="Z68" s="78">
        <f>SUMIF('C Report Grouper'!$B$59:$B$99,'WW Spending Actual'!$B68,'C Report Grouper'!AA$59:AA$99)</f>
        <v>0</v>
      </c>
      <c r="AA68" s="78">
        <f>SUMIF('C Report Grouper'!$B$59:$B$99,'WW Spending Actual'!$B68,'C Report Grouper'!AB$59:AB$99)</f>
        <v>0</v>
      </c>
      <c r="AB68" s="78">
        <f>SUMIF('C Report Grouper'!$B$59:$B$99,'WW Spending Actual'!$B68,'C Report Grouper'!AC$59:AC$99)</f>
        <v>0</v>
      </c>
      <c r="AC68" s="78">
        <f>SUMIF('C Report Grouper'!$B$59:$B$99,'WW Spending Actual'!$B68,'C Report Grouper'!AD$59:AD$99)</f>
        <v>0</v>
      </c>
      <c r="AD68" s="78">
        <f>SUMIF('C Report Grouper'!$B$59:$B$99,'WW Spending Actual'!$B68,'C Report Grouper'!AE$59:AE$99)</f>
        <v>0</v>
      </c>
      <c r="AE68" s="78">
        <f>SUMIF('C Report Grouper'!$B$59:$B$99,'WW Spending Actual'!$B68,'C Report Grouper'!AF$59:AF$99)</f>
        <v>0</v>
      </c>
      <c r="AF68" s="78">
        <f>SUMIF('C Report Grouper'!$B$59:$B$99,'WW Spending Actual'!$B68,'C Report Grouper'!AG$59:AG$99)</f>
        <v>0</v>
      </c>
      <c r="AG68" s="79">
        <f>SUMIF('C Report Grouper'!$B$59:$B$99,'WW Spending Actual'!$B68,'C Report Grouper'!AH$59:AH$99)</f>
        <v>0</v>
      </c>
    </row>
    <row r="69" spans="2:33" hidden="1" x14ac:dyDescent="0.2">
      <c r="B69" s="32" t="str">
        <f>IFERROR(VLOOKUP(C69,'MEG Def'!$A$21:$B$26,2),"")</f>
        <v/>
      </c>
      <c r="C69" s="56"/>
      <c r="D69" s="77">
        <f>SUMIF('C Report Grouper'!$B$59:$B$99,'WW Spending Actual'!$B69,'C Report Grouper'!E$59:E$99)</f>
        <v>0</v>
      </c>
      <c r="E69" s="424">
        <f>SUMIF('C Report Grouper'!$B$59:$B$99,'WW Spending Actual'!$B69,'C Report Grouper'!F$59:F$99)</f>
        <v>0</v>
      </c>
      <c r="F69" s="424">
        <f>SUMIF('C Report Grouper'!$B$59:$B$99,'WW Spending Actual'!$B69,'C Report Grouper'!G$59:G$99)</f>
        <v>0</v>
      </c>
      <c r="G69" s="424">
        <f>SUMIF('C Report Grouper'!$B$59:$B$99,'WW Spending Actual'!$B69,'C Report Grouper'!H$59:H$99)</f>
        <v>0</v>
      </c>
      <c r="H69" s="79">
        <f>SUMIF('C Report Grouper'!$B$59:$B$99,'WW Spending Actual'!$B69,'C Report Grouper'!I$59:I$99)</f>
        <v>0</v>
      </c>
      <c r="I69" s="78">
        <f>SUMIF('C Report Grouper'!$B$59:$B$99,'WW Spending Actual'!$B69,'C Report Grouper'!J$59:J$99)</f>
        <v>0</v>
      </c>
      <c r="J69" s="78">
        <f>SUMIF('C Report Grouper'!$B$59:$B$99,'WW Spending Actual'!$B69,'C Report Grouper'!K$59:K$99)</f>
        <v>0</v>
      </c>
      <c r="K69" s="78">
        <f>SUMIF('C Report Grouper'!$B$59:$B$99,'WW Spending Actual'!$B69,'C Report Grouper'!L$59:L$99)</f>
        <v>0</v>
      </c>
      <c r="L69" s="78">
        <f>SUMIF('C Report Grouper'!$B$59:$B$99,'WW Spending Actual'!$B69,'C Report Grouper'!M$59:M$99)</f>
        <v>0</v>
      </c>
      <c r="M69" s="78">
        <f>SUMIF('C Report Grouper'!$B$59:$B$99,'WW Spending Actual'!$B69,'C Report Grouper'!N$59:N$99)</f>
        <v>0</v>
      </c>
      <c r="N69" s="78">
        <f>SUMIF('C Report Grouper'!$B$59:$B$99,'WW Spending Actual'!$B69,'C Report Grouper'!O$59:O$99)</f>
        <v>0</v>
      </c>
      <c r="O69" s="78">
        <f>SUMIF('C Report Grouper'!$B$59:$B$99,'WW Spending Actual'!$B69,'C Report Grouper'!P$59:P$99)</f>
        <v>0</v>
      </c>
      <c r="P69" s="78">
        <f>SUMIF('C Report Grouper'!$B$59:$B$99,'WW Spending Actual'!$B69,'C Report Grouper'!Q$59:Q$99)</f>
        <v>0</v>
      </c>
      <c r="Q69" s="78">
        <f>SUMIF('C Report Grouper'!$B$59:$B$99,'WW Spending Actual'!$B69,'C Report Grouper'!R$59:R$99)</f>
        <v>0</v>
      </c>
      <c r="R69" s="78">
        <f>SUMIF('C Report Grouper'!$B$59:$B$99,'WW Spending Actual'!$B69,'C Report Grouper'!S$59:S$99)</f>
        <v>0</v>
      </c>
      <c r="S69" s="78">
        <f>SUMIF('C Report Grouper'!$B$59:$B$99,'WW Spending Actual'!$B69,'C Report Grouper'!T$59:T$99)</f>
        <v>0</v>
      </c>
      <c r="T69" s="78">
        <f>SUMIF('C Report Grouper'!$B$59:$B$99,'WW Spending Actual'!$B69,'C Report Grouper'!U$59:U$99)</f>
        <v>0</v>
      </c>
      <c r="U69" s="78">
        <f>SUMIF('C Report Grouper'!$B$59:$B$99,'WW Spending Actual'!$B69,'C Report Grouper'!V$59:V$99)</f>
        <v>0</v>
      </c>
      <c r="V69" s="78">
        <f>SUMIF('C Report Grouper'!$B$59:$B$99,'WW Spending Actual'!$B69,'C Report Grouper'!W$59:W$99)</f>
        <v>0</v>
      </c>
      <c r="W69" s="78">
        <f>SUMIF('C Report Grouper'!$B$59:$B$99,'WW Spending Actual'!$B69,'C Report Grouper'!X$59:X$99)</f>
        <v>0</v>
      </c>
      <c r="X69" s="78">
        <f>SUMIF('C Report Grouper'!$B$59:$B$99,'WW Spending Actual'!$B69,'C Report Grouper'!Y$59:Y$99)</f>
        <v>0</v>
      </c>
      <c r="Y69" s="78">
        <f>SUMIF('C Report Grouper'!$B$59:$B$99,'WW Spending Actual'!$B69,'C Report Grouper'!Z$59:Z$99)</f>
        <v>0</v>
      </c>
      <c r="Z69" s="78">
        <f>SUMIF('C Report Grouper'!$B$59:$B$99,'WW Spending Actual'!$B69,'C Report Grouper'!AA$59:AA$99)</f>
        <v>0</v>
      </c>
      <c r="AA69" s="78">
        <f>SUMIF('C Report Grouper'!$B$59:$B$99,'WW Spending Actual'!$B69,'C Report Grouper'!AB$59:AB$99)</f>
        <v>0</v>
      </c>
      <c r="AB69" s="78">
        <f>SUMIF('C Report Grouper'!$B$59:$B$99,'WW Spending Actual'!$B69,'C Report Grouper'!AC$59:AC$99)</f>
        <v>0</v>
      </c>
      <c r="AC69" s="78">
        <f>SUMIF('C Report Grouper'!$B$59:$B$99,'WW Spending Actual'!$B69,'C Report Grouper'!AD$59:AD$99)</f>
        <v>0</v>
      </c>
      <c r="AD69" s="78">
        <f>SUMIF('C Report Grouper'!$B$59:$B$99,'WW Spending Actual'!$B69,'C Report Grouper'!AE$59:AE$99)</f>
        <v>0</v>
      </c>
      <c r="AE69" s="78">
        <f>SUMIF('C Report Grouper'!$B$59:$B$99,'WW Spending Actual'!$B69,'C Report Grouper'!AF$59:AF$99)</f>
        <v>0</v>
      </c>
      <c r="AF69" s="78">
        <f>SUMIF('C Report Grouper'!$B$59:$B$99,'WW Spending Actual'!$B69,'C Report Grouper'!AG$59:AG$99)</f>
        <v>0</v>
      </c>
      <c r="AG69" s="79">
        <f>SUMIF('C Report Grouper'!$B$59:$B$99,'WW Spending Actual'!$B69,'C Report Grouper'!AH$59:AH$99)</f>
        <v>0</v>
      </c>
    </row>
    <row r="70" spans="2:33" hidden="1" x14ac:dyDescent="0.2">
      <c r="B70" s="32" t="str">
        <f>IFERROR(VLOOKUP(C70,'MEG Def'!$A$21:$B$26,2),"")</f>
        <v/>
      </c>
      <c r="C70" s="56"/>
      <c r="D70" s="77">
        <f>SUMIF('C Report Grouper'!$B$59:$B$99,'WW Spending Actual'!$B70,'C Report Grouper'!E$59:E$99)</f>
        <v>0</v>
      </c>
      <c r="E70" s="424">
        <f>SUMIF('C Report Grouper'!$B$59:$B$99,'WW Spending Actual'!$B70,'C Report Grouper'!F$59:F$99)</f>
        <v>0</v>
      </c>
      <c r="F70" s="424">
        <f>SUMIF('C Report Grouper'!$B$59:$B$99,'WW Spending Actual'!$B70,'C Report Grouper'!G$59:G$99)</f>
        <v>0</v>
      </c>
      <c r="G70" s="424">
        <f>SUMIF('C Report Grouper'!$B$59:$B$99,'WW Spending Actual'!$B70,'C Report Grouper'!H$59:H$99)</f>
        <v>0</v>
      </c>
      <c r="H70" s="79">
        <f>SUMIF('C Report Grouper'!$B$59:$B$99,'WW Spending Actual'!$B70,'C Report Grouper'!I$59:I$99)</f>
        <v>0</v>
      </c>
      <c r="I70" s="78">
        <f>SUMIF('C Report Grouper'!$B$59:$B$99,'WW Spending Actual'!$B70,'C Report Grouper'!J$59:J$99)</f>
        <v>0</v>
      </c>
      <c r="J70" s="78">
        <f>SUMIF('C Report Grouper'!$B$59:$B$99,'WW Spending Actual'!$B70,'C Report Grouper'!K$59:K$99)</f>
        <v>0</v>
      </c>
      <c r="K70" s="78">
        <f>SUMIF('C Report Grouper'!$B$59:$B$99,'WW Spending Actual'!$B70,'C Report Grouper'!L$59:L$99)</f>
        <v>0</v>
      </c>
      <c r="L70" s="78">
        <f>SUMIF('C Report Grouper'!$B$59:$B$99,'WW Spending Actual'!$B70,'C Report Grouper'!M$59:M$99)</f>
        <v>0</v>
      </c>
      <c r="M70" s="78">
        <f>SUMIF('C Report Grouper'!$B$59:$B$99,'WW Spending Actual'!$B70,'C Report Grouper'!N$59:N$99)</f>
        <v>0</v>
      </c>
      <c r="N70" s="78">
        <f>SUMIF('C Report Grouper'!$B$59:$B$99,'WW Spending Actual'!$B70,'C Report Grouper'!O$59:O$99)</f>
        <v>0</v>
      </c>
      <c r="O70" s="78">
        <f>SUMIF('C Report Grouper'!$B$59:$B$99,'WW Spending Actual'!$B70,'C Report Grouper'!P$59:P$99)</f>
        <v>0</v>
      </c>
      <c r="P70" s="78">
        <f>SUMIF('C Report Grouper'!$B$59:$B$99,'WW Spending Actual'!$B70,'C Report Grouper'!Q$59:Q$99)</f>
        <v>0</v>
      </c>
      <c r="Q70" s="78">
        <f>SUMIF('C Report Grouper'!$B$59:$B$99,'WW Spending Actual'!$B70,'C Report Grouper'!R$59:R$99)</f>
        <v>0</v>
      </c>
      <c r="R70" s="78">
        <f>SUMIF('C Report Grouper'!$B$59:$B$99,'WW Spending Actual'!$B70,'C Report Grouper'!S$59:S$99)</f>
        <v>0</v>
      </c>
      <c r="S70" s="78">
        <f>SUMIF('C Report Grouper'!$B$59:$B$99,'WW Spending Actual'!$B70,'C Report Grouper'!T$59:T$99)</f>
        <v>0</v>
      </c>
      <c r="T70" s="78">
        <f>SUMIF('C Report Grouper'!$B$59:$B$99,'WW Spending Actual'!$B70,'C Report Grouper'!U$59:U$99)</f>
        <v>0</v>
      </c>
      <c r="U70" s="78">
        <f>SUMIF('C Report Grouper'!$B$59:$B$99,'WW Spending Actual'!$B70,'C Report Grouper'!V$59:V$99)</f>
        <v>0</v>
      </c>
      <c r="V70" s="78">
        <f>SUMIF('C Report Grouper'!$B$59:$B$99,'WW Spending Actual'!$B70,'C Report Grouper'!W$59:W$99)</f>
        <v>0</v>
      </c>
      <c r="W70" s="78">
        <f>SUMIF('C Report Grouper'!$B$59:$B$99,'WW Spending Actual'!$B70,'C Report Grouper'!X$59:X$99)</f>
        <v>0</v>
      </c>
      <c r="X70" s="78">
        <f>SUMIF('C Report Grouper'!$B$59:$B$99,'WW Spending Actual'!$B70,'C Report Grouper'!Y$59:Y$99)</f>
        <v>0</v>
      </c>
      <c r="Y70" s="78">
        <f>SUMIF('C Report Grouper'!$B$59:$B$99,'WW Spending Actual'!$B70,'C Report Grouper'!Z$59:Z$99)</f>
        <v>0</v>
      </c>
      <c r="Z70" s="78">
        <f>SUMIF('C Report Grouper'!$B$59:$B$99,'WW Spending Actual'!$B70,'C Report Grouper'!AA$59:AA$99)</f>
        <v>0</v>
      </c>
      <c r="AA70" s="78">
        <f>SUMIF('C Report Grouper'!$B$59:$B$99,'WW Spending Actual'!$B70,'C Report Grouper'!AB$59:AB$99)</f>
        <v>0</v>
      </c>
      <c r="AB70" s="78">
        <f>SUMIF('C Report Grouper'!$B$59:$B$99,'WW Spending Actual'!$B70,'C Report Grouper'!AC$59:AC$99)</f>
        <v>0</v>
      </c>
      <c r="AC70" s="78">
        <f>SUMIF('C Report Grouper'!$B$59:$B$99,'WW Spending Actual'!$B70,'C Report Grouper'!AD$59:AD$99)</f>
        <v>0</v>
      </c>
      <c r="AD70" s="78">
        <f>SUMIF('C Report Grouper'!$B$59:$B$99,'WW Spending Actual'!$B70,'C Report Grouper'!AE$59:AE$99)</f>
        <v>0</v>
      </c>
      <c r="AE70" s="78">
        <f>SUMIF('C Report Grouper'!$B$59:$B$99,'WW Spending Actual'!$B70,'C Report Grouper'!AF$59:AF$99)</f>
        <v>0</v>
      </c>
      <c r="AF70" s="78">
        <f>SUMIF('C Report Grouper'!$B$59:$B$99,'WW Spending Actual'!$B70,'C Report Grouper'!AG$59:AG$99)</f>
        <v>0</v>
      </c>
      <c r="AG70" s="79">
        <f>SUMIF('C Report Grouper'!$B$59:$B$99,'WW Spending Actual'!$B70,'C Report Grouper'!AH$59:AH$99)</f>
        <v>0</v>
      </c>
    </row>
    <row r="71" spans="2:33" hidden="1" x14ac:dyDescent="0.2">
      <c r="B71" s="22"/>
      <c r="C71" s="57"/>
      <c r="D71" s="77"/>
      <c r="E71" s="424"/>
      <c r="F71" s="424"/>
      <c r="G71" s="424"/>
      <c r="H71" s="79"/>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9"/>
    </row>
    <row r="72" spans="2:33" hidden="1" x14ac:dyDescent="0.2">
      <c r="B72" s="29" t="s">
        <v>44</v>
      </c>
      <c r="C72" s="56"/>
      <c r="D72" s="77">
        <f>SUMIF('C Report Grouper'!$B$59:$B$99,'WW Spending Actual'!$B72,'C Report Grouper'!E$59:E$99)</f>
        <v>0</v>
      </c>
      <c r="E72" s="424">
        <f>SUMIF('C Report Grouper'!$B$59:$B$99,'WW Spending Actual'!$B72,'C Report Grouper'!F$59:F$99)</f>
        <v>0</v>
      </c>
      <c r="F72" s="424">
        <f>SUMIF('C Report Grouper'!$B$59:$B$99,'WW Spending Actual'!$B72,'C Report Grouper'!G$59:G$99)</f>
        <v>0</v>
      </c>
      <c r="G72" s="424">
        <f>SUMIF('C Report Grouper'!$B$59:$B$99,'WW Spending Actual'!$B72,'C Report Grouper'!H$59:H$99)</f>
        <v>0</v>
      </c>
      <c r="H72" s="79">
        <f>SUMIF('C Report Grouper'!$B$59:$B$99,'WW Spending Actual'!$B72,'C Report Grouper'!I$59:I$99)</f>
        <v>0</v>
      </c>
      <c r="I72" s="78">
        <f>SUMIF('C Report Grouper'!$B$59:$B$99,'WW Spending Actual'!$B72,'C Report Grouper'!J$59:J$99)</f>
        <v>0</v>
      </c>
      <c r="J72" s="78">
        <f>SUMIF('C Report Grouper'!$B$59:$B$99,'WW Spending Actual'!$B72,'C Report Grouper'!K$59:K$99)</f>
        <v>0</v>
      </c>
      <c r="K72" s="78">
        <f>SUMIF('C Report Grouper'!$B$59:$B$99,'WW Spending Actual'!$B72,'C Report Grouper'!L$59:L$99)</f>
        <v>0</v>
      </c>
      <c r="L72" s="78">
        <f>SUMIF('C Report Grouper'!$B$59:$B$99,'WW Spending Actual'!$B72,'C Report Grouper'!M$59:M$99)</f>
        <v>0</v>
      </c>
      <c r="M72" s="78">
        <f>SUMIF('C Report Grouper'!$B$59:$B$99,'WW Spending Actual'!$B72,'C Report Grouper'!N$59:N$99)</f>
        <v>0</v>
      </c>
      <c r="N72" s="78">
        <f>SUMIF('C Report Grouper'!$B$59:$B$99,'WW Spending Actual'!$B72,'C Report Grouper'!O$59:O$99)</f>
        <v>0</v>
      </c>
      <c r="O72" s="78">
        <f>SUMIF('C Report Grouper'!$B$59:$B$99,'WW Spending Actual'!$B72,'C Report Grouper'!P$59:P$99)</f>
        <v>0</v>
      </c>
      <c r="P72" s="78">
        <f>SUMIF('C Report Grouper'!$B$59:$B$99,'WW Spending Actual'!$B72,'C Report Grouper'!Q$59:Q$99)</f>
        <v>0</v>
      </c>
      <c r="Q72" s="78">
        <f>SUMIF('C Report Grouper'!$B$59:$B$99,'WW Spending Actual'!$B72,'C Report Grouper'!R$59:R$99)</f>
        <v>0</v>
      </c>
      <c r="R72" s="78">
        <f>SUMIF('C Report Grouper'!$B$59:$B$99,'WW Spending Actual'!$B72,'C Report Grouper'!S$59:S$99)</f>
        <v>0</v>
      </c>
      <c r="S72" s="78">
        <f>SUMIF('C Report Grouper'!$B$59:$B$99,'WW Spending Actual'!$B72,'C Report Grouper'!T$59:T$99)</f>
        <v>0</v>
      </c>
      <c r="T72" s="78">
        <f>SUMIF('C Report Grouper'!$B$59:$B$99,'WW Spending Actual'!$B72,'C Report Grouper'!U$59:U$99)</f>
        <v>0</v>
      </c>
      <c r="U72" s="78">
        <f>SUMIF('C Report Grouper'!$B$59:$B$99,'WW Spending Actual'!$B72,'C Report Grouper'!V$59:V$99)</f>
        <v>0</v>
      </c>
      <c r="V72" s="78">
        <f>SUMIF('C Report Grouper'!$B$59:$B$99,'WW Spending Actual'!$B72,'C Report Grouper'!W$59:W$99)</f>
        <v>0</v>
      </c>
      <c r="W72" s="78">
        <f>SUMIF('C Report Grouper'!$B$59:$B$99,'WW Spending Actual'!$B72,'C Report Grouper'!X$59:X$99)</f>
        <v>0</v>
      </c>
      <c r="X72" s="78">
        <f>SUMIF('C Report Grouper'!$B$59:$B$99,'WW Spending Actual'!$B72,'C Report Grouper'!Y$59:Y$99)</f>
        <v>0</v>
      </c>
      <c r="Y72" s="78">
        <f>SUMIF('C Report Grouper'!$B$59:$B$99,'WW Spending Actual'!$B72,'C Report Grouper'!Z$59:Z$99)</f>
        <v>0</v>
      </c>
      <c r="Z72" s="78">
        <f>SUMIF('C Report Grouper'!$B$59:$B$99,'WW Spending Actual'!$B72,'C Report Grouper'!AA$59:AA$99)</f>
        <v>0</v>
      </c>
      <c r="AA72" s="78">
        <f>SUMIF('C Report Grouper'!$B$59:$B$99,'WW Spending Actual'!$B72,'C Report Grouper'!AB$59:AB$99)</f>
        <v>0</v>
      </c>
      <c r="AB72" s="78">
        <f>SUMIF('C Report Grouper'!$B$59:$B$99,'WW Spending Actual'!$B72,'C Report Grouper'!AC$59:AC$99)</f>
        <v>0</v>
      </c>
      <c r="AC72" s="78">
        <f>SUMIF('C Report Grouper'!$B$59:$B$99,'WW Spending Actual'!$B72,'C Report Grouper'!AD$59:AD$99)</f>
        <v>0</v>
      </c>
      <c r="AD72" s="78">
        <f>SUMIF('C Report Grouper'!$B$59:$B$99,'WW Spending Actual'!$B72,'C Report Grouper'!AE$59:AE$99)</f>
        <v>0</v>
      </c>
      <c r="AE72" s="78">
        <f>SUMIF('C Report Grouper'!$B$59:$B$99,'WW Spending Actual'!$B72,'C Report Grouper'!AF$59:AF$99)</f>
        <v>0</v>
      </c>
      <c r="AF72" s="78">
        <f>SUMIF('C Report Grouper'!$B$59:$B$99,'WW Spending Actual'!$B72,'C Report Grouper'!AG$59:AG$99)</f>
        <v>0</v>
      </c>
      <c r="AG72" s="79">
        <f>SUMIF('C Report Grouper'!$B$59:$B$99,'WW Spending Actual'!$B72,'C Report Grouper'!AH$59:AH$99)</f>
        <v>0</v>
      </c>
    </row>
    <row r="73" spans="2:33" hidden="1" x14ac:dyDescent="0.2">
      <c r="B73" s="32" t="str">
        <f>IFERROR(VLOOKUP(C73,'MEG Def'!$A$7:$B$40,2),"")</f>
        <v/>
      </c>
      <c r="C73" s="56"/>
      <c r="D73" s="77">
        <f>SUMIF('C Report Grouper'!$B$59:$B$99,'WW Spending Actual'!$B73,'C Report Grouper'!E$59:E$99)</f>
        <v>0</v>
      </c>
      <c r="E73" s="424">
        <f>SUMIF('C Report Grouper'!$B$59:$B$99,'WW Spending Actual'!$B73,'C Report Grouper'!F$59:F$99)</f>
        <v>0</v>
      </c>
      <c r="F73" s="424">
        <f>SUMIF('C Report Grouper'!$B$59:$B$99,'WW Spending Actual'!$B73,'C Report Grouper'!G$59:G$99)</f>
        <v>0</v>
      </c>
      <c r="G73" s="424">
        <f>SUMIF('C Report Grouper'!$B$59:$B$99,'WW Spending Actual'!$B73,'C Report Grouper'!H$59:H$99)</f>
        <v>0</v>
      </c>
      <c r="H73" s="79">
        <f>SUMIF('C Report Grouper'!$B$59:$B$99,'WW Spending Actual'!$B73,'C Report Grouper'!I$59:I$99)</f>
        <v>0</v>
      </c>
      <c r="I73" s="78">
        <f>SUMIF('C Report Grouper'!$B$59:$B$99,'WW Spending Actual'!$B73,'C Report Grouper'!J$59:J$99)</f>
        <v>0</v>
      </c>
      <c r="J73" s="78">
        <f>SUMIF('C Report Grouper'!$B$59:$B$99,'WW Spending Actual'!$B73,'C Report Grouper'!K$59:K$99)</f>
        <v>0</v>
      </c>
      <c r="K73" s="78">
        <f>SUMIF('C Report Grouper'!$B$59:$B$99,'WW Spending Actual'!$B73,'C Report Grouper'!L$59:L$99)</f>
        <v>0</v>
      </c>
      <c r="L73" s="78">
        <f>SUMIF('C Report Grouper'!$B$59:$B$99,'WW Spending Actual'!$B73,'C Report Grouper'!M$59:M$99)</f>
        <v>0</v>
      </c>
      <c r="M73" s="78">
        <f>SUMIF('C Report Grouper'!$B$59:$B$99,'WW Spending Actual'!$B73,'C Report Grouper'!N$59:N$99)</f>
        <v>0</v>
      </c>
      <c r="N73" s="78">
        <f>SUMIF('C Report Grouper'!$B$59:$B$99,'WW Spending Actual'!$B73,'C Report Grouper'!O$59:O$99)</f>
        <v>0</v>
      </c>
      <c r="O73" s="78">
        <f>SUMIF('C Report Grouper'!$B$59:$B$99,'WW Spending Actual'!$B73,'C Report Grouper'!P$59:P$99)</f>
        <v>0</v>
      </c>
      <c r="P73" s="78">
        <f>SUMIF('C Report Grouper'!$B$59:$B$99,'WW Spending Actual'!$B73,'C Report Grouper'!Q$59:Q$99)</f>
        <v>0</v>
      </c>
      <c r="Q73" s="78">
        <f>SUMIF('C Report Grouper'!$B$59:$B$99,'WW Spending Actual'!$B73,'C Report Grouper'!R$59:R$99)</f>
        <v>0</v>
      </c>
      <c r="R73" s="78">
        <f>SUMIF('C Report Grouper'!$B$59:$B$99,'WW Spending Actual'!$B73,'C Report Grouper'!S$59:S$99)</f>
        <v>0</v>
      </c>
      <c r="S73" s="78">
        <f>SUMIF('C Report Grouper'!$B$59:$B$99,'WW Spending Actual'!$B73,'C Report Grouper'!T$59:T$99)</f>
        <v>0</v>
      </c>
      <c r="T73" s="78">
        <f>SUMIF('C Report Grouper'!$B$59:$B$99,'WW Spending Actual'!$B73,'C Report Grouper'!U$59:U$99)</f>
        <v>0</v>
      </c>
      <c r="U73" s="78">
        <f>SUMIF('C Report Grouper'!$B$59:$B$99,'WW Spending Actual'!$B73,'C Report Grouper'!V$59:V$99)</f>
        <v>0</v>
      </c>
      <c r="V73" s="78">
        <f>SUMIF('C Report Grouper'!$B$59:$B$99,'WW Spending Actual'!$B73,'C Report Grouper'!W$59:W$99)</f>
        <v>0</v>
      </c>
      <c r="W73" s="78">
        <f>SUMIF('C Report Grouper'!$B$59:$B$99,'WW Spending Actual'!$B73,'C Report Grouper'!X$59:X$99)</f>
        <v>0</v>
      </c>
      <c r="X73" s="78">
        <f>SUMIF('C Report Grouper'!$B$59:$B$99,'WW Spending Actual'!$B73,'C Report Grouper'!Y$59:Y$99)</f>
        <v>0</v>
      </c>
      <c r="Y73" s="78">
        <f>SUMIF('C Report Grouper'!$B$59:$B$99,'WW Spending Actual'!$B73,'C Report Grouper'!Z$59:Z$99)</f>
        <v>0</v>
      </c>
      <c r="Z73" s="78">
        <f>SUMIF('C Report Grouper'!$B$59:$B$99,'WW Spending Actual'!$B73,'C Report Grouper'!AA$59:AA$99)</f>
        <v>0</v>
      </c>
      <c r="AA73" s="78">
        <f>SUMIF('C Report Grouper'!$B$59:$B$99,'WW Spending Actual'!$B73,'C Report Grouper'!AB$59:AB$99)</f>
        <v>0</v>
      </c>
      <c r="AB73" s="78">
        <f>SUMIF('C Report Grouper'!$B$59:$B$99,'WW Spending Actual'!$B73,'C Report Grouper'!AC$59:AC$99)</f>
        <v>0</v>
      </c>
      <c r="AC73" s="78">
        <f>SUMIF('C Report Grouper'!$B$59:$B$99,'WW Spending Actual'!$B73,'C Report Grouper'!AD$59:AD$99)</f>
        <v>0</v>
      </c>
      <c r="AD73" s="78">
        <f>SUMIF('C Report Grouper'!$B$59:$B$99,'WW Spending Actual'!$B73,'C Report Grouper'!AE$59:AE$99)</f>
        <v>0</v>
      </c>
      <c r="AE73" s="78">
        <f>SUMIF('C Report Grouper'!$B$59:$B$99,'WW Spending Actual'!$B73,'C Report Grouper'!AF$59:AF$99)</f>
        <v>0</v>
      </c>
      <c r="AF73" s="78">
        <f>SUMIF('C Report Grouper'!$B$59:$B$99,'WW Spending Actual'!$B73,'C Report Grouper'!AG$59:AG$99)</f>
        <v>0</v>
      </c>
      <c r="AG73" s="79">
        <f>SUMIF('C Report Grouper'!$B$59:$B$99,'WW Spending Actual'!$B73,'C Report Grouper'!AH$59:AH$99)</f>
        <v>0</v>
      </c>
    </row>
    <row r="74" spans="2:33" hidden="1" x14ac:dyDescent="0.2">
      <c r="B74" s="32" t="str">
        <f>IFERROR(VLOOKUP(C74,'MEG Def'!$A$7:$B$40,2),"")</f>
        <v/>
      </c>
      <c r="C74" s="56"/>
      <c r="D74" s="77">
        <f>SUMIF('C Report Grouper'!$B$59:$B$99,'WW Spending Actual'!$B74,'C Report Grouper'!E$59:E$99)</f>
        <v>0</v>
      </c>
      <c r="E74" s="424">
        <f>SUMIF('C Report Grouper'!$B$59:$B$99,'WW Spending Actual'!$B74,'C Report Grouper'!F$59:F$99)</f>
        <v>0</v>
      </c>
      <c r="F74" s="424">
        <f>SUMIF('C Report Grouper'!$B$59:$B$99,'WW Spending Actual'!$B74,'C Report Grouper'!G$59:G$99)</f>
        <v>0</v>
      </c>
      <c r="G74" s="424">
        <f>SUMIF('C Report Grouper'!$B$59:$B$99,'WW Spending Actual'!$B74,'C Report Grouper'!H$59:H$99)</f>
        <v>0</v>
      </c>
      <c r="H74" s="79">
        <f>SUMIF('C Report Grouper'!$B$59:$B$99,'WW Spending Actual'!$B74,'C Report Grouper'!I$59:I$99)</f>
        <v>0</v>
      </c>
      <c r="I74" s="78">
        <f>SUMIF('C Report Grouper'!$B$59:$B$99,'WW Spending Actual'!$B74,'C Report Grouper'!J$59:J$99)</f>
        <v>0</v>
      </c>
      <c r="J74" s="78">
        <f>SUMIF('C Report Grouper'!$B$59:$B$99,'WW Spending Actual'!$B74,'C Report Grouper'!K$59:K$99)</f>
        <v>0</v>
      </c>
      <c r="K74" s="78">
        <f>SUMIF('C Report Grouper'!$B$59:$B$99,'WW Spending Actual'!$B74,'C Report Grouper'!L$59:L$99)</f>
        <v>0</v>
      </c>
      <c r="L74" s="78">
        <f>SUMIF('C Report Grouper'!$B$59:$B$99,'WW Spending Actual'!$B74,'C Report Grouper'!M$59:M$99)</f>
        <v>0</v>
      </c>
      <c r="M74" s="78">
        <f>SUMIF('C Report Grouper'!$B$59:$B$99,'WW Spending Actual'!$B74,'C Report Grouper'!N$59:N$99)</f>
        <v>0</v>
      </c>
      <c r="N74" s="78">
        <f>SUMIF('C Report Grouper'!$B$59:$B$99,'WW Spending Actual'!$B74,'C Report Grouper'!O$59:O$99)</f>
        <v>0</v>
      </c>
      <c r="O74" s="78">
        <f>SUMIF('C Report Grouper'!$B$59:$B$99,'WW Spending Actual'!$B74,'C Report Grouper'!P$59:P$99)</f>
        <v>0</v>
      </c>
      <c r="P74" s="78">
        <f>SUMIF('C Report Grouper'!$B$59:$B$99,'WW Spending Actual'!$B74,'C Report Grouper'!Q$59:Q$99)</f>
        <v>0</v>
      </c>
      <c r="Q74" s="78">
        <f>SUMIF('C Report Grouper'!$B$59:$B$99,'WW Spending Actual'!$B74,'C Report Grouper'!R$59:R$99)</f>
        <v>0</v>
      </c>
      <c r="R74" s="78">
        <f>SUMIF('C Report Grouper'!$B$59:$B$99,'WW Spending Actual'!$B74,'C Report Grouper'!S$59:S$99)</f>
        <v>0</v>
      </c>
      <c r="S74" s="78">
        <f>SUMIF('C Report Grouper'!$B$59:$B$99,'WW Spending Actual'!$B74,'C Report Grouper'!T$59:T$99)</f>
        <v>0</v>
      </c>
      <c r="T74" s="78">
        <f>SUMIF('C Report Grouper'!$B$59:$B$99,'WW Spending Actual'!$B74,'C Report Grouper'!U$59:U$99)</f>
        <v>0</v>
      </c>
      <c r="U74" s="78">
        <f>SUMIF('C Report Grouper'!$B$59:$B$99,'WW Spending Actual'!$B74,'C Report Grouper'!V$59:V$99)</f>
        <v>0</v>
      </c>
      <c r="V74" s="78">
        <f>SUMIF('C Report Grouper'!$B$59:$B$99,'WW Spending Actual'!$B74,'C Report Grouper'!W$59:W$99)</f>
        <v>0</v>
      </c>
      <c r="W74" s="78">
        <f>SUMIF('C Report Grouper'!$B$59:$B$99,'WW Spending Actual'!$B74,'C Report Grouper'!X$59:X$99)</f>
        <v>0</v>
      </c>
      <c r="X74" s="78">
        <f>SUMIF('C Report Grouper'!$B$59:$B$99,'WW Spending Actual'!$B74,'C Report Grouper'!Y$59:Y$99)</f>
        <v>0</v>
      </c>
      <c r="Y74" s="78">
        <f>SUMIF('C Report Grouper'!$B$59:$B$99,'WW Spending Actual'!$B74,'C Report Grouper'!Z$59:Z$99)</f>
        <v>0</v>
      </c>
      <c r="Z74" s="78">
        <f>SUMIF('C Report Grouper'!$B$59:$B$99,'WW Spending Actual'!$B74,'C Report Grouper'!AA$59:AA$99)</f>
        <v>0</v>
      </c>
      <c r="AA74" s="78">
        <f>SUMIF('C Report Grouper'!$B$59:$B$99,'WW Spending Actual'!$B74,'C Report Grouper'!AB$59:AB$99)</f>
        <v>0</v>
      </c>
      <c r="AB74" s="78">
        <f>SUMIF('C Report Grouper'!$B$59:$B$99,'WW Spending Actual'!$B74,'C Report Grouper'!AC$59:AC$99)</f>
        <v>0</v>
      </c>
      <c r="AC74" s="78">
        <f>SUMIF('C Report Grouper'!$B$59:$B$99,'WW Spending Actual'!$B74,'C Report Grouper'!AD$59:AD$99)</f>
        <v>0</v>
      </c>
      <c r="AD74" s="78">
        <f>SUMIF('C Report Grouper'!$B$59:$B$99,'WW Spending Actual'!$B74,'C Report Grouper'!AE$59:AE$99)</f>
        <v>0</v>
      </c>
      <c r="AE74" s="78">
        <f>SUMIF('C Report Grouper'!$B$59:$B$99,'WW Spending Actual'!$B74,'C Report Grouper'!AF$59:AF$99)</f>
        <v>0</v>
      </c>
      <c r="AF74" s="78">
        <f>SUMIF('C Report Grouper'!$B$59:$B$99,'WW Spending Actual'!$B74,'C Report Grouper'!AG$59:AG$99)</f>
        <v>0</v>
      </c>
      <c r="AG74" s="79">
        <f>SUMIF('C Report Grouper'!$B$59:$B$99,'WW Spending Actual'!$B74,'C Report Grouper'!AH$59:AH$99)</f>
        <v>0</v>
      </c>
    </row>
    <row r="75" spans="2:33" hidden="1" x14ac:dyDescent="0.2">
      <c r="B75" s="32" t="str">
        <f>IFERROR(VLOOKUP(C75,'MEG Def'!$A$7:$B$40,2),"")</f>
        <v/>
      </c>
      <c r="C75" s="56"/>
      <c r="D75" s="77">
        <f>SUMIF('C Report Grouper'!$B$59:$B$99,'WW Spending Actual'!$B75,'C Report Grouper'!E$59:E$99)</f>
        <v>0</v>
      </c>
      <c r="E75" s="424">
        <f>SUMIF('C Report Grouper'!$B$59:$B$99,'WW Spending Actual'!$B75,'C Report Grouper'!F$59:F$99)</f>
        <v>0</v>
      </c>
      <c r="F75" s="424">
        <f>SUMIF('C Report Grouper'!$B$59:$B$99,'WW Spending Actual'!$B75,'C Report Grouper'!G$59:G$99)</f>
        <v>0</v>
      </c>
      <c r="G75" s="424">
        <f>SUMIF('C Report Grouper'!$B$59:$B$99,'WW Spending Actual'!$B75,'C Report Grouper'!H$59:H$99)</f>
        <v>0</v>
      </c>
      <c r="H75" s="79">
        <f>SUMIF('C Report Grouper'!$B$59:$B$99,'WW Spending Actual'!$B75,'C Report Grouper'!I$59:I$99)</f>
        <v>0</v>
      </c>
      <c r="I75" s="78">
        <f>SUMIF('C Report Grouper'!$B$59:$B$99,'WW Spending Actual'!$B75,'C Report Grouper'!J$59:J$99)</f>
        <v>0</v>
      </c>
      <c r="J75" s="78">
        <f>SUMIF('C Report Grouper'!$B$59:$B$99,'WW Spending Actual'!$B75,'C Report Grouper'!K$59:K$99)</f>
        <v>0</v>
      </c>
      <c r="K75" s="78">
        <f>SUMIF('C Report Grouper'!$B$59:$B$99,'WW Spending Actual'!$B75,'C Report Grouper'!L$59:L$99)</f>
        <v>0</v>
      </c>
      <c r="L75" s="78">
        <f>SUMIF('C Report Grouper'!$B$59:$B$99,'WW Spending Actual'!$B75,'C Report Grouper'!M$59:M$99)</f>
        <v>0</v>
      </c>
      <c r="M75" s="78">
        <f>SUMIF('C Report Grouper'!$B$59:$B$99,'WW Spending Actual'!$B75,'C Report Grouper'!N$59:N$99)</f>
        <v>0</v>
      </c>
      <c r="N75" s="78">
        <f>SUMIF('C Report Grouper'!$B$59:$B$99,'WW Spending Actual'!$B75,'C Report Grouper'!O$59:O$99)</f>
        <v>0</v>
      </c>
      <c r="O75" s="78">
        <f>SUMIF('C Report Grouper'!$B$59:$B$99,'WW Spending Actual'!$B75,'C Report Grouper'!P$59:P$99)</f>
        <v>0</v>
      </c>
      <c r="P75" s="78">
        <f>SUMIF('C Report Grouper'!$B$59:$B$99,'WW Spending Actual'!$B75,'C Report Grouper'!Q$59:Q$99)</f>
        <v>0</v>
      </c>
      <c r="Q75" s="78">
        <f>SUMIF('C Report Grouper'!$B$59:$B$99,'WW Spending Actual'!$B75,'C Report Grouper'!R$59:R$99)</f>
        <v>0</v>
      </c>
      <c r="R75" s="78">
        <f>SUMIF('C Report Grouper'!$B$59:$B$99,'WW Spending Actual'!$B75,'C Report Grouper'!S$59:S$99)</f>
        <v>0</v>
      </c>
      <c r="S75" s="78">
        <f>SUMIF('C Report Grouper'!$B$59:$B$99,'WW Spending Actual'!$B75,'C Report Grouper'!T$59:T$99)</f>
        <v>0</v>
      </c>
      <c r="T75" s="78">
        <f>SUMIF('C Report Grouper'!$B$59:$B$99,'WW Spending Actual'!$B75,'C Report Grouper'!U$59:U$99)</f>
        <v>0</v>
      </c>
      <c r="U75" s="78">
        <f>SUMIF('C Report Grouper'!$B$59:$B$99,'WW Spending Actual'!$B75,'C Report Grouper'!V$59:V$99)</f>
        <v>0</v>
      </c>
      <c r="V75" s="78">
        <f>SUMIF('C Report Grouper'!$B$59:$B$99,'WW Spending Actual'!$B75,'C Report Grouper'!W$59:W$99)</f>
        <v>0</v>
      </c>
      <c r="W75" s="78">
        <f>SUMIF('C Report Grouper'!$B$59:$B$99,'WW Spending Actual'!$B75,'C Report Grouper'!X$59:X$99)</f>
        <v>0</v>
      </c>
      <c r="X75" s="78">
        <f>SUMIF('C Report Grouper'!$B$59:$B$99,'WW Spending Actual'!$B75,'C Report Grouper'!Y$59:Y$99)</f>
        <v>0</v>
      </c>
      <c r="Y75" s="78">
        <f>SUMIF('C Report Grouper'!$B$59:$B$99,'WW Spending Actual'!$B75,'C Report Grouper'!Z$59:Z$99)</f>
        <v>0</v>
      </c>
      <c r="Z75" s="78">
        <f>SUMIF('C Report Grouper'!$B$59:$B$99,'WW Spending Actual'!$B75,'C Report Grouper'!AA$59:AA$99)</f>
        <v>0</v>
      </c>
      <c r="AA75" s="78">
        <f>SUMIF('C Report Grouper'!$B$59:$B$99,'WW Spending Actual'!$B75,'C Report Grouper'!AB$59:AB$99)</f>
        <v>0</v>
      </c>
      <c r="AB75" s="78">
        <f>SUMIF('C Report Grouper'!$B$59:$B$99,'WW Spending Actual'!$B75,'C Report Grouper'!AC$59:AC$99)</f>
        <v>0</v>
      </c>
      <c r="AC75" s="78">
        <f>SUMIF('C Report Grouper'!$B$59:$B$99,'WW Spending Actual'!$B75,'C Report Grouper'!AD$59:AD$99)</f>
        <v>0</v>
      </c>
      <c r="AD75" s="78">
        <f>SUMIF('C Report Grouper'!$B$59:$B$99,'WW Spending Actual'!$B75,'C Report Grouper'!AE$59:AE$99)</f>
        <v>0</v>
      </c>
      <c r="AE75" s="78">
        <f>SUMIF('C Report Grouper'!$B$59:$B$99,'WW Spending Actual'!$B75,'C Report Grouper'!AF$59:AF$99)</f>
        <v>0</v>
      </c>
      <c r="AF75" s="78">
        <f>SUMIF('C Report Grouper'!$B$59:$B$99,'WW Spending Actual'!$B75,'C Report Grouper'!AG$59:AG$99)</f>
        <v>0</v>
      </c>
      <c r="AG75" s="79">
        <f>SUMIF('C Report Grouper'!$B$59:$B$99,'WW Spending Actual'!$B75,'C Report Grouper'!AH$59:AH$99)</f>
        <v>0</v>
      </c>
    </row>
    <row r="76" spans="2:33" hidden="1" x14ac:dyDescent="0.2">
      <c r="B76" s="32" t="str">
        <f>IFERROR(VLOOKUP(C76,'MEG Def'!$A$7:$B$40,2),"")</f>
        <v/>
      </c>
      <c r="C76" s="56"/>
      <c r="D76" s="77">
        <f>SUMIF('C Report Grouper'!$B$59:$B$99,'WW Spending Actual'!$B76,'C Report Grouper'!E$59:E$99)</f>
        <v>0</v>
      </c>
      <c r="E76" s="424">
        <f>SUMIF('C Report Grouper'!$B$59:$B$99,'WW Spending Actual'!$B76,'C Report Grouper'!F$59:F$99)</f>
        <v>0</v>
      </c>
      <c r="F76" s="424">
        <f>SUMIF('C Report Grouper'!$B$59:$B$99,'WW Spending Actual'!$B76,'C Report Grouper'!G$59:G$99)</f>
        <v>0</v>
      </c>
      <c r="G76" s="424">
        <f>SUMIF('C Report Grouper'!$B$59:$B$99,'WW Spending Actual'!$B76,'C Report Grouper'!H$59:H$99)</f>
        <v>0</v>
      </c>
      <c r="H76" s="79">
        <f>SUMIF('C Report Grouper'!$B$59:$B$99,'WW Spending Actual'!$B76,'C Report Grouper'!I$59:I$99)</f>
        <v>0</v>
      </c>
      <c r="I76" s="78">
        <f>SUMIF('C Report Grouper'!$B$59:$B$99,'WW Spending Actual'!$B76,'C Report Grouper'!J$59:J$99)</f>
        <v>0</v>
      </c>
      <c r="J76" s="78">
        <f>SUMIF('C Report Grouper'!$B$59:$B$99,'WW Spending Actual'!$B76,'C Report Grouper'!K$59:K$99)</f>
        <v>0</v>
      </c>
      <c r="K76" s="78">
        <f>SUMIF('C Report Grouper'!$B$59:$B$99,'WW Spending Actual'!$B76,'C Report Grouper'!L$59:L$99)</f>
        <v>0</v>
      </c>
      <c r="L76" s="78">
        <f>SUMIF('C Report Grouper'!$B$59:$B$99,'WW Spending Actual'!$B76,'C Report Grouper'!M$59:M$99)</f>
        <v>0</v>
      </c>
      <c r="M76" s="78">
        <f>SUMIF('C Report Grouper'!$B$59:$B$99,'WW Spending Actual'!$B76,'C Report Grouper'!N$59:N$99)</f>
        <v>0</v>
      </c>
      <c r="N76" s="78">
        <f>SUMIF('C Report Grouper'!$B$59:$B$99,'WW Spending Actual'!$B76,'C Report Grouper'!O$59:O$99)</f>
        <v>0</v>
      </c>
      <c r="O76" s="78">
        <f>SUMIF('C Report Grouper'!$B$59:$B$99,'WW Spending Actual'!$B76,'C Report Grouper'!P$59:P$99)</f>
        <v>0</v>
      </c>
      <c r="P76" s="78">
        <f>SUMIF('C Report Grouper'!$B$59:$B$99,'WW Spending Actual'!$B76,'C Report Grouper'!Q$59:Q$99)</f>
        <v>0</v>
      </c>
      <c r="Q76" s="78">
        <f>SUMIF('C Report Grouper'!$B$59:$B$99,'WW Spending Actual'!$B76,'C Report Grouper'!R$59:R$99)</f>
        <v>0</v>
      </c>
      <c r="R76" s="78">
        <f>SUMIF('C Report Grouper'!$B$59:$B$99,'WW Spending Actual'!$B76,'C Report Grouper'!S$59:S$99)</f>
        <v>0</v>
      </c>
      <c r="S76" s="78">
        <f>SUMIF('C Report Grouper'!$B$59:$B$99,'WW Spending Actual'!$B76,'C Report Grouper'!T$59:T$99)</f>
        <v>0</v>
      </c>
      <c r="T76" s="78">
        <f>SUMIF('C Report Grouper'!$B$59:$B$99,'WW Spending Actual'!$B76,'C Report Grouper'!U$59:U$99)</f>
        <v>0</v>
      </c>
      <c r="U76" s="78">
        <f>SUMIF('C Report Grouper'!$B$59:$B$99,'WW Spending Actual'!$B76,'C Report Grouper'!V$59:V$99)</f>
        <v>0</v>
      </c>
      <c r="V76" s="78">
        <f>SUMIF('C Report Grouper'!$B$59:$B$99,'WW Spending Actual'!$B76,'C Report Grouper'!W$59:W$99)</f>
        <v>0</v>
      </c>
      <c r="W76" s="78">
        <f>SUMIF('C Report Grouper'!$B$59:$B$99,'WW Spending Actual'!$B76,'C Report Grouper'!X$59:X$99)</f>
        <v>0</v>
      </c>
      <c r="X76" s="78">
        <f>SUMIF('C Report Grouper'!$B$59:$B$99,'WW Spending Actual'!$B76,'C Report Grouper'!Y$59:Y$99)</f>
        <v>0</v>
      </c>
      <c r="Y76" s="78">
        <f>SUMIF('C Report Grouper'!$B$59:$B$99,'WW Spending Actual'!$B76,'C Report Grouper'!Z$59:Z$99)</f>
        <v>0</v>
      </c>
      <c r="Z76" s="78">
        <f>SUMIF('C Report Grouper'!$B$59:$B$99,'WW Spending Actual'!$B76,'C Report Grouper'!AA$59:AA$99)</f>
        <v>0</v>
      </c>
      <c r="AA76" s="78">
        <f>SUMIF('C Report Grouper'!$B$59:$B$99,'WW Spending Actual'!$B76,'C Report Grouper'!AB$59:AB$99)</f>
        <v>0</v>
      </c>
      <c r="AB76" s="78">
        <f>SUMIF('C Report Grouper'!$B$59:$B$99,'WW Spending Actual'!$B76,'C Report Grouper'!AC$59:AC$99)</f>
        <v>0</v>
      </c>
      <c r="AC76" s="78">
        <f>SUMIF('C Report Grouper'!$B$59:$B$99,'WW Spending Actual'!$B76,'C Report Grouper'!AD$59:AD$99)</f>
        <v>0</v>
      </c>
      <c r="AD76" s="78">
        <f>SUMIF('C Report Grouper'!$B$59:$B$99,'WW Spending Actual'!$B76,'C Report Grouper'!AE$59:AE$99)</f>
        <v>0</v>
      </c>
      <c r="AE76" s="78">
        <f>SUMIF('C Report Grouper'!$B$59:$B$99,'WW Spending Actual'!$B76,'C Report Grouper'!AF$59:AF$99)</f>
        <v>0</v>
      </c>
      <c r="AF76" s="78">
        <f>SUMIF('C Report Grouper'!$B$59:$B$99,'WW Spending Actual'!$B76,'C Report Grouper'!AG$59:AG$99)</f>
        <v>0</v>
      </c>
      <c r="AG76" s="79">
        <f>SUMIF('C Report Grouper'!$B$59:$B$99,'WW Spending Actual'!$B76,'C Report Grouper'!AH$59:AH$99)</f>
        <v>0</v>
      </c>
    </row>
    <row r="77" spans="2:33" hidden="1" x14ac:dyDescent="0.2">
      <c r="B77" s="32" t="str">
        <f>IFERROR(VLOOKUP(C77,'MEG Def'!$A$7:$B$40,2),"")</f>
        <v/>
      </c>
      <c r="C77" s="56"/>
      <c r="D77" s="77">
        <f>SUMIF('C Report Grouper'!$B$59:$B$99,'WW Spending Actual'!$B77,'C Report Grouper'!E$59:E$99)</f>
        <v>0</v>
      </c>
      <c r="E77" s="424">
        <f>SUMIF('C Report Grouper'!$B$59:$B$99,'WW Spending Actual'!$B77,'C Report Grouper'!F$59:F$99)</f>
        <v>0</v>
      </c>
      <c r="F77" s="424">
        <f>SUMIF('C Report Grouper'!$B$59:$B$99,'WW Spending Actual'!$B77,'C Report Grouper'!G$59:G$99)</f>
        <v>0</v>
      </c>
      <c r="G77" s="424">
        <f>SUMIF('C Report Grouper'!$B$59:$B$99,'WW Spending Actual'!$B77,'C Report Grouper'!H$59:H$99)</f>
        <v>0</v>
      </c>
      <c r="H77" s="79">
        <f>SUMIF('C Report Grouper'!$B$59:$B$99,'WW Spending Actual'!$B77,'C Report Grouper'!I$59:I$99)</f>
        <v>0</v>
      </c>
      <c r="I77" s="78">
        <f>SUMIF('C Report Grouper'!$B$59:$B$99,'WW Spending Actual'!$B77,'C Report Grouper'!J$59:J$99)</f>
        <v>0</v>
      </c>
      <c r="J77" s="78">
        <f>SUMIF('C Report Grouper'!$B$59:$B$99,'WW Spending Actual'!$B77,'C Report Grouper'!K$59:K$99)</f>
        <v>0</v>
      </c>
      <c r="K77" s="78">
        <f>SUMIF('C Report Grouper'!$B$59:$B$99,'WW Spending Actual'!$B77,'C Report Grouper'!L$59:L$99)</f>
        <v>0</v>
      </c>
      <c r="L77" s="78">
        <f>SUMIF('C Report Grouper'!$B$59:$B$99,'WW Spending Actual'!$B77,'C Report Grouper'!M$59:M$99)</f>
        <v>0</v>
      </c>
      <c r="M77" s="78">
        <f>SUMIF('C Report Grouper'!$B$59:$B$99,'WW Spending Actual'!$B77,'C Report Grouper'!N$59:N$99)</f>
        <v>0</v>
      </c>
      <c r="N77" s="78">
        <f>SUMIF('C Report Grouper'!$B$59:$B$99,'WW Spending Actual'!$B77,'C Report Grouper'!O$59:O$99)</f>
        <v>0</v>
      </c>
      <c r="O77" s="78">
        <f>SUMIF('C Report Grouper'!$B$59:$B$99,'WW Spending Actual'!$B77,'C Report Grouper'!P$59:P$99)</f>
        <v>0</v>
      </c>
      <c r="P77" s="78">
        <f>SUMIF('C Report Grouper'!$B$59:$B$99,'WW Spending Actual'!$B77,'C Report Grouper'!Q$59:Q$99)</f>
        <v>0</v>
      </c>
      <c r="Q77" s="78">
        <f>SUMIF('C Report Grouper'!$B$59:$B$99,'WW Spending Actual'!$B77,'C Report Grouper'!R$59:R$99)</f>
        <v>0</v>
      </c>
      <c r="R77" s="78">
        <f>SUMIF('C Report Grouper'!$B$59:$B$99,'WW Spending Actual'!$B77,'C Report Grouper'!S$59:S$99)</f>
        <v>0</v>
      </c>
      <c r="S77" s="78">
        <f>SUMIF('C Report Grouper'!$B$59:$B$99,'WW Spending Actual'!$B77,'C Report Grouper'!T$59:T$99)</f>
        <v>0</v>
      </c>
      <c r="T77" s="78">
        <f>SUMIF('C Report Grouper'!$B$59:$B$99,'WW Spending Actual'!$B77,'C Report Grouper'!U$59:U$99)</f>
        <v>0</v>
      </c>
      <c r="U77" s="78">
        <f>SUMIF('C Report Grouper'!$B$59:$B$99,'WW Spending Actual'!$B77,'C Report Grouper'!V$59:V$99)</f>
        <v>0</v>
      </c>
      <c r="V77" s="78">
        <f>SUMIF('C Report Grouper'!$B$59:$B$99,'WW Spending Actual'!$B77,'C Report Grouper'!W$59:W$99)</f>
        <v>0</v>
      </c>
      <c r="W77" s="78">
        <f>SUMIF('C Report Grouper'!$B$59:$B$99,'WW Spending Actual'!$B77,'C Report Grouper'!X$59:X$99)</f>
        <v>0</v>
      </c>
      <c r="X77" s="78">
        <f>SUMIF('C Report Grouper'!$B$59:$B$99,'WW Spending Actual'!$B77,'C Report Grouper'!Y$59:Y$99)</f>
        <v>0</v>
      </c>
      <c r="Y77" s="78">
        <f>SUMIF('C Report Grouper'!$B$59:$B$99,'WW Spending Actual'!$B77,'C Report Grouper'!Z$59:Z$99)</f>
        <v>0</v>
      </c>
      <c r="Z77" s="78">
        <f>SUMIF('C Report Grouper'!$B$59:$B$99,'WW Spending Actual'!$B77,'C Report Grouper'!AA$59:AA$99)</f>
        <v>0</v>
      </c>
      <c r="AA77" s="78">
        <f>SUMIF('C Report Grouper'!$B$59:$B$99,'WW Spending Actual'!$B77,'C Report Grouper'!AB$59:AB$99)</f>
        <v>0</v>
      </c>
      <c r="AB77" s="78">
        <f>SUMIF('C Report Grouper'!$B$59:$B$99,'WW Spending Actual'!$B77,'C Report Grouper'!AC$59:AC$99)</f>
        <v>0</v>
      </c>
      <c r="AC77" s="78">
        <f>SUMIF('C Report Grouper'!$B$59:$B$99,'WW Spending Actual'!$B77,'C Report Grouper'!AD$59:AD$99)</f>
        <v>0</v>
      </c>
      <c r="AD77" s="78">
        <f>SUMIF('C Report Grouper'!$B$59:$B$99,'WW Spending Actual'!$B77,'C Report Grouper'!AE$59:AE$99)</f>
        <v>0</v>
      </c>
      <c r="AE77" s="78">
        <f>SUMIF('C Report Grouper'!$B$59:$B$99,'WW Spending Actual'!$B77,'C Report Grouper'!AF$59:AF$99)</f>
        <v>0</v>
      </c>
      <c r="AF77" s="78">
        <f>SUMIF('C Report Grouper'!$B$59:$B$99,'WW Spending Actual'!$B77,'C Report Grouper'!AG$59:AG$99)</f>
        <v>0</v>
      </c>
      <c r="AG77" s="79">
        <f>SUMIF('C Report Grouper'!$B$59:$B$99,'WW Spending Actual'!$B77,'C Report Grouper'!AH$59:AH$99)</f>
        <v>0</v>
      </c>
    </row>
    <row r="78" spans="2:33" hidden="1" x14ac:dyDescent="0.2">
      <c r="B78" s="22"/>
      <c r="C78" s="57"/>
      <c r="D78" s="77"/>
      <c r="E78" s="424"/>
      <c r="F78" s="424"/>
      <c r="G78" s="424"/>
      <c r="H78" s="79"/>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9"/>
    </row>
    <row r="79" spans="2:33" ht="12.6" hidden="1" customHeight="1" x14ac:dyDescent="0.2">
      <c r="B79" s="6" t="s">
        <v>43</v>
      </c>
      <c r="C79" s="57"/>
      <c r="D79" s="77">
        <f>SUMIF('C Report Grouper'!$B$59:$B$99,'WW Spending Actual'!$B79,'C Report Grouper'!E$59:E$99)</f>
        <v>0</v>
      </c>
      <c r="E79" s="424">
        <f>SUMIF('C Report Grouper'!$B$59:$B$99,'WW Spending Actual'!$B79,'C Report Grouper'!F$59:F$99)</f>
        <v>0</v>
      </c>
      <c r="F79" s="424">
        <f>SUMIF('C Report Grouper'!$B$59:$B$99,'WW Spending Actual'!$B79,'C Report Grouper'!G$59:G$99)</f>
        <v>0</v>
      </c>
      <c r="G79" s="424">
        <f>SUMIF('C Report Grouper'!$B$59:$B$99,'WW Spending Actual'!$B79,'C Report Grouper'!H$59:H$99)</f>
        <v>0</v>
      </c>
      <c r="H79" s="79">
        <f>SUMIF('C Report Grouper'!$B$59:$B$99,'WW Spending Actual'!$B79,'C Report Grouper'!I$59:I$99)</f>
        <v>0</v>
      </c>
      <c r="I79" s="78">
        <f>SUMIF('C Report Grouper'!$B$59:$B$99,'WW Spending Actual'!$B79,'C Report Grouper'!J$59:J$99)</f>
        <v>0</v>
      </c>
      <c r="J79" s="78">
        <f>SUMIF('C Report Grouper'!$B$59:$B$99,'WW Spending Actual'!$B79,'C Report Grouper'!K$59:K$99)</f>
        <v>0</v>
      </c>
      <c r="K79" s="78">
        <f>SUMIF('C Report Grouper'!$B$59:$B$99,'WW Spending Actual'!$B79,'C Report Grouper'!L$59:L$99)</f>
        <v>0</v>
      </c>
      <c r="L79" s="78">
        <f>SUMIF('C Report Grouper'!$B$59:$B$99,'WW Spending Actual'!$B79,'C Report Grouper'!M$59:M$99)</f>
        <v>0</v>
      </c>
      <c r="M79" s="78">
        <f>SUMIF('C Report Grouper'!$B$59:$B$99,'WW Spending Actual'!$B79,'C Report Grouper'!N$59:N$99)</f>
        <v>0</v>
      </c>
      <c r="N79" s="78">
        <f>SUMIF('C Report Grouper'!$B$59:$B$99,'WW Spending Actual'!$B79,'C Report Grouper'!O$59:O$99)</f>
        <v>0</v>
      </c>
      <c r="O79" s="78">
        <f>SUMIF('C Report Grouper'!$B$59:$B$99,'WW Spending Actual'!$B79,'C Report Grouper'!P$59:P$99)</f>
        <v>0</v>
      </c>
      <c r="P79" s="78">
        <f>SUMIF('C Report Grouper'!$B$59:$B$99,'WW Spending Actual'!$B79,'C Report Grouper'!Q$59:Q$99)</f>
        <v>0</v>
      </c>
      <c r="Q79" s="78">
        <f>SUMIF('C Report Grouper'!$B$59:$B$99,'WW Spending Actual'!$B79,'C Report Grouper'!R$59:R$99)</f>
        <v>0</v>
      </c>
      <c r="R79" s="78">
        <f>SUMIF('C Report Grouper'!$B$59:$B$99,'WW Spending Actual'!$B79,'C Report Grouper'!S$59:S$99)</f>
        <v>0</v>
      </c>
      <c r="S79" s="78">
        <f>SUMIF('C Report Grouper'!$B$59:$B$99,'WW Spending Actual'!$B79,'C Report Grouper'!T$59:T$99)</f>
        <v>0</v>
      </c>
      <c r="T79" s="78">
        <f>SUMIF('C Report Grouper'!$B$59:$B$99,'WW Spending Actual'!$B79,'C Report Grouper'!U$59:U$99)</f>
        <v>0</v>
      </c>
      <c r="U79" s="78">
        <f>SUMIF('C Report Grouper'!$B$59:$B$99,'WW Spending Actual'!$B79,'C Report Grouper'!V$59:V$99)</f>
        <v>0</v>
      </c>
      <c r="V79" s="78">
        <f>SUMIF('C Report Grouper'!$B$59:$B$99,'WW Spending Actual'!$B79,'C Report Grouper'!W$59:W$99)</f>
        <v>0</v>
      </c>
      <c r="W79" s="78">
        <f>SUMIF('C Report Grouper'!$B$59:$B$99,'WW Spending Actual'!$B79,'C Report Grouper'!X$59:X$99)</f>
        <v>0</v>
      </c>
      <c r="X79" s="78">
        <f>SUMIF('C Report Grouper'!$B$59:$B$99,'WW Spending Actual'!$B79,'C Report Grouper'!Y$59:Y$99)</f>
        <v>0</v>
      </c>
      <c r="Y79" s="78">
        <f>SUMIF('C Report Grouper'!$B$59:$B$99,'WW Spending Actual'!$B79,'C Report Grouper'!Z$59:Z$99)</f>
        <v>0</v>
      </c>
      <c r="Z79" s="78">
        <f>SUMIF('C Report Grouper'!$B$59:$B$99,'WW Spending Actual'!$B79,'C Report Grouper'!AA$59:AA$99)</f>
        <v>0</v>
      </c>
      <c r="AA79" s="78">
        <f>SUMIF('C Report Grouper'!$B$59:$B$99,'WW Spending Actual'!$B79,'C Report Grouper'!AB$59:AB$99)</f>
        <v>0</v>
      </c>
      <c r="AB79" s="78">
        <f>SUMIF('C Report Grouper'!$B$59:$B$99,'WW Spending Actual'!$B79,'C Report Grouper'!AC$59:AC$99)</f>
        <v>0</v>
      </c>
      <c r="AC79" s="78">
        <f>SUMIF('C Report Grouper'!$B$59:$B$99,'WW Spending Actual'!$B79,'C Report Grouper'!AD$59:AD$99)</f>
        <v>0</v>
      </c>
      <c r="AD79" s="78">
        <f>SUMIF('C Report Grouper'!$B$59:$B$99,'WW Spending Actual'!$B79,'C Report Grouper'!AE$59:AE$99)</f>
        <v>0</v>
      </c>
      <c r="AE79" s="78">
        <f>SUMIF('C Report Grouper'!$B$59:$B$99,'WW Spending Actual'!$B79,'C Report Grouper'!AF$59:AF$99)</f>
        <v>0</v>
      </c>
      <c r="AF79" s="78">
        <f>SUMIF('C Report Grouper'!$B$59:$B$99,'WW Spending Actual'!$B79,'C Report Grouper'!AG$59:AG$99)</f>
        <v>0</v>
      </c>
      <c r="AG79" s="79">
        <f>SUMIF('C Report Grouper'!$B$59:$B$99,'WW Spending Actual'!$B79,'C Report Grouper'!AH$59:AH$99)</f>
        <v>0</v>
      </c>
    </row>
    <row r="80" spans="2:33" ht="12.6" hidden="1" customHeight="1" x14ac:dyDescent="0.2">
      <c r="B80" s="22" t="str">
        <f>IFERROR(VLOOKUP(C80,'MEG Def'!$A$42:$B$45,2),"")</f>
        <v xml:space="preserve">SUD IMD TANF </v>
      </c>
      <c r="C80" s="56">
        <v>1</v>
      </c>
      <c r="D80" s="77">
        <f>SUMIF('C Report Grouper'!$B$59:$B$99,'WW Spending Actual'!$B80,'C Report Grouper'!E$59:E$99)</f>
        <v>70431</v>
      </c>
      <c r="E80" s="424">
        <f>SUMIF('C Report Grouper'!$B$59:$B$99,'WW Spending Actual'!$B80,'C Report Grouper'!F$59:F$99)</f>
        <v>1670478</v>
      </c>
      <c r="F80" s="424">
        <f>SUMIF('C Report Grouper'!$B$59:$B$99,'WW Spending Actual'!$B80,'C Report Grouper'!G$59:G$99)</f>
        <v>0</v>
      </c>
      <c r="G80" s="424">
        <f>SUMIF('C Report Grouper'!$B$59:$B$99,'WW Spending Actual'!$B80,'C Report Grouper'!H$59:H$99)</f>
        <v>0</v>
      </c>
      <c r="H80" s="79">
        <f>SUMIF('C Report Grouper'!$B$59:$B$99,'WW Spending Actual'!$B80,'C Report Grouper'!I$59:I$99)</f>
        <v>0</v>
      </c>
      <c r="I80" s="78">
        <f>SUMIF('C Report Grouper'!$B$59:$B$99,'WW Spending Actual'!$B80,'C Report Grouper'!J$59:J$99)</f>
        <v>0</v>
      </c>
      <c r="J80" s="78">
        <f>SUMIF('C Report Grouper'!$B$59:$B$99,'WW Spending Actual'!$B80,'C Report Grouper'!K$59:K$99)</f>
        <v>0</v>
      </c>
      <c r="K80" s="78">
        <f>SUMIF('C Report Grouper'!$B$59:$B$99,'WW Spending Actual'!$B80,'C Report Grouper'!L$59:L$99)</f>
        <v>0</v>
      </c>
      <c r="L80" s="78">
        <f>SUMIF('C Report Grouper'!$B$59:$B$99,'WW Spending Actual'!$B80,'C Report Grouper'!M$59:M$99)</f>
        <v>0</v>
      </c>
      <c r="M80" s="78">
        <f>SUMIF('C Report Grouper'!$B$59:$B$99,'WW Spending Actual'!$B80,'C Report Grouper'!N$59:N$99)</f>
        <v>0</v>
      </c>
      <c r="N80" s="78">
        <f>SUMIF('C Report Grouper'!$B$59:$B$99,'WW Spending Actual'!$B80,'C Report Grouper'!O$59:O$99)</f>
        <v>0</v>
      </c>
      <c r="O80" s="78">
        <f>SUMIF('C Report Grouper'!$B$59:$B$99,'WW Spending Actual'!$B80,'C Report Grouper'!P$59:P$99)</f>
        <v>0</v>
      </c>
      <c r="P80" s="78">
        <f>SUMIF('C Report Grouper'!$B$59:$B$99,'WW Spending Actual'!$B80,'C Report Grouper'!Q$59:Q$99)</f>
        <v>0</v>
      </c>
      <c r="Q80" s="78">
        <f>SUMIF('C Report Grouper'!$B$59:$B$99,'WW Spending Actual'!$B80,'C Report Grouper'!R$59:R$99)</f>
        <v>0</v>
      </c>
      <c r="R80" s="78">
        <f>SUMIF('C Report Grouper'!$B$59:$B$99,'WW Spending Actual'!$B80,'C Report Grouper'!S$59:S$99)</f>
        <v>0</v>
      </c>
      <c r="S80" s="78">
        <f>SUMIF('C Report Grouper'!$B$59:$B$99,'WW Spending Actual'!$B80,'C Report Grouper'!T$59:T$99)</f>
        <v>0</v>
      </c>
      <c r="T80" s="78">
        <f>SUMIF('C Report Grouper'!$B$59:$B$99,'WW Spending Actual'!$B80,'C Report Grouper'!U$59:U$99)</f>
        <v>0</v>
      </c>
      <c r="U80" s="78">
        <f>SUMIF('C Report Grouper'!$B$59:$B$99,'WW Spending Actual'!$B80,'C Report Grouper'!V$59:V$99)</f>
        <v>0</v>
      </c>
      <c r="V80" s="78">
        <f>SUMIF('C Report Grouper'!$B$59:$B$99,'WW Spending Actual'!$B80,'C Report Grouper'!W$59:W$99)</f>
        <v>0</v>
      </c>
      <c r="W80" s="78">
        <f>SUMIF('C Report Grouper'!$B$59:$B$99,'WW Spending Actual'!$B80,'C Report Grouper'!X$59:X$99)</f>
        <v>0</v>
      </c>
      <c r="X80" s="78">
        <f>SUMIF('C Report Grouper'!$B$59:$B$99,'WW Spending Actual'!$B80,'C Report Grouper'!Y$59:Y$99)</f>
        <v>0</v>
      </c>
      <c r="Y80" s="78">
        <f>SUMIF('C Report Grouper'!$B$59:$B$99,'WW Spending Actual'!$B80,'C Report Grouper'!Z$59:Z$99)</f>
        <v>0</v>
      </c>
      <c r="Z80" s="78">
        <f>SUMIF('C Report Grouper'!$B$59:$B$99,'WW Spending Actual'!$B80,'C Report Grouper'!AA$59:AA$99)</f>
        <v>0</v>
      </c>
      <c r="AA80" s="78">
        <f>SUMIF('C Report Grouper'!$B$59:$B$99,'WW Spending Actual'!$B80,'C Report Grouper'!AB$59:AB$99)</f>
        <v>0</v>
      </c>
      <c r="AB80" s="78">
        <f>SUMIF('C Report Grouper'!$B$59:$B$99,'WW Spending Actual'!$B80,'C Report Grouper'!AC$59:AC$99)</f>
        <v>0</v>
      </c>
      <c r="AC80" s="78">
        <f>SUMIF('C Report Grouper'!$B$59:$B$99,'WW Spending Actual'!$B80,'C Report Grouper'!AD$59:AD$99)</f>
        <v>0</v>
      </c>
      <c r="AD80" s="78">
        <f>SUMIF('C Report Grouper'!$B$59:$B$99,'WW Spending Actual'!$B80,'C Report Grouper'!AE$59:AE$99)</f>
        <v>0</v>
      </c>
      <c r="AE80" s="78">
        <f>SUMIF('C Report Grouper'!$B$59:$B$99,'WW Spending Actual'!$B80,'C Report Grouper'!AF$59:AF$99)</f>
        <v>0</v>
      </c>
      <c r="AF80" s="78">
        <f>SUMIF('C Report Grouper'!$B$59:$B$99,'WW Spending Actual'!$B80,'C Report Grouper'!AG$59:AG$99)</f>
        <v>0</v>
      </c>
      <c r="AG80" s="79">
        <f>SUMIF('C Report Grouper'!$B$59:$B$99,'WW Spending Actual'!$B80,'C Report Grouper'!AH$59:AH$99)</f>
        <v>0</v>
      </c>
    </row>
    <row r="81" spans="2:33" ht="12.6" hidden="1" customHeight="1" x14ac:dyDescent="0.2">
      <c r="B81" s="22" t="str">
        <f>IFERROR(VLOOKUP(C81,'MEG Def'!$A$42:$B$45,2),"")</f>
        <v>SUD IMD SSI Duals</v>
      </c>
      <c r="C81" s="56">
        <v>2</v>
      </c>
      <c r="D81" s="77">
        <f>SUMIF('C Report Grouper'!$B$59:$B$99,'WW Spending Actual'!$B81,'C Report Grouper'!E$59:E$99)</f>
        <v>38631</v>
      </c>
      <c r="E81" s="424">
        <f>SUMIF('C Report Grouper'!$B$59:$B$99,'WW Spending Actual'!$B81,'C Report Grouper'!F$59:F$99)</f>
        <v>190932</v>
      </c>
      <c r="F81" s="424">
        <f>SUMIF('C Report Grouper'!$B$59:$B$99,'WW Spending Actual'!$B81,'C Report Grouper'!G$59:G$99)</f>
        <v>0</v>
      </c>
      <c r="G81" s="424">
        <f>SUMIF('C Report Grouper'!$B$59:$B$99,'WW Spending Actual'!$B81,'C Report Grouper'!H$59:H$99)</f>
        <v>0</v>
      </c>
      <c r="H81" s="79">
        <f>SUMIF('C Report Grouper'!$B$59:$B$99,'WW Spending Actual'!$B81,'C Report Grouper'!I$59:I$99)</f>
        <v>0</v>
      </c>
      <c r="I81" s="78">
        <f>SUMIF('C Report Grouper'!$B$59:$B$99,'WW Spending Actual'!$B81,'C Report Grouper'!J$59:J$99)</f>
        <v>0</v>
      </c>
      <c r="J81" s="78">
        <f>SUMIF('C Report Grouper'!$B$59:$B$99,'WW Spending Actual'!$B81,'C Report Grouper'!K$59:K$99)</f>
        <v>0</v>
      </c>
      <c r="K81" s="78">
        <f>SUMIF('C Report Grouper'!$B$59:$B$99,'WW Spending Actual'!$B81,'C Report Grouper'!L$59:L$99)</f>
        <v>0</v>
      </c>
      <c r="L81" s="78">
        <f>SUMIF('C Report Grouper'!$B$59:$B$99,'WW Spending Actual'!$B81,'C Report Grouper'!M$59:M$99)</f>
        <v>0</v>
      </c>
      <c r="M81" s="78">
        <f>SUMIF('C Report Grouper'!$B$59:$B$99,'WW Spending Actual'!$B81,'C Report Grouper'!N$59:N$99)</f>
        <v>0</v>
      </c>
      <c r="N81" s="78">
        <f>SUMIF('C Report Grouper'!$B$59:$B$99,'WW Spending Actual'!$B81,'C Report Grouper'!O$59:O$99)</f>
        <v>0</v>
      </c>
      <c r="O81" s="78">
        <f>SUMIF('C Report Grouper'!$B$59:$B$99,'WW Spending Actual'!$B81,'C Report Grouper'!P$59:P$99)</f>
        <v>0</v>
      </c>
      <c r="P81" s="78">
        <f>SUMIF('C Report Grouper'!$B$59:$B$99,'WW Spending Actual'!$B81,'C Report Grouper'!Q$59:Q$99)</f>
        <v>0</v>
      </c>
      <c r="Q81" s="78">
        <f>SUMIF('C Report Grouper'!$B$59:$B$99,'WW Spending Actual'!$B81,'C Report Grouper'!R$59:R$99)</f>
        <v>0</v>
      </c>
      <c r="R81" s="78">
        <f>SUMIF('C Report Grouper'!$B$59:$B$99,'WW Spending Actual'!$B81,'C Report Grouper'!S$59:S$99)</f>
        <v>0</v>
      </c>
      <c r="S81" s="78">
        <f>SUMIF('C Report Grouper'!$B$59:$B$99,'WW Spending Actual'!$B81,'C Report Grouper'!T$59:T$99)</f>
        <v>0</v>
      </c>
      <c r="T81" s="78">
        <f>SUMIF('C Report Grouper'!$B$59:$B$99,'WW Spending Actual'!$B81,'C Report Grouper'!U$59:U$99)</f>
        <v>0</v>
      </c>
      <c r="U81" s="78">
        <f>SUMIF('C Report Grouper'!$B$59:$B$99,'WW Spending Actual'!$B81,'C Report Grouper'!V$59:V$99)</f>
        <v>0</v>
      </c>
      <c r="V81" s="78">
        <f>SUMIF('C Report Grouper'!$B$59:$B$99,'WW Spending Actual'!$B81,'C Report Grouper'!W$59:W$99)</f>
        <v>0</v>
      </c>
      <c r="W81" s="78">
        <f>SUMIF('C Report Grouper'!$B$59:$B$99,'WW Spending Actual'!$B81,'C Report Grouper'!X$59:X$99)</f>
        <v>0</v>
      </c>
      <c r="X81" s="78">
        <f>SUMIF('C Report Grouper'!$B$59:$B$99,'WW Spending Actual'!$B81,'C Report Grouper'!Y$59:Y$99)</f>
        <v>0</v>
      </c>
      <c r="Y81" s="78">
        <f>SUMIF('C Report Grouper'!$B$59:$B$99,'WW Spending Actual'!$B81,'C Report Grouper'!Z$59:Z$99)</f>
        <v>0</v>
      </c>
      <c r="Z81" s="78">
        <f>SUMIF('C Report Grouper'!$B$59:$B$99,'WW Spending Actual'!$B81,'C Report Grouper'!AA$59:AA$99)</f>
        <v>0</v>
      </c>
      <c r="AA81" s="78">
        <f>SUMIF('C Report Grouper'!$B$59:$B$99,'WW Spending Actual'!$B81,'C Report Grouper'!AB$59:AB$99)</f>
        <v>0</v>
      </c>
      <c r="AB81" s="78">
        <f>SUMIF('C Report Grouper'!$B$59:$B$99,'WW Spending Actual'!$B81,'C Report Grouper'!AC$59:AC$99)</f>
        <v>0</v>
      </c>
      <c r="AC81" s="78">
        <f>SUMIF('C Report Grouper'!$B$59:$B$99,'WW Spending Actual'!$B81,'C Report Grouper'!AD$59:AD$99)</f>
        <v>0</v>
      </c>
      <c r="AD81" s="78">
        <f>SUMIF('C Report Grouper'!$B$59:$B$99,'WW Spending Actual'!$B81,'C Report Grouper'!AE$59:AE$99)</f>
        <v>0</v>
      </c>
      <c r="AE81" s="78">
        <f>SUMIF('C Report Grouper'!$B$59:$B$99,'WW Spending Actual'!$B81,'C Report Grouper'!AF$59:AF$99)</f>
        <v>0</v>
      </c>
      <c r="AF81" s="78">
        <f>SUMIF('C Report Grouper'!$B$59:$B$99,'WW Spending Actual'!$B81,'C Report Grouper'!AG$59:AG$99)</f>
        <v>0</v>
      </c>
      <c r="AG81" s="79">
        <f>SUMIF('C Report Grouper'!$B$59:$B$99,'WW Spending Actual'!$B81,'C Report Grouper'!AH$59:AH$99)</f>
        <v>0</v>
      </c>
    </row>
    <row r="82" spans="2:33" ht="12.6" hidden="1" customHeight="1" x14ac:dyDescent="0.2">
      <c r="B82" s="22" t="str">
        <f>IFERROR(VLOOKUP(C82,'MEG Def'!$A$42:$B$45,2),"")</f>
        <v xml:space="preserve">SUD IMD SSI NON-Duals </v>
      </c>
      <c r="C82" s="56">
        <v>3</v>
      </c>
      <c r="D82" s="77">
        <f>SUMIF('C Report Grouper'!$B$59:$B$99,'WW Spending Actual'!$B82,'C Report Grouper'!E$59:E$99)</f>
        <v>252840</v>
      </c>
      <c r="E82" s="424">
        <f>SUMIF('C Report Grouper'!$B$59:$B$99,'WW Spending Actual'!$B82,'C Report Grouper'!F$59:F$99)</f>
        <v>6530530</v>
      </c>
      <c r="F82" s="424">
        <f>SUMIF('C Report Grouper'!$B$59:$B$99,'WW Spending Actual'!$B82,'C Report Grouper'!G$59:G$99)</f>
        <v>0</v>
      </c>
      <c r="G82" s="424">
        <f>SUMIF('C Report Grouper'!$B$59:$B$99,'WW Spending Actual'!$B82,'C Report Grouper'!H$59:H$99)</f>
        <v>0</v>
      </c>
      <c r="H82" s="79">
        <f>SUMIF('C Report Grouper'!$B$59:$B$99,'WW Spending Actual'!$B82,'C Report Grouper'!I$59:I$99)</f>
        <v>0</v>
      </c>
      <c r="I82" s="78">
        <f>SUMIF('C Report Grouper'!$B$59:$B$99,'WW Spending Actual'!$B82,'C Report Grouper'!J$59:J$99)</f>
        <v>0</v>
      </c>
      <c r="J82" s="78">
        <f>SUMIF('C Report Grouper'!$B$59:$B$99,'WW Spending Actual'!$B82,'C Report Grouper'!K$59:K$99)</f>
        <v>0</v>
      </c>
      <c r="K82" s="78">
        <f>SUMIF('C Report Grouper'!$B$59:$B$99,'WW Spending Actual'!$B82,'C Report Grouper'!L$59:L$99)</f>
        <v>0</v>
      </c>
      <c r="L82" s="78">
        <f>SUMIF('C Report Grouper'!$B$59:$B$99,'WW Spending Actual'!$B82,'C Report Grouper'!M$59:M$99)</f>
        <v>0</v>
      </c>
      <c r="M82" s="78">
        <f>SUMIF('C Report Grouper'!$B$59:$B$99,'WW Spending Actual'!$B82,'C Report Grouper'!N$59:N$99)</f>
        <v>0</v>
      </c>
      <c r="N82" s="78">
        <f>SUMIF('C Report Grouper'!$B$59:$B$99,'WW Spending Actual'!$B82,'C Report Grouper'!O$59:O$99)</f>
        <v>0</v>
      </c>
      <c r="O82" s="78">
        <f>SUMIF('C Report Grouper'!$B$59:$B$99,'WW Spending Actual'!$B82,'C Report Grouper'!P$59:P$99)</f>
        <v>0</v>
      </c>
      <c r="P82" s="78">
        <f>SUMIF('C Report Grouper'!$B$59:$B$99,'WW Spending Actual'!$B82,'C Report Grouper'!Q$59:Q$99)</f>
        <v>0</v>
      </c>
      <c r="Q82" s="78">
        <f>SUMIF('C Report Grouper'!$B$59:$B$99,'WW Spending Actual'!$B82,'C Report Grouper'!R$59:R$99)</f>
        <v>0</v>
      </c>
      <c r="R82" s="78">
        <f>SUMIF('C Report Grouper'!$B$59:$B$99,'WW Spending Actual'!$B82,'C Report Grouper'!S$59:S$99)</f>
        <v>0</v>
      </c>
      <c r="S82" s="78">
        <f>SUMIF('C Report Grouper'!$B$59:$B$99,'WW Spending Actual'!$B82,'C Report Grouper'!T$59:T$99)</f>
        <v>0</v>
      </c>
      <c r="T82" s="78">
        <f>SUMIF('C Report Grouper'!$B$59:$B$99,'WW Spending Actual'!$B82,'C Report Grouper'!U$59:U$99)</f>
        <v>0</v>
      </c>
      <c r="U82" s="78">
        <f>SUMIF('C Report Grouper'!$B$59:$B$99,'WW Spending Actual'!$B82,'C Report Grouper'!V$59:V$99)</f>
        <v>0</v>
      </c>
      <c r="V82" s="78">
        <f>SUMIF('C Report Grouper'!$B$59:$B$99,'WW Spending Actual'!$B82,'C Report Grouper'!W$59:W$99)</f>
        <v>0</v>
      </c>
      <c r="W82" s="78">
        <f>SUMIF('C Report Grouper'!$B$59:$B$99,'WW Spending Actual'!$B82,'C Report Grouper'!X$59:X$99)</f>
        <v>0</v>
      </c>
      <c r="X82" s="78">
        <f>SUMIF('C Report Grouper'!$B$59:$B$99,'WW Spending Actual'!$B82,'C Report Grouper'!Y$59:Y$99)</f>
        <v>0</v>
      </c>
      <c r="Y82" s="78">
        <f>SUMIF('C Report Grouper'!$B$59:$B$99,'WW Spending Actual'!$B82,'C Report Grouper'!Z$59:Z$99)</f>
        <v>0</v>
      </c>
      <c r="Z82" s="78">
        <f>SUMIF('C Report Grouper'!$B$59:$B$99,'WW Spending Actual'!$B82,'C Report Grouper'!AA$59:AA$99)</f>
        <v>0</v>
      </c>
      <c r="AA82" s="78">
        <f>SUMIF('C Report Grouper'!$B$59:$B$99,'WW Spending Actual'!$B82,'C Report Grouper'!AB$59:AB$99)</f>
        <v>0</v>
      </c>
      <c r="AB82" s="78">
        <f>SUMIF('C Report Grouper'!$B$59:$B$99,'WW Spending Actual'!$B82,'C Report Grouper'!AC$59:AC$99)</f>
        <v>0</v>
      </c>
      <c r="AC82" s="78">
        <f>SUMIF('C Report Grouper'!$B$59:$B$99,'WW Spending Actual'!$B82,'C Report Grouper'!AD$59:AD$99)</f>
        <v>0</v>
      </c>
      <c r="AD82" s="78">
        <f>SUMIF('C Report Grouper'!$B$59:$B$99,'WW Spending Actual'!$B82,'C Report Grouper'!AE$59:AE$99)</f>
        <v>0</v>
      </c>
      <c r="AE82" s="78">
        <f>SUMIF('C Report Grouper'!$B$59:$B$99,'WW Spending Actual'!$B82,'C Report Grouper'!AF$59:AF$99)</f>
        <v>0</v>
      </c>
      <c r="AF82" s="78">
        <f>SUMIF('C Report Grouper'!$B$59:$B$99,'WW Spending Actual'!$B82,'C Report Grouper'!AG$59:AG$99)</f>
        <v>0</v>
      </c>
      <c r="AG82" s="79">
        <f>SUMIF('C Report Grouper'!$B$59:$B$99,'WW Spending Actual'!$B82,'C Report Grouper'!AH$59:AH$99)</f>
        <v>0</v>
      </c>
    </row>
    <row r="83" spans="2:33" ht="12.6" hidden="1" customHeight="1" x14ac:dyDescent="0.2">
      <c r="B83" s="22" t="str">
        <f>IFERROR(VLOOKUP(C83,'MEG Def'!$A$42:$B$45,2),"")</f>
        <v xml:space="preserve">SUD IMD HCE 
</v>
      </c>
      <c r="C83" s="56">
        <v>4</v>
      </c>
      <c r="D83" s="77">
        <f>SUMIF('C Report Grouper'!$B$59:$B$99,'WW Spending Actual'!$B83,'C Report Grouper'!E$59:E$99)</f>
        <v>1240932</v>
      </c>
      <c r="E83" s="424">
        <f>SUMIF('C Report Grouper'!$B$59:$B$99,'WW Spending Actual'!$B83,'C Report Grouper'!F$59:F$99)</f>
        <v>25944030</v>
      </c>
      <c r="F83" s="424">
        <f>SUMIF('C Report Grouper'!$B$59:$B$99,'WW Spending Actual'!$B83,'C Report Grouper'!G$59:G$99)</f>
        <v>0</v>
      </c>
      <c r="G83" s="424">
        <f>SUMIF('C Report Grouper'!$B$59:$B$99,'WW Spending Actual'!$B83,'C Report Grouper'!H$59:H$99)</f>
        <v>0</v>
      </c>
      <c r="H83" s="79">
        <f>SUMIF('C Report Grouper'!$B$59:$B$99,'WW Spending Actual'!$B83,'C Report Grouper'!I$59:I$99)</f>
        <v>0</v>
      </c>
      <c r="I83" s="78">
        <f>SUMIF('C Report Grouper'!$B$59:$B$99,'WW Spending Actual'!$B83,'C Report Grouper'!J$59:J$99)</f>
        <v>0</v>
      </c>
      <c r="J83" s="78">
        <f>SUMIF('C Report Grouper'!$B$59:$B$99,'WW Spending Actual'!$B83,'C Report Grouper'!K$59:K$99)</f>
        <v>0</v>
      </c>
      <c r="K83" s="78">
        <f>SUMIF('C Report Grouper'!$B$59:$B$99,'WW Spending Actual'!$B83,'C Report Grouper'!L$59:L$99)</f>
        <v>0</v>
      </c>
      <c r="L83" s="78">
        <f>SUMIF('C Report Grouper'!$B$59:$B$99,'WW Spending Actual'!$B83,'C Report Grouper'!M$59:M$99)</f>
        <v>0</v>
      </c>
      <c r="M83" s="78">
        <f>SUMIF('C Report Grouper'!$B$59:$B$99,'WW Spending Actual'!$B83,'C Report Grouper'!N$59:N$99)</f>
        <v>0</v>
      </c>
      <c r="N83" s="78">
        <f>SUMIF('C Report Grouper'!$B$59:$B$99,'WW Spending Actual'!$B83,'C Report Grouper'!O$59:O$99)</f>
        <v>0</v>
      </c>
      <c r="O83" s="78">
        <f>SUMIF('C Report Grouper'!$B$59:$B$99,'WW Spending Actual'!$B83,'C Report Grouper'!P$59:P$99)</f>
        <v>0</v>
      </c>
      <c r="P83" s="78">
        <f>SUMIF('C Report Grouper'!$B$59:$B$99,'WW Spending Actual'!$B83,'C Report Grouper'!Q$59:Q$99)</f>
        <v>0</v>
      </c>
      <c r="Q83" s="78">
        <f>SUMIF('C Report Grouper'!$B$59:$B$99,'WW Spending Actual'!$B83,'C Report Grouper'!R$59:R$99)</f>
        <v>0</v>
      </c>
      <c r="R83" s="78">
        <f>SUMIF('C Report Grouper'!$B$59:$B$99,'WW Spending Actual'!$B83,'C Report Grouper'!S$59:S$99)</f>
        <v>0</v>
      </c>
      <c r="S83" s="78">
        <f>SUMIF('C Report Grouper'!$B$59:$B$99,'WW Spending Actual'!$B83,'C Report Grouper'!T$59:T$99)</f>
        <v>0</v>
      </c>
      <c r="T83" s="78">
        <f>SUMIF('C Report Grouper'!$B$59:$B$99,'WW Spending Actual'!$B83,'C Report Grouper'!U$59:U$99)</f>
        <v>0</v>
      </c>
      <c r="U83" s="78">
        <f>SUMIF('C Report Grouper'!$B$59:$B$99,'WW Spending Actual'!$B83,'C Report Grouper'!V$59:V$99)</f>
        <v>0</v>
      </c>
      <c r="V83" s="78">
        <f>SUMIF('C Report Grouper'!$B$59:$B$99,'WW Spending Actual'!$B83,'C Report Grouper'!W$59:W$99)</f>
        <v>0</v>
      </c>
      <c r="W83" s="78">
        <f>SUMIF('C Report Grouper'!$B$59:$B$99,'WW Spending Actual'!$B83,'C Report Grouper'!X$59:X$99)</f>
        <v>0</v>
      </c>
      <c r="X83" s="78">
        <f>SUMIF('C Report Grouper'!$B$59:$B$99,'WW Spending Actual'!$B83,'C Report Grouper'!Y$59:Y$99)</f>
        <v>0</v>
      </c>
      <c r="Y83" s="78">
        <f>SUMIF('C Report Grouper'!$B$59:$B$99,'WW Spending Actual'!$B83,'C Report Grouper'!Z$59:Z$99)</f>
        <v>0</v>
      </c>
      <c r="Z83" s="78">
        <f>SUMIF('C Report Grouper'!$B$59:$B$99,'WW Spending Actual'!$B83,'C Report Grouper'!AA$59:AA$99)</f>
        <v>0</v>
      </c>
      <c r="AA83" s="78">
        <f>SUMIF('C Report Grouper'!$B$59:$B$99,'WW Spending Actual'!$B83,'C Report Grouper'!AB$59:AB$99)</f>
        <v>0</v>
      </c>
      <c r="AB83" s="78">
        <f>SUMIF('C Report Grouper'!$B$59:$B$99,'WW Spending Actual'!$B83,'C Report Grouper'!AC$59:AC$99)</f>
        <v>0</v>
      </c>
      <c r="AC83" s="78">
        <f>SUMIF('C Report Grouper'!$B$59:$B$99,'WW Spending Actual'!$B83,'C Report Grouper'!AD$59:AD$99)</f>
        <v>0</v>
      </c>
      <c r="AD83" s="78">
        <f>SUMIF('C Report Grouper'!$B$59:$B$99,'WW Spending Actual'!$B83,'C Report Grouper'!AE$59:AE$99)</f>
        <v>0</v>
      </c>
      <c r="AE83" s="78">
        <f>SUMIF('C Report Grouper'!$B$59:$B$99,'WW Spending Actual'!$B83,'C Report Grouper'!AF$59:AF$99)</f>
        <v>0</v>
      </c>
      <c r="AF83" s="78">
        <f>SUMIF('C Report Grouper'!$B$59:$B$99,'WW Spending Actual'!$B83,'C Report Grouper'!AG$59:AG$99)</f>
        <v>0</v>
      </c>
      <c r="AG83" s="79">
        <f>SUMIF('C Report Grouper'!$B$59:$B$99,'WW Spending Actual'!$B83,'C Report Grouper'!AH$59:AH$99)</f>
        <v>0</v>
      </c>
    </row>
    <row r="84" spans="2:33" ht="12.6" hidden="1" customHeight="1" x14ac:dyDescent="0.2">
      <c r="B84" s="22"/>
      <c r="C84" s="56"/>
      <c r="D84" s="77"/>
      <c r="E84" s="424"/>
      <c r="F84" s="424"/>
      <c r="G84" s="424"/>
      <c r="H84" s="79"/>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9"/>
    </row>
    <row r="85" spans="2:33" hidden="1" x14ac:dyDescent="0.2">
      <c r="B85" s="6" t="s">
        <v>42</v>
      </c>
      <c r="C85" s="57"/>
      <c r="D85" s="77">
        <f>SUMIF('C Report Grouper'!$B$59:$B$99,'WW Spending Actual'!$B85,'C Report Grouper'!E$59:E$99)</f>
        <v>0</v>
      </c>
      <c r="E85" s="424">
        <f>SUMIF('C Report Grouper'!$B$59:$B$99,'WW Spending Actual'!$B85,'C Report Grouper'!F$59:F$99)</f>
        <v>0</v>
      </c>
      <c r="F85" s="424">
        <f>SUMIF('C Report Grouper'!$B$59:$B$99,'WW Spending Actual'!$B85,'C Report Grouper'!G$59:G$99)</f>
        <v>0</v>
      </c>
      <c r="G85" s="424">
        <f>SUMIF('C Report Grouper'!$B$59:$B$99,'WW Spending Actual'!$B85,'C Report Grouper'!H$59:H$99)</f>
        <v>0</v>
      </c>
      <c r="H85" s="79">
        <f>SUMIF('C Report Grouper'!$B$59:$B$99,'WW Spending Actual'!$B85,'C Report Grouper'!I$59:I$99)</f>
        <v>0</v>
      </c>
      <c r="I85" s="78">
        <f>SUMIF('C Report Grouper'!$B$59:$B$99,'WW Spending Actual'!$B85,'C Report Grouper'!J$59:J$99)</f>
        <v>0</v>
      </c>
      <c r="J85" s="78">
        <f>SUMIF('C Report Grouper'!$B$59:$B$99,'WW Spending Actual'!$B85,'C Report Grouper'!K$59:K$99)</f>
        <v>0</v>
      </c>
      <c r="K85" s="78">
        <f>SUMIF('C Report Grouper'!$B$59:$B$99,'WW Spending Actual'!$B85,'C Report Grouper'!L$59:L$99)</f>
        <v>0</v>
      </c>
      <c r="L85" s="78">
        <f>SUMIF('C Report Grouper'!$B$59:$B$99,'WW Spending Actual'!$B85,'C Report Grouper'!M$59:M$99)</f>
        <v>0</v>
      </c>
      <c r="M85" s="78">
        <f>SUMIF('C Report Grouper'!$B$59:$B$99,'WW Spending Actual'!$B85,'C Report Grouper'!N$59:N$99)</f>
        <v>0</v>
      </c>
      <c r="N85" s="78">
        <f>SUMIF('C Report Grouper'!$B$59:$B$99,'WW Spending Actual'!$B85,'C Report Grouper'!O$59:O$99)</f>
        <v>0</v>
      </c>
      <c r="O85" s="78">
        <f>SUMIF('C Report Grouper'!$B$59:$B$99,'WW Spending Actual'!$B85,'C Report Grouper'!P$59:P$99)</f>
        <v>0</v>
      </c>
      <c r="P85" s="78">
        <f>SUMIF('C Report Grouper'!$B$59:$B$99,'WW Spending Actual'!$B85,'C Report Grouper'!Q$59:Q$99)</f>
        <v>0</v>
      </c>
      <c r="Q85" s="78">
        <f>SUMIF('C Report Grouper'!$B$59:$B$99,'WW Spending Actual'!$B85,'C Report Grouper'!R$59:R$99)</f>
        <v>0</v>
      </c>
      <c r="R85" s="78">
        <f>SUMIF('C Report Grouper'!$B$59:$B$99,'WW Spending Actual'!$B85,'C Report Grouper'!S$59:S$99)</f>
        <v>0</v>
      </c>
      <c r="S85" s="78">
        <f>SUMIF('C Report Grouper'!$B$59:$B$99,'WW Spending Actual'!$B85,'C Report Grouper'!T$59:T$99)</f>
        <v>0</v>
      </c>
      <c r="T85" s="78">
        <f>SUMIF('C Report Grouper'!$B$59:$B$99,'WW Spending Actual'!$B85,'C Report Grouper'!U$59:U$99)</f>
        <v>0</v>
      </c>
      <c r="U85" s="78">
        <f>SUMIF('C Report Grouper'!$B$59:$B$99,'WW Spending Actual'!$B85,'C Report Grouper'!V$59:V$99)</f>
        <v>0</v>
      </c>
      <c r="V85" s="78">
        <f>SUMIF('C Report Grouper'!$B$59:$B$99,'WW Spending Actual'!$B85,'C Report Grouper'!W$59:W$99)</f>
        <v>0</v>
      </c>
      <c r="W85" s="78">
        <f>SUMIF('C Report Grouper'!$B$59:$B$99,'WW Spending Actual'!$B85,'C Report Grouper'!X$59:X$99)</f>
        <v>0</v>
      </c>
      <c r="X85" s="78">
        <f>SUMIF('C Report Grouper'!$B$59:$B$99,'WW Spending Actual'!$B85,'C Report Grouper'!Y$59:Y$99)</f>
        <v>0</v>
      </c>
      <c r="Y85" s="78">
        <f>SUMIF('C Report Grouper'!$B$59:$B$99,'WW Spending Actual'!$B85,'C Report Grouper'!Z$59:Z$99)</f>
        <v>0</v>
      </c>
      <c r="Z85" s="78">
        <f>SUMIF('C Report Grouper'!$B$59:$B$99,'WW Spending Actual'!$B85,'C Report Grouper'!AA$59:AA$99)</f>
        <v>0</v>
      </c>
      <c r="AA85" s="78">
        <f>SUMIF('C Report Grouper'!$B$59:$B$99,'WW Spending Actual'!$B85,'C Report Grouper'!AB$59:AB$99)</f>
        <v>0</v>
      </c>
      <c r="AB85" s="78">
        <f>SUMIF('C Report Grouper'!$B$59:$B$99,'WW Spending Actual'!$B85,'C Report Grouper'!AC$59:AC$99)</f>
        <v>0</v>
      </c>
      <c r="AC85" s="78">
        <f>SUMIF('C Report Grouper'!$B$59:$B$99,'WW Spending Actual'!$B85,'C Report Grouper'!AD$59:AD$99)</f>
        <v>0</v>
      </c>
      <c r="AD85" s="78">
        <f>SUMIF('C Report Grouper'!$B$59:$B$99,'WW Spending Actual'!$B85,'C Report Grouper'!AE$59:AE$99)</f>
        <v>0</v>
      </c>
      <c r="AE85" s="78">
        <f>SUMIF('C Report Grouper'!$B$59:$B$99,'WW Spending Actual'!$B85,'C Report Grouper'!AF$59:AF$99)</f>
        <v>0</v>
      </c>
      <c r="AF85" s="78">
        <f>SUMIF('C Report Grouper'!$B$59:$B$99,'WW Spending Actual'!$B85,'C Report Grouper'!AG$59:AG$99)</f>
        <v>0</v>
      </c>
      <c r="AG85" s="79">
        <f>SUMIF('C Report Grouper'!$B$59:$B$99,'WW Spending Actual'!$B85,'C Report Grouper'!AH$59:AH$99)</f>
        <v>0</v>
      </c>
    </row>
    <row r="86" spans="2:33" hidden="1" x14ac:dyDescent="0.2">
      <c r="B86" s="22" t="str">
        <f>IFERROR(VLOOKUP(C86,'MEG Def'!$A$48:$B$51,2),"")</f>
        <v/>
      </c>
      <c r="C86" s="57"/>
      <c r="D86" s="77">
        <f>SUMIF('C Report Grouper'!$B$59:$B$99,'WW Spending Actual'!$B86,'C Report Grouper'!E$59:E$99)</f>
        <v>0</v>
      </c>
      <c r="E86" s="424">
        <f>SUMIF('C Report Grouper'!$B$59:$B$99,'WW Spending Actual'!$B86,'C Report Grouper'!F$59:F$99)</f>
        <v>0</v>
      </c>
      <c r="F86" s="424">
        <f>SUMIF('C Report Grouper'!$B$59:$B$99,'WW Spending Actual'!$B86,'C Report Grouper'!G$59:G$99)</f>
        <v>0</v>
      </c>
      <c r="G86" s="424">
        <f>SUMIF('C Report Grouper'!$B$59:$B$99,'WW Spending Actual'!$B86,'C Report Grouper'!H$59:H$99)</f>
        <v>0</v>
      </c>
      <c r="H86" s="79">
        <f>SUMIF('C Report Grouper'!$B$59:$B$99,'WW Spending Actual'!$B86,'C Report Grouper'!I$59:I$99)</f>
        <v>0</v>
      </c>
      <c r="I86" s="78">
        <f>SUMIF('C Report Grouper'!$B$59:$B$99,'WW Spending Actual'!$B86,'C Report Grouper'!J$59:J$99)</f>
        <v>0</v>
      </c>
      <c r="J86" s="78">
        <f>SUMIF('C Report Grouper'!$B$59:$B$99,'WW Spending Actual'!$B86,'C Report Grouper'!K$59:K$99)</f>
        <v>0</v>
      </c>
      <c r="K86" s="78">
        <f>SUMIF('C Report Grouper'!$B$59:$B$99,'WW Spending Actual'!$B86,'C Report Grouper'!L$59:L$99)</f>
        <v>0</v>
      </c>
      <c r="L86" s="78">
        <f>SUMIF('C Report Grouper'!$B$59:$B$99,'WW Spending Actual'!$B86,'C Report Grouper'!M$59:M$99)</f>
        <v>0</v>
      </c>
      <c r="M86" s="78">
        <f>SUMIF('C Report Grouper'!$B$59:$B$99,'WW Spending Actual'!$B86,'C Report Grouper'!N$59:N$99)</f>
        <v>0</v>
      </c>
      <c r="N86" s="78">
        <f>SUMIF('C Report Grouper'!$B$59:$B$99,'WW Spending Actual'!$B86,'C Report Grouper'!O$59:O$99)</f>
        <v>0</v>
      </c>
      <c r="O86" s="78">
        <f>SUMIF('C Report Grouper'!$B$59:$B$99,'WW Spending Actual'!$B86,'C Report Grouper'!P$59:P$99)</f>
        <v>0</v>
      </c>
      <c r="P86" s="78">
        <f>SUMIF('C Report Grouper'!$B$59:$B$99,'WW Spending Actual'!$B86,'C Report Grouper'!Q$59:Q$99)</f>
        <v>0</v>
      </c>
      <c r="Q86" s="78">
        <f>SUMIF('C Report Grouper'!$B$59:$B$99,'WW Spending Actual'!$B86,'C Report Grouper'!R$59:R$99)</f>
        <v>0</v>
      </c>
      <c r="R86" s="78">
        <f>SUMIF('C Report Grouper'!$B$59:$B$99,'WW Spending Actual'!$B86,'C Report Grouper'!S$59:S$99)</f>
        <v>0</v>
      </c>
      <c r="S86" s="78">
        <f>SUMIF('C Report Grouper'!$B$59:$B$99,'WW Spending Actual'!$B86,'C Report Grouper'!T$59:T$99)</f>
        <v>0</v>
      </c>
      <c r="T86" s="78">
        <f>SUMIF('C Report Grouper'!$B$59:$B$99,'WW Spending Actual'!$B86,'C Report Grouper'!U$59:U$99)</f>
        <v>0</v>
      </c>
      <c r="U86" s="78">
        <f>SUMIF('C Report Grouper'!$B$59:$B$99,'WW Spending Actual'!$B86,'C Report Grouper'!V$59:V$99)</f>
        <v>0</v>
      </c>
      <c r="V86" s="78">
        <f>SUMIF('C Report Grouper'!$B$59:$B$99,'WW Spending Actual'!$B86,'C Report Grouper'!W$59:W$99)</f>
        <v>0</v>
      </c>
      <c r="W86" s="78">
        <f>SUMIF('C Report Grouper'!$B$59:$B$99,'WW Spending Actual'!$B86,'C Report Grouper'!X$59:X$99)</f>
        <v>0</v>
      </c>
      <c r="X86" s="78">
        <f>SUMIF('C Report Grouper'!$B$59:$B$99,'WW Spending Actual'!$B86,'C Report Grouper'!Y$59:Y$99)</f>
        <v>0</v>
      </c>
      <c r="Y86" s="78">
        <f>SUMIF('C Report Grouper'!$B$59:$B$99,'WW Spending Actual'!$B86,'C Report Grouper'!Z$59:Z$99)</f>
        <v>0</v>
      </c>
      <c r="Z86" s="78">
        <f>SUMIF('C Report Grouper'!$B$59:$B$99,'WW Spending Actual'!$B86,'C Report Grouper'!AA$59:AA$99)</f>
        <v>0</v>
      </c>
      <c r="AA86" s="78">
        <f>SUMIF('C Report Grouper'!$B$59:$B$99,'WW Spending Actual'!$B86,'C Report Grouper'!AB$59:AB$99)</f>
        <v>0</v>
      </c>
      <c r="AB86" s="78">
        <f>SUMIF('C Report Grouper'!$B$59:$B$99,'WW Spending Actual'!$B86,'C Report Grouper'!AC$59:AC$99)</f>
        <v>0</v>
      </c>
      <c r="AC86" s="78">
        <f>SUMIF('C Report Grouper'!$B$59:$B$99,'WW Spending Actual'!$B86,'C Report Grouper'!AD$59:AD$99)</f>
        <v>0</v>
      </c>
      <c r="AD86" s="78">
        <f>SUMIF('C Report Grouper'!$B$59:$B$99,'WW Spending Actual'!$B86,'C Report Grouper'!AE$59:AE$99)</f>
        <v>0</v>
      </c>
      <c r="AE86" s="78">
        <f>SUMIF('C Report Grouper'!$B$59:$B$99,'WW Spending Actual'!$B86,'C Report Grouper'!AF$59:AF$99)</f>
        <v>0</v>
      </c>
      <c r="AF86" s="78">
        <f>SUMIF('C Report Grouper'!$B$59:$B$99,'WW Spending Actual'!$B86,'C Report Grouper'!AG$59:AG$99)</f>
        <v>0</v>
      </c>
      <c r="AG86" s="79">
        <f>SUMIF('C Report Grouper'!$B$59:$B$99,'WW Spending Actual'!$B86,'C Report Grouper'!AH$59:AH$99)</f>
        <v>0</v>
      </c>
    </row>
    <row r="87" spans="2:33" hidden="1" x14ac:dyDescent="0.2">
      <c r="B87" s="22" t="str">
        <f>IFERROR(VLOOKUP(C87,'MEG Def'!$A$48:$B$51,2),"")</f>
        <v/>
      </c>
      <c r="C87" s="57"/>
      <c r="D87" s="77">
        <f>SUMIF('C Report Grouper'!$B$59:$B$99,'WW Spending Actual'!$B87,'C Report Grouper'!E$59:E$99)</f>
        <v>0</v>
      </c>
      <c r="E87" s="424">
        <f>SUMIF('C Report Grouper'!$B$59:$B$99,'WW Spending Actual'!$B87,'C Report Grouper'!F$59:F$99)</f>
        <v>0</v>
      </c>
      <c r="F87" s="424">
        <f>SUMIF('C Report Grouper'!$B$59:$B$99,'WW Spending Actual'!$B87,'C Report Grouper'!G$59:G$99)</f>
        <v>0</v>
      </c>
      <c r="G87" s="424">
        <f>SUMIF('C Report Grouper'!$B$59:$B$99,'WW Spending Actual'!$B87,'C Report Grouper'!H$59:H$99)</f>
        <v>0</v>
      </c>
      <c r="H87" s="79">
        <f>SUMIF('C Report Grouper'!$B$59:$B$99,'WW Spending Actual'!$B87,'C Report Grouper'!I$59:I$99)</f>
        <v>0</v>
      </c>
      <c r="I87" s="78">
        <f>SUMIF('C Report Grouper'!$B$59:$B$99,'WW Spending Actual'!$B87,'C Report Grouper'!J$59:J$99)</f>
        <v>0</v>
      </c>
      <c r="J87" s="78">
        <f>SUMIF('C Report Grouper'!$B$59:$B$99,'WW Spending Actual'!$B87,'C Report Grouper'!K$59:K$99)</f>
        <v>0</v>
      </c>
      <c r="K87" s="78">
        <f>SUMIF('C Report Grouper'!$B$59:$B$99,'WW Spending Actual'!$B87,'C Report Grouper'!L$59:L$99)</f>
        <v>0</v>
      </c>
      <c r="L87" s="78">
        <f>SUMIF('C Report Grouper'!$B$59:$B$99,'WW Spending Actual'!$B87,'C Report Grouper'!M$59:M$99)</f>
        <v>0</v>
      </c>
      <c r="M87" s="78">
        <f>SUMIF('C Report Grouper'!$B$59:$B$99,'WW Spending Actual'!$B87,'C Report Grouper'!N$59:N$99)</f>
        <v>0</v>
      </c>
      <c r="N87" s="78">
        <f>SUMIF('C Report Grouper'!$B$59:$B$99,'WW Spending Actual'!$B87,'C Report Grouper'!O$59:O$99)</f>
        <v>0</v>
      </c>
      <c r="O87" s="78">
        <f>SUMIF('C Report Grouper'!$B$59:$B$99,'WW Spending Actual'!$B87,'C Report Grouper'!P$59:P$99)</f>
        <v>0</v>
      </c>
      <c r="P87" s="78">
        <f>SUMIF('C Report Grouper'!$B$59:$B$99,'WW Spending Actual'!$B87,'C Report Grouper'!Q$59:Q$99)</f>
        <v>0</v>
      </c>
      <c r="Q87" s="78">
        <f>SUMIF('C Report Grouper'!$B$59:$B$99,'WW Spending Actual'!$B87,'C Report Grouper'!R$59:R$99)</f>
        <v>0</v>
      </c>
      <c r="R87" s="78">
        <f>SUMIF('C Report Grouper'!$B$59:$B$99,'WW Spending Actual'!$B87,'C Report Grouper'!S$59:S$99)</f>
        <v>0</v>
      </c>
      <c r="S87" s="78">
        <f>SUMIF('C Report Grouper'!$B$59:$B$99,'WW Spending Actual'!$B87,'C Report Grouper'!T$59:T$99)</f>
        <v>0</v>
      </c>
      <c r="T87" s="78">
        <f>SUMIF('C Report Grouper'!$B$59:$B$99,'WW Spending Actual'!$B87,'C Report Grouper'!U$59:U$99)</f>
        <v>0</v>
      </c>
      <c r="U87" s="78">
        <f>SUMIF('C Report Grouper'!$B$59:$B$99,'WW Spending Actual'!$B87,'C Report Grouper'!V$59:V$99)</f>
        <v>0</v>
      </c>
      <c r="V87" s="78">
        <f>SUMIF('C Report Grouper'!$B$59:$B$99,'WW Spending Actual'!$B87,'C Report Grouper'!W$59:W$99)</f>
        <v>0</v>
      </c>
      <c r="W87" s="78">
        <f>SUMIF('C Report Grouper'!$B$59:$B$99,'WW Spending Actual'!$B87,'C Report Grouper'!X$59:X$99)</f>
        <v>0</v>
      </c>
      <c r="X87" s="78">
        <f>SUMIF('C Report Grouper'!$B$59:$B$99,'WW Spending Actual'!$B87,'C Report Grouper'!Y$59:Y$99)</f>
        <v>0</v>
      </c>
      <c r="Y87" s="78">
        <f>SUMIF('C Report Grouper'!$B$59:$B$99,'WW Spending Actual'!$B87,'C Report Grouper'!Z$59:Z$99)</f>
        <v>0</v>
      </c>
      <c r="Z87" s="78">
        <f>SUMIF('C Report Grouper'!$B$59:$B$99,'WW Spending Actual'!$B87,'C Report Grouper'!AA$59:AA$99)</f>
        <v>0</v>
      </c>
      <c r="AA87" s="78">
        <f>SUMIF('C Report Grouper'!$B$59:$B$99,'WW Spending Actual'!$B87,'C Report Grouper'!AB$59:AB$99)</f>
        <v>0</v>
      </c>
      <c r="AB87" s="78">
        <f>SUMIF('C Report Grouper'!$B$59:$B$99,'WW Spending Actual'!$B87,'C Report Grouper'!AC$59:AC$99)</f>
        <v>0</v>
      </c>
      <c r="AC87" s="78">
        <f>SUMIF('C Report Grouper'!$B$59:$B$99,'WW Spending Actual'!$B87,'C Report Grouper'!AD$59:AD$99)</f>
        <v>0</v>
      </c>
      <c r="AD87" s="78">
        <f>SUMIF('C Report Grouper'!$B$59:$B$99,'WW Spending Actual'!$B87,'C Report Grouper'!AE$59:AE$99)</f>
        <v>0</v>
      </c>
      <c r="AE87" s="78">
        <f>SUMIF('C Report Grouper'!$B$59:$B$99,'WW Spending Actual'!$B87,'C Report Grouper'!AF$59:AF$99)</f>
        <v>0</v>
      </c>
      <c r="AF87" s="78">
        <f>SUMIF('C Report Grouper'!$B$59:$B$99,'WW Spending Actual'!$B87,'C Report Grouper'!AG$59:AG$99)</f>
        <v>0</v>
      </c>
      <c r="AG87" s="79">
        <f>SUMIF('C Report Grouper'!$B$59:$B$99,'WW Spending Actual'!$B87,'C Report Grouper'!AH$59:AH$99)</f>
        <v>0</v>
      </c>
    </row>
    <row r="88" spans="2:33" hidden="1" x14ac:dyDescent="0.2">
      <c r="B88" s="22" t="str">
        <f>IFERROR(VLOOKUP(C88,'MEG Def'!$A$48:$B$51,2),"")</f>
        <v/>
      </c>
      <c r="C88" s="57"/>
      <c r="D88" s="77">
        <f>SUMIF('C Report Grouper'!$B$59:$B$99,'WW Spending Actual'!$B88,'C Report Grouper'!E$59:E$99)</f>
        <v>0</v>
      </c>
      <c r="E88" s="424">
        <f>SUMIF('C Report Grouper'!$B$59:$B$99,'WW Spending Actual'!$B88,'C Report Grouper'!F$59:F$99)</f>
        <v>0</v>
      </c>
      <c r="F88" s="424">
        <f>SUMIF('C Report Grouper'!$B$59:$B$99,'WW Spending Actual'!$B88,'C Report Grouper'!G$59:G$99)</f>
        <v>0</v>
      </c>
      <c r="G88" s="424">
        <f>SUMIF('C Report Grouper'!$B$59:$B$99,'WW Spending Actual'!$B88,'C Report Grouper'!H$59:H$99)</f>
        <v>0</v>
      </c>
      <c r="H88" s="79">
        <f>SUMIF('C Report Grouper'!$B$59:$B$99,'WW Spending Actual'!$B88,'C Report Grouper'!I$59:I$99)</f>
        <v>0</v>
      </c>
      <c r="I88" s="78">
        <f>SUMIF('C Report Grouper'!$B$59:$B$99,'WW Spending Actual'!$B88,'C Report Grouper'!J$59:J$99)</f>
        <v>0</v>
      </c>
      <c r="J88" s="78">
        <f>SUMIF('C Report Grouper'!$B$59:$B$99,'WW Spending Actual'!$B88,'C Report Grouper'!K$59:K$99)</f>
        <v>0</v>
      </c>
      <c r="K88" s="78">
        <f>SUMIF('C Report Grouper'!$B$59:$B$99,'WW Spending Actual'!$B88,'C Report Grouper'!L$59:L$99)</f>
        <v>0</v>
      </c>
      <c r="L88" s="78">
        <f>SUMIF('C Report Grouper'!$B$59:$B$99,'WW Spending Actual'!$B88,'C Report Grouper'!M$59:M$99)</f>
        <v>0</v>
      </c>
      <c r="M88" s="78">
        <f>SUMIF('C Report Grouper'!$B$59:$B$99,'WW Spending Actual'!$B88,'C Report Grouper'!N$59:N$99)</f>
        <v>0</v>
      </c>
      <c r="N88" s="78">
        <f>SUMIF('C Report Grouper'!$B$59:$B$99,'WW Spending Actual'!$B88,'C Report Grouper'!O$59:O$99)</f>
        <v>0</v>
      </c>
      <c r="O88" s="78">
        <f>SUMIF('C Report Grouper'!$B$59:$B$99,'WW Spending Actual'!$B88,'C Report Grouper'!P$59:P$99)</f>
        <v>0</v>
      </c>
      <c r="P88" s="78">
        <f>SUMIF('C Report Grouper'!$B$59:$B$99,'WW Spending Actual'!$B88,'C Report Grouper'!Q$59:Q$99)</f>
        <v>0</v>
      </c>
      <c r="Q88" s="78">
        <f>SUMIF('C Report Grouper'!$B$59:$B$99,'WW Spending Actual'!$B88,'C Report Grouper'!R$59:R$99)</f>
        <v>0</v>
      </c>
      <c r="R88" s="78">
        <f>SUMIF('C Report Grouper'!$B$59:$B$99,'WW Spending Actual'!$B88,'C Report Grouper'!S$59:S$99)</f>
        <v>0</v>
      </c>
      <c r="S88" s="78">
        <f>SUMIF('C Report Grouper'!$B$59:$B$99,'WW Spending Actual'!$B88,'C Report Grouper'!T$59:T$99)</f>
        <v>0</v>
      </c>
      <c r="T88" s="78">
        <f>SUMIF('C Report Grouper'!$B$59:$B$99,'WW Spending Actual'!$B88,'C Report Grouper'!U$59:U$99)</f>
        <v>0</v>
      </c>
      <c r="U88" s="78">
        <f>SUMIF('C Report Grouper'!$B$59:$B$99,'WW Spending Actual'!$B88,'C Report Grouper'!V$59:V$99)</f>
        <v>0</v>
      </c>
      <c r="V88" s="78">
        <f>SUMIF('C Report Grouper'!$B$59:$B$99,'WW Spending Actual'!$B88,'C Report Grouper'!W$59:W$99)</f>
        <v>0</v>
      </c>
      <c r="W88" s="78">
        <f>SUMIF('C Report Grouper'!$B$59:$B$99,'WW Spending Actual'!$B88,'C Report Grouper'!X$59:X$99)</f>
        <v>0</v>
      </c>
      <c r="X88" s="78">
        <f>SUMIF('C Report Grouper'!$B$59:$B$99,'WW Spending Actual'!$B88,'C Report Grouper'!Y$59:Y$99)</f>
        <v>0</v>
      </c>
      <c r="Y88" s="78">
        <f>SUMIF('C Report Grouper'!$B$59:$B$99,'WW Spending Actual'!$B88,'C Report Grouper'!Z$59:Z$99)</f>
        <v>0</v>
      </c>
      <c r="Z88" s="78">
        <f>SUMIF('C Report Grouper'!$B$59:$B$99,'WW Spending Actual'!$B88,'C Report Grouper'!AA$59:AA$99)</f>
        <v>0</v>
      </c>
      <c r="AA88" s="78">
        <f>SUMIF('C Report Grouper'!$B$59:$B$99,'WW Spending Actual'!$B88,'C Report Grouper'!AB$59:AB$99)</f>
        <v>0</v>
      </c>
      <c r="AB88" s="78">
        <f>SUMIF('C Report Grouper'!$B$59:$B$99,'WW Spending Actual'!$B88,'C Report Grouper'!AC$59:AC$99)</f>
        <v>0</v>
      </c>
      <c r="AC88" s="78">
        <f>SUMIF('C Report Grouper'!$B$59:$B$99,'WW Spending Actual'!$B88,'C Report Grouper'!AD$59:AD$99)</f>
        <v>0</v>
      </c>
      <c r="AD88" s="78">
        <f>SUMIF('C Report Grouper'!$B$59:$B$99,'WW Spending Actual'!$B88,'C Report Grouper'!AE$59:AE$99)</f>
        <v>0</v>
      </c>
      <c r="AE88" s="78">
        <f>SUMIF('C Report Grouper'!$B$59:$B$99,'WW Spending Actual'!$B88,'C Report Grouper'!AF$59:AF$99)</f>
        <v>0</v>
      </c>
      <c r="AF88" s="78">
        <f>SUMIF('C Report Grouper'!$B$59:$B$99,'WW Spending Actual'!$B88,'C Report Grouper'!AG$59:AG$99)</f>
        <v>0</v>
      </c>
      <c r="AG88" s="79">
        <f>SUMIF('C Report Grouper'!$B$59:$B$99,'WW Spending Actual'!$B88,'C Report Grouper'!AH$59:AH$99)</f>
        <v>0</v>
      </c>
    </row>
    <row r="89" spans="2:33" hidden="1" x14ac:dyDescent="0.2">
      <c r="B89" s="22"/>
      <c r="C89" s="57"/>
      <c r="D89" s="77"/>
      <c r="E89" s="424"/>
      <c r="F89" s="424"/>
      <c r="G89" s="424"/>
      <c r="H89" s="79"/>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9"/>
    </row>
    <row r="90" spans="2:33" hidden="1" x14ac:dyDescent="0.2">
      <c r="B90" s="6" t="s">
        <v>80</v>
      </c>
      <c r="C90" s="57"/>
      <c r="D90" s="77">
        <f>SUMIF('C Report Grouper'!$B$59:$B$99,'WW Spending Actual'!$B90,'C Report Grouper'!E$59:E$99)</f>
        <v>0</v>
      </c>
      <c r="E90" s="424">
        <f>SUMIF('C Report Grouper'!$B$59:$B$99,'WW Spending Actual'!$B90,'C Report Grouper'!F$59:F$99)</f>
        <v>0</v>
      </c>
      <c r="F90" s="424">
        <f>SUMIF('C Report Grouper'!$B$59:$B$99,'WW Spending Actual'!$B90,'C Report Grouper'!G$59:G$99)</f>
        <v>0</v>
      </c>
      <c r="G90" s="424">
        <f>SUMIF('C Report Grouper'!$B$59:$B$99,'WW Spending Actual'!$B90,'C Report Grouper'!H$59:H$99)</f>
        <v>0</v>
      </c>
      <c r="H90" s="79">
        <f>SUMIF('C Report Grouper'!$B$59:$B$99,'WW Spending Actual'!$B90,'C Report Grouper'!I$59:I$99)</f>
        <v>0</v>
      </c>
      <c r="I90" s="78">
        <f>SUMIF('C Report Grouper'!$B$59:$B$99,'WW Spending Actual'!$B90,'C Report Grouper'!J$59:J$99)</f>
        <v>0</v>
      </c>
      <c r="J90" s="78">
        <f>SUMIF('C Report Grouper'!$B$59:$B$99,'WW Spending Actual'!$B90,'C Report Grouper'!K$59:K$99)</f>
        <v>0</v>
      </c>
      <c r="K90" s="78">
        <f>SUMIF('C Report Grouper'!$B$59:$B$99,'WW Spending Actual'!$B90,'C Report Grouper'!L$59:L$99)</f>
        <v>0</v>
      </c>
      <c r="L90" s="78">
        <f>SUMIF('C Report Grouper'!$B$59:$B$99,'WW Spending Actual'!$B90,'C Report Grouper'!M$59:M$99)</f>
        <v>0</v>
      </c>
      <c r="M90" s="78">
        <f>SUMIF('C Report Grouper'!$B$59:$B$99,'WW Spending Actual'!$B90,'C Report Grouper'!N$59:N$99)</f>
        <v>0</v>
      </c>
      <c r="N90" s="78">
        <f>SUMIF('C Report Grouper'!$B$59:$B$99,'WW Spending Actual'!$B90,'C Report Grouper'!O$59:O$99)</f>
        <v>0</v>
      </c>
      <c r="O90" s="78">
        <f>SUMIF('C Report Grouper'!$B$59:$B$99,'WW Spending Actual'!$B90,'C Report Grouper'!P$59:P$99)</f>
        <v>0</v>
      </c>
      <c r="P90" s="78">
        <f>SUMIF('C Report Grouper'!$B$59:$B$99,'WW Spending Actual'!$B90,'C Report Grouper'!Q$59:Q$99)</f>
        <v>0</v>
      </c>
      <c r="Q90" s="78">
        <f>SUMIF('C Report Grouper'!$B$59:$B$99,'WW Spending Actual'!$B90,'C Report Grouper'!R$59:R$99)</f>
        <v>0</v>
      </c>
      <c r="R90" s="78">
        <f>SUMIF('C Report Grouper'!$B$59:$B$99,'WW Spending Actual'!$B90,'C Report Grouper'!S$59:S$99)</f>
        <v>0</v>
      </c>
      <c r="S90" s="78">
        <f>SUMIF('C Report Grouper'!$B$59:$B$99,'WW Spending Actual'!$B90,'C Report Grouper'!T$59:T$99)</f>
        <v>0</v>
      </c>
      <c r="T90" s="78">
        <f>SUMIF('C Report Grouper'!$B$59:$B$99,'WW Spending Actual'!$B90,'C Report Grouper'!U$59:U$99)</f>
        <v>0</v>
      </c>
      <c r="U90" s="78">
        <f>SUMIF('C Report Grouper'!$B$59:$B$99,'WW Spending Actual'!$B90,'C Report Grouper'!V$59:V$99)</f>
        <v>0</v>
      </c>
      <c r="V90" s="78">
        <f>SUMIF('C Report Grouper'!$B$59:$B$99,'WW Spending Actual'!$B90,'C Report Grouper'!W$59:W$99)</f>
        <v>0</v>
      </c>
      <c r="W90" s="78">
        <f>SUMIF('C Report Grouper'!$B$59:$B$99,'WW Spending Actual'!$B90,'C Report Grouper'!X$59:X$99)</f>
        <v>0</v>
      </c>
      <c r="X90" s="78">
        <f>SUMIF('C Report Grouper'!$B$59:$B$99,'WW Spending Actual'!$B90,'C Report Grouper'!Y$59:Y$99)</f>
        <v>0</v>
      </c>
      <c r="Y90" s="78">
        <f>SUMIF('C Report Grouper'!$B$59:$B$99,'WW Spending Actual'!$B90,'C Report Grouper'!Z$59:Z$99)</f>
        <v>0</v>
      </c>
      <c r="Z90" s="78">
        <f>SUMIF('C Report Grouper'!$B$59:$B$99,'WW Spending Actual'!$B90,'C Report Grouper'!AA$59:AA$99)</f>
        <v>0</v>
      </c>
      <c r="AA90" s="78">
        <f>SUMIF('C Report Grouper'!$B$59:$B$99,'WW Spending Actual'!$B90,'C Report Grouper'!AB$59:AB$99)</f>
        <v>0</v>
      </c>
      <c r="AB90" s="78">
        <f>SUMIF('C Report Grouper'!$B$59:$B$99,'WW Spending Actual'!$B90,'C Report Grouper'!AC$59:AC$99)</f>
        <v>0</v>
      </c>
      <c r="AC90" s="78">
        <f>SUMIF('C Report Grouper'!$B$59:$B$99,'WW Spending Actual'!$B90,'C Report Grouper'!AD$59:AD$99)</f>
        <v>0</v>
      </c>
      <c r="AD90" s="78">
        <f>SUMIF('C Report Grouper'!$B$59:$B$99,'WW Spending Actual'!$B90,'C Report Grouper'!AE$59:AE$99)</f>
        <v>0</v>
      </c>
      <c r="AE90" s="78">
        <f>SUMIF('C Report Grouper'!$B$59:$B$99,'WW Spending Actual'!$B90,'C Report Grouper'!AF$59:AF$99)</f>
        <v>0</v>
      </c>
      <c r="AF90" s="78">
        <f>SUMIF('C Report Grouper'!$B$59:$B$99,'WW Spending Actual'!$B90,'C Report Grouper'!AG$59:AG$99)</f>
        <v>0</v>
      </c>
      <c r="AG90" s="79">
        <f>SUMIF('C Report Grouper'!$B$59:$B$99,'WW Spending Actual'!$B90,'C Report Grouper'!AH$59:AH$99)</f>
        <v>0</v>
      </c>
    </row>
    <row r="91" spans="2:33" hidden="1" x14ac:dyDescent="0.2">
      <c r="B91" s="22" t="str">
        <f>IFERROR(VLOOKUP(C91,'MEG Def'!$A$53:$B$56,2),"")</f>
        <v/>
      </c>
      <c r="C91" s="57"/>
      <c r="D91" s="77">
        <f>SUMIF('C Report Grouper'!$B$59:$B$99,'WW Spending Actual'!$B91,'C Report Grouper'!E$59:E$99)</f>
        <v>0</v>
      </c>
      <c r="E91" s="424">
        <f>SUMIF('C Report Grouper'!$B$59:$B$99,'WW Spending Actual'!$B91,'C Report Grouper'!F$59:F$99)</f>
        <v>0</v>
      </c>
      <c r="F91" s="424">
        <f>SUMIF('C Report Grouper'!$B$59:$B$99,'WW Spending Actual'!$B91,'C Report Grouper'!G$59:G$99)</f>
        <v>0</v>
      </c>
      <c r="G91" s="424">
        <f>SUMIF('C Report Grouper'!$B$59:$B$99,'WW Spending Actual'!$B91,'C Report Grouper'!H$59:H$99)</f>
        <v>0</v>
      </c>
      <c r="H91" s="79">
        <f>SUMIF('C Report Grouper'!$B$59:$B$99,'WW Spending Actual'!$B91,'C Report Grouper'!I$59:I$99)</f>
        <v>0</v>
      </c>
      <c r="I91" s="78">
        <f>SUMIF('C Report Grouper'!$B$59:$B$99,'WW Spending Actual'!$B91,'C Report Grouper'!J$59:J$99)</f>
        <v>0</v>
      </c>
      <c r="J91" s="78">
        <f>SUMIF('C Report Grouper'!$B$59:$B$99,'WW Spending Actual'!$B91,'C Report Grouper'!K$59:K$99)</f>
        <v>0</v>
      </c>
      <c r="K91" s="78">
        <f>SUMIF('C Report Grouper'!$B$59:$B$99,'WW Spending Actual'!$B91,'C Report Grouper'!L$59:L$99)</f>
        <v>0</v>
      </c>
      <c r="L91" s="78">
        <f>SUMIF('C Report Grouper'!$B$59:$B$99,'WW Spending Actual'!$B91,'C Report Grouper'!M$59:M$99)</f>
        <v>0</v>
      </c>
      <c r="M91" s="78">
        <f>SUMIF('C Report Grouper'!$B$59:$B$99,'WW Spending Actual'!$B91,'C Report Grouper'!N$59:N$99)</f>
        <v>0</v>
      </c>
      <c r="N91" s="78">
        <f>SUMIF('C Report Grouper'!$B$59:$B$99,'WW Spending Actual'!$B91,'C Report Grouper'!O$59:O$99)</f>
        <v>0</v>
      </c>
      <c r="O91" s="78">
        <f>SUMIF('C Report Grouper'!$B$59:$B$99,'WW Spending Actual'!$B91,'C Report Grouper'!P$59:P$99)</f>
        <v>0</v>
      </c>
      <c r="P91" s="78">
        <f>SUMIF('C Report Grouper'!$B$59:$B$99,'WW Spending Actual'!$B91,'C Report Grouper'!Q$59:Q$99)</f>
        <v>0</v>
      </c>
      <c r="Q91" s="78">
        <f>SUMIF('C Report Grouper'!$B$59:$B$99,'WW Spending Actual'!$B91,'C Report Grouper'!R$59:R$99)</f>
        <v>0</v>
      </c>
      <c r="R91" s="78">
        <f>SUMIF('C Report Grouper'!$B$59:$B$99,'WW Spending Actual'!$B91,'C Report Grouper'!S$59:S$99)</f>
        <v>0</v>
      </c>
      <c r="S91" s="78">
        <f>SUMIF('C Report Grouper'!$B$59:$B$99,'WW Spending Actual'!$B91,'C Report Grouper'!T$59:T$99)</f>
        <v>0</v>
      </c>
      <c r="T91" s="78">
        <f>SUMIF('C Report Grouper'!$B$59:$B$99,'WW Spending Actual'!$B91,'C Report Grouper'!U$59:U$99)</f>
        <v>0</v>
      </c>
      <c r="U91" s="78">
        <f>SUMIF('C Report Grouper'!$B$59:$B$99,'WW Spending Actual'!$B91,'C Report Grouper'!V$59:V$99)</f>
        <v>0</v>
      </c>
      <c r="V91" s="78">
        <f>SUMIF('C Report Grouper'!$B$59:$B$99,'WW Spending Actual'!$B91,'C Report Grouper'!W$59:W$99)</f>
        <v>0</v>
      </c>
      <c r="W91" s="78">
        <f>SUMIF('C Report Grouper'!$B$59:$B$99,'WW Spending Actual'!$B91,'C Report Grouper'!X$59:X$99)</f>
        <v>0</v>
      </c>
      <c r="X91" s="78">
        <f>SUMIF('C Report Grouper'!$B$59:$B$99,'WW Spending Actual'!$B91,'C Report Grouper'!Y$59:Y$99)</f>
        <v>0</v>
      </c>
      <c r="Y91" s="78">
        <f>SUMIF('C Report Grouper'!$B$59:$B$99,'WW Spending Actual'!$B91,'C Report Grouper'!Z$59:Z$99)</f>
        <v>0</v>
      </c>
      <c r="Z91" s="78">
        <f>SUMIF('C Report Grouper'!$B$59:$B$99,'WW Spending Actual'!$B91,'C Report Grouper'!AA$59:AA$99)</f>
        <v>0</v>
      </c>
      <c r="AA91" s="78">
        <f>SUMIF('C Report Grouper'!$B$59:$B$99,'WW Spending Actual'!$B91,'C Report Grouper'!AB$59:AB$99)</f>
        <v>0</v>
      </c>
      <c r="AB91" s="78">
        <f>SUMIF('C Report Grouper'!$B$59:$B$99,'WW Spending Actual'!$B91,'C Report Grouper'!AC$59:AC$99)</f>
        <v>0</v>
      </c>
      <c r="AC91" s="78">
        <f>SUMIF('C Report Grouper'!$B$59:$B$99,'WW Spending Actual'!$B91,'C Report Grouper'!AD$59:AD$99)</f>
        <v>0</v>
      </c>
      <c r="AD91" s="78">
        <f>SUMIF('C Report Grouper'!$B$59:$B$99,'WW Spending Actual'!$B91,'C Report Grouper'!AE$59:AE$99)</f>
        <v>0</v>
      </c>
      <c r="AE91" s="78">
        <f>SUMIF('C Report Grouper'!$B$59:$B$99,'WW Spending Actual'!$B91,'C Report Grouper'!AF$59:AF$99)</f>
        <v>0</v>
      </c>
      <c r="AF91" s="78">
        <f>SUMIF('C Report Grouper'!$B$59:$B$99,'WW Spending Actual'!$B91,'C Report Grouper'!AG$59:AG$99)</f>
        <v>0</v>
      </c>
      <c r="AG91" s="79">
        <f>SUMIF('C Report Grouper'!$B$59:$B$99,'WW Spending Actual'!$B91,'C Report Grouper'!AH$59:AH$99)</f>
        <v>0</v>
      </c>
    </row>
    <row r="92" spans="2:33" hidden="1" x14ac:dyDescent="0.2">
      <c r="B92" s="22" t="str">
        <f>IFERROR(VLOOKUP(C92,'MEG Def'!$A$53:$B$56,2),"")</f>
        <v/>
      </c>
      <c r="C92" s="57"/>
      <c r="D92" s="77">
        <f>SUMIF('C Report Grouper'!$B$59:$B$99,'WW Spending Actual'!$B92,'C Report Grouper'!E$59:E$99)</f>
        <v>0</v>
      </c>
      <c r="E92" s="424">
        <f>SUMIF('C Report Grouper'!$B$59:$B$99,'WW Spending Actual'!$B92,'C Report Grouper'!F$59:F$99)</f>
        <v>0</v>
      </c>
      <c r="F92" s="424">
        <f>SUMIF('C Report Grouper'!$B$59:$B$99,'WW Spending Actual'!$B92,'C Report Grouper'!G$59:G$99)</f>
        <v>0</v>
      </c>
      <c r="G92" s="424">
        <f>SUMIF('C Report Grouper'!$B$59:$B$99,'WW Spending Actual'!$B92,'C Report Grouper'!H$59:H$99)</f>
        <v>0</v>
      </c>
      <c r="H92" s="79">
        <f>SUMIF('C Report Grouper'!$B$59:$B$99,'WW Spending Actual'!$B92,'C Report Grouper'!I$59:I$99)</f>
        <v>0</v>
      </c>
      <c r="I92" s="78">
        <f>SUMIF('C Report Grouper'!$B$59:$B$99,'WW Spending Actual'!$B92,'C Report Grouper'!J$59:J$99)</f>
        <v>0</v>
      </c>
      <c r="J92" s="78">
        <f>SUMIF('C Report Grouper'!$B$59:$B$99,'WW Spending Actual'!$B92,'C Report Grouper'!K$59:K$99)</f>
        <v>0</v>
      </c>
      <c r="K92" s="78">
        <f>SUMIF('C Report Grouper'!$B$59:$B$99,'WW Spending Actual'!$B92,'C Report Grouper'!L$59:L$99)</f>
        <v>0</v>
      </c>
      <c r="L92" s="78">
        <f>SUMIF('C Report Grouper'!$B$59:$B$99,'WW Spending Actual'!$B92,'C Report Grouper'!M$59:M$99)</f>
        <v>0</v>
      </c>
      <c r="M92" s="78">
        <f>SUMIF('C Report Grouper'!$B$59:$B$99,'WW Spending Actual'!$B92,'C Report Grouper'!N$59:N$99)</f>
        <v>0</v>
      </c>
      <c r="N92" s="78">
        <f>SUMIF('C Report Grouper'!$B$59:$B$99,'WW Spending Actual'!$B92,'C Report Grouper'!O$59:O$99)</f>
        <v>0</v>
      </c>
      <c r="O92" s="78">
        <f>SUMIF('C Report Grouper'!$B$59:$B$99,'WW Spending Actual'!$B92,'C Report Grouper'!P$59:P$99)</f>
        <v>0</v>
      </c>
      <c r="P92" s="78">
        <f>SUMIF('C Report Grouper'!$B$59:$B$99,'WW Spending Actual'!$B92,'C Report Grouper'!Q$59:Q$99)</f>
        <v>0</v>
      </c>
      <c r="Q92" s="78">
        <f>SUMIF('C Report Grouper'!$B$59:$B$99,'WW Spending Actual'!$B92,'C Report Grouper'!R$59:R$99)</f>
        <v>0</v>
      </c>
      <c r="R92" s="78">
        <f>SUMIF('C Report Grouper'!$B$59:$B$99,'WW Spending Actual'!$B92,'C Report Grouper'!S$59:S$99)</f>
        <v>0</v>
      </c>
      <c r="S92" s="78">
        <f>SUMIF('C Report Grouper'!$B$59:$B$99,'WW Spending Actual'!$B92,'C Report Grouper'!T$59:T$99)</f>
        <v>0</v>
      </c>
      <c r="T92" s="78">
        <f>SUMIF('C Report Grouper'!$B$59:$B$99,'WW Spending Actual'!$B92,'C Report Grouper'!U$59:U$99)</f>
        <v>0</v>
      </c>
      <c r="U92" s="78">
        <f>SUMIF('C Report Grouper'!$B$59:$B$99,'WW Spending Actual'!$B92,'C Report Grouper'!V$59:V$99)</f>
        <v>0</v>
      </c>
      <c r="V92" s="78">
        <f>SUMIF('C Report Grouper'!$B$59:$B$99,'WW Spending Actual'!$B92,'C Report Grouper'!W$59:W$99)</f>
        <v>0</v>
      </c>
      <c r="W92" s="78">
        <f>SUMIF('C Report Grouper'!$B$59:$B$99,'WW Spending Actual'!$B92,'C Report Grouper'!X$59:X$99)</f>
        <v>0</v>
      </c>
      <c r="X92" s="78">
        <f>SUMIF('C Report Grouper'!$B$59:$B$99,'WW Spending Actual'!$B92,'C Report Grouper'!Y$59:Y$99)</f>
        <v>0</v>
      </c>
      <c r="Y92" s="78">
        <f>SUMIF('C Report Grouper'!$B$59:$B$99,'WW Spending Actual'!$B92,'C Report Grouper'!Z$59:Z$99)</f>
        <v>0</v>
      </c>
      <c r="Z92" s="78">
        <f>SUMIF('C Report Grouper'!$B$59:$B$99,'WW Spending Actual'!$B92,'C Report Grouper'!AA$59:AA$99)</f>
        <v>0</v>
      </c>
      <c r="AA92" s="78">
        <f>SUMIF('C Report Grouper'!$B$59:$B$99,'WW Spending Actual'!$B92,'C Report Grouper'!AB$59:AB$99)</f>
        <v>0</v>
      </c>
      <c r="AB92" s="78">
        <f>SUMIF('C Report Grouper'!$B$59:$B$99,'WW Spending Actual'!$B92,'C Report Grouper'!AC$59:AC$99)</f>
        <v>0</v>
      </c>
      <c r="AC92" s="78">
        <f>SUMIF('C Report Grouper'!$B$59:$B$99,'WW Spending Actual'!$B92,'C Report Grouper'!AD$59:AD$99)</f>
        <v>0</v>
      </c>
      <c r="AD92" s="78">
        <f>SUMIF('C Report Grouper'!$B$59:$B$99,'WW Spending Actual'!$B92,'C Report Grouper'!AE$59:AE$99)</f>
        <v>0</v>
      </c>
      <c r="AE92" s="78">
        <f>SUMIF('C Report Grouper'!$B$59:$B$99,'WW Spending Actual'!$B92,'C Report Grouper'!AF$59:AF$99)</f>
        <v>0</v>
      </c>
      <c r="AF92" s="78">
        <f>SUMIF('C Report Grouper'!$B$59:$B$99,'WW Spending Actual'!$B92,'C Report Grouper'!AG$59:AG$99)</f>
        <v>0</v>
      </c>
      <c r="AG92" s="79">
        <f>SUMIF('C Report Grouper'!$B$59:$B$99,'WW Spending Actual'!$B92,'C Report Grouper'!AH$59:AH$99)</f>
        <v>0</v>
      </c>
    </row>
    <row r="93" spans="2:33" hidden="1" x14ac:dyDescent="0.2">
      <c r="B93" s="22" t="str">
        <f>IFERROR(VLOOKUP(C93,'MEG Def'!$A$53:$B$56,2),"")</f>
        <v/>
      </c>
      <c r="C93" s="57"/>
      <c r="D93" s="77">
        <f>SUMIF('C Report Grouper'!$B$59:$B$99,'WW Spending Actual'!$B93,'C Report Grouper'!E$59:E$99)</f>
        <v>0</v>
      </c>
      <c r="E93" s="424">
        <f>SUMIF('C Report Grouper'!$B$59:$B$99,'WW Spending Actual'!$B93,'C Report Grouper'!F$59:F$99)</f>
        <v>0</v>
      </c>
      <c r="F93" s="424">
        <f>SUMIF('C Report Grouper'!$B$59:$B$99,'WW Spending Actual'!$B93,'C Report Grouper'!G$59:G$99)</f>
        <v>0</v>
      </c>
      <c r="G93" s="424">
        <f>SUMIF('C Report Grouper'!$B$59:$B$99,'WW Spending Actual'!$B93,'C Report Grouper'!H$59:H$99)</f>
        <v>0</v>
      </c>
      <c r="H93" s="79">
        <f>SUMIF('C Report Grouper'!$B$59:$B$99,'WW Spending Actual'!$B93,'C Report Grouper'!I$59:I$99)</f>
        <v>0</v>
      </c>
      <c r="I93" s="78">
        <f>SUMIF('C Report Grouper'!$B$59:$B$99,'WW Spending Actual'!$B93,'C Report Grouper'!J$59:J$99)</f>
        <v>0</v>
      </c>
      <c r="J93" s="78">
        <f>SUMIF('C Report Grouper'!$B$59:$B$99,'WW Spending Actual'!$B93,'C Report Grouper'!K$59:K$99)</f>
        <v>0</v>
      </c>
      <c r="K93" s="78">
        <f>SUMIF('C Report Grouper'!$B$59:$B$99,'WW Spending Actual'!$B93,'C Report Grouper'!L$59:L$99)</f>
        <v>0</v>
      </c>
      <c r="L93" s="78">
        <f>SUMIF('C Report Grouper'!$B$59:$B$99,'WW Spending Actual'!$B93,'C Report Grouper'!M$59:M$99)</f>
        <v>0</v>
      </c>
      <c r="M93" s="78">
        <f>SUMIF('C Report Grouper'!$B$59:$B$99,'WW Spending Actual'!$B93,'C Report Grouper'!N$59:N$99)</f>
        <v>0</v>
      </c>
      <c r="N93" s="78">
        <f>SUMIF('C Report Grouper'!$B$59:$B$99,'WW Spending Actual'!$B93,'C Report Grouper'!O$59:O$99)</f>
        <v>0</v>
      </c>
      <c r="O93" s="78">
        <f>SUMIF('C Report Grouper'!$B$59:$B$99,'WW Spending Actual'!$B93,'C Report Grouper'!P$59:P$99)</f>
        <v>0</v>
      </c>
      <c r="P93" s="78">
        <f>SUMIF('C Report Grouper'!$B$59:$B$99,'WW Spending Actual'!$B93,'C Report Grouper'!Q$59:Q$99)</f>
        <v>0</v>
      </c>
      <c r="Q93" s="78">
        <f>SUMIF('C Report Grouper'!$B$59:$B$99,'WW Spending Actual'!$B93,'C Report Grouper'!R$59:R$99)</f>
        <v>0</v>
      </c>
      <c r="R93" s="78">
        <f>SUMIF('C Report Grouper'!$B$59:$B$99,'WW Spending Actual'!$B93,'C Report Grouper'!S$59:S$99)</f>
        <v>0</v>
      </c>
      <c r="S93" s="78">
        <f>SUMIF('C Report Grouper'!$B$59:$B$99,'WW Spending Actual'!$B93,'C Report Grouper'!T$59:T$99)</f>
        <v>0</v>
      </c>
      <c r="T93" s="78">
        <f>SUMIF('C Report Grouper'!$B$59:$B$99,'WW Spending Actual'!$B93,'C Report Grouper'!U$59:U$99)</f>
        <v>0</v>
      </c>
      <c r="U93" s="78">
        <f>SUMIF('C Report Grouper'!$B$59:$B$99,'WW Spending Actual'!$B93,'C Report Grouper'!V$59:V$99)</f>
        <v>0</v>
      </c>
      <c r="V93" s="78">
        <f>SUMIF('C Report Grouper'!$B$59:$B$99,'WW Spending Actual'!$B93,'C Report Grouper'!W$59:W$99)</f>
        <v>0</v>
      </c>
      <c r="W93" s="78">
        <f>SUMIF('C Report Grouper'!$B$59:$B$99,'WW Spending Actual'!$B93,'C Report Grouper'!X$59:X$99)</f>
        <v>0</v>
      </c>
      <c r="X93" s="78">
        <f>SUMIF('C Report Grouper'!$B$59:$B$99,'WW Spending Actual'!$B93,'C Report Grouper'!Y$59:Y$99)</f>
        <v>0</v>
      </c>
      <c r="Y93" s="78">
        <f>SUMIF('C Report Grouper'!$B$59:$B$99,'WW Spending Actual'!$B93,'C Report Grouper'!Z$59:Z$99)</f>
        <v>0</v>
      </c>
      <c r="Z93" s="78">
        <f>SUMIF('C Report Grouper'!$B$59:$B$99,'WW Spending Actual'!$B93,'C Report Grouper'!AA$59:AA$99)</f>
        <v>0</v>
      </c>
      <c r="AA93" s="78">
        <f>SUMIF('C Report Grouper'!$B$59:$B$99,'WW Spending Actual'!$B93,'C Report Grouper'!AB$59:AB$99)</f>
        <v>0</v>
      </c>
      <c r="AB93" s="78">
        <f>SUMIF('C Report Grouper'!$B$59:$B$99,'WW Spending Actual'!$B93,'C Report Grouper'!AC$59:AC$99)</f>
        <v>0</v>
      </c>
      <c r="AC93" s="78">
        <f>SUMIF('C Report Grouper'!$B$59:$B$99,'WW Spending Actual'!$B93,'C Report Grouper'!AD$59:AD$99)</f>
        <v>0</v>
      </c>
      <c r="AD93" s="78">
        <f>SUMIF('C Report Grouper'!$B$59:$B$99,'WW Spending Actual'!$B93,'C Report Grouper'!AE$59:AE$99)</f>
        <v>0</v>
      </c>
      <c r="AE93" s="78">
        <f>SUMIF('C Report Grouper'!$B$59:$B$99,'WW Spending Actual'!$B93,'C Report Grouper'!AF$59:AF$99)</f>
        <v>0</v>
      </c>
      <c r="AF93" s="78">
        <f>SUMIF('C Report Grouper'!$B$59:$B$99,'WW Spending Actual'!$B93,'C Report Grouper'!AG$59:AG$99)</f>
        <v>0</v>
      </c>
      <c r="AG93" s="79">
        <f>SUMIF('C Report Grouper'!$B$59:$B$99,'WW Spending Actual'!$B93,'C Report Grouper'!AH$59:AH$99)</f>
        <v>0</v>
      </c>
    </row>
    <row r="94" spans="2:33" hidden="1" x14ac:dyDescent="0.2">
      <c r="B94" s="22"/>
      <c r="C94" s="57"/>
      <c r="D94" s="77">
        <f>SUMIF('C Report Grouper'!$B$59:$B$99,'WW Spending Actual'!$B94,'C Report Grouper'!E$59:E$99)</f>
        <v>0</v>
      </c>
      <c r="E94" s="424">
        <f>SUMIF('C Report Grouper'!$B$59:$B$99,'WW Spending Actual'!$B94,'C Report Grouper'!F$59:F$99)</f>
        <v>0</v>
      </c>
      <c r="F94" s="424">
        <f>SUMIF('C Report Grouper'!$B$59:$B$99,'WW Spending Actual'!$B94,'C Report Grouper'!G$59:G$99)</f>
        <v>0</v>
      </c>
      <c r="G94" s="424">
        <f>SUMIF('C Report Grouper'!$B$59:$B$99,'WW Spending Actual'!$B94,'C Report Grouper'!H$59:H$99)</f>
        <v>0</v>
      </c>
      <c r="H94" s="79">
        <f>SUMIF('C Report Grouper'!$B$59:$B$99,'WW Spending Actual'!$B94,'C Report Grouper'!I$59:I$99)</f>
        <v>0</v>
      </c>
      <c r="I94" s="78">
        <f>SUMIF('C Report Grouper'!$B$59:$B$99,'WW Spending Actual'!$B94,'C Report Grouper'!J$59:J$99)</f>
        <v>0</v>
      </c>
      <c r="J94" s="78">
        <f>SUMIF('C Report Grouper'!$B$59:$B$99,'WW Spending Actual'!$B94,'C Report Grouper'!K$59:K$99)</f>
        <v>0</v>
      </c>
      <c r="K94" s="78">
        <f>SUMIF('C Report Grouper'!$B$59:$B$99,'WW Spending Actual'!$B94,'C Report Grouper'!L$59:L$99)</f>
        <v>0</v>
      </c>
      <c r="L94" s="78">
        <f>SUMIF('C Report Grouper'!$B$59:$B$99,'WW Spending Actual'!$B94,'C Report Grouper'!M$59:M$99)</f>
        <v>0</v>
      </c>
      <c r="M94" s="78">
        <f>SUMIF('C Report Grouper'!$B$59:$B$99,'WW Spending Actual'!$B94,'C Report Grouper'!N$59:N$99)</f>
        <v>0</v>
      </c>
      <c r="N94" s="78">
        <f>SUMIF('C Report Grouper'!$B$59:$B$99,'WW Spending Actual'!$B94,'C Report Grouper'!O$59:O$99)</f>
        <v>0</v>
      </c>
      <c r="O94" s="78">
        <f>SUMIF('C Report Grouper'!$B$59:$B$99,'WW Spending Actual'!$B94,'C Report Grouper'!P$59:P$99)</f>
        <v>0</v>
      </c>
      <c r="P94" s="78">
        <f>SUMIF('C Report Grouper'!$B$59:$B$99,'WW Spending Actual'!$B94,'C Report Grouper'!Q$59:Q$99)</f>
        <v>0</v>
      </c>
      <c r="Q94" s="78">
        <f>SUMIF('C Report Grouper'!$B$59:$B$99,'WW Spending Actual'!$B94,'C Report Grouper'!R$59:R$99)</f>
        <v>0</v>
      </c>
      <c r="R94" s="78">
        <f>SUMIF('C Report Grouper'!$B$59:$B$99,'WW Spending Actual'!$B94,'C Report Grouper'!S$59:S$99)</f>
        <v>0</v>
      </c>
      <c r="S94" s="78">
        <f>SUMIF('C Report Grouper'!$B$59:$B$99,'WW Spending Actual'!$B94,'C Report Grouper'!T$59:T$99)</f>
        <v>0</v>
      </c>
      <c r="T94" s="78">
        <f>SUMIF('C Report Grouper'!$B$59:$B$99,'WW Spending Actual'!$B94,'C Report Grouper'!U$59:U$99)</f>
        <v>0</v>
      </c>
      <c r="U94" s="78">
        <f>SUMIF('C Report Grouper'!$B$59:$B$99,'WW Spending Actual'!$B94,'C Report Grouper'!V$59:V$99)</f>
        <v>0</v>
      </c>
      <c r="V94" s="78">
        <f>SUMIF('C Report Grouper'!$B$59:$B$99,'WW Spending Actual'!$B94,'C Report Grouper'!W$59:W$99)</f>
        <v>0</v>
      </c>
      <c r="W94" s="78">
        <f>SUMIF('C Report Grouper'!$B$59:$B$99,'WW Spending Actual'!$B94,'C Report Grouper'!X$59:X$99)</f>
        <v>0</v>
      </c>
      <c r="X94" s="78">
        <f>SUMIF('C Report Grouper'!$B$59:$B$99,'WW Spending Actual'!$B94,'C Report Grouper'!Y$59:Y$99)</f>
        <v>0</v>
      </c>
      <c r="Y94" s="78">
        <f>SUMIF('C Report Grouper'!$B$59:$B$99,'WW Spending Actual'!$B94,'C Report Grouper'!Z$59:Z$99)</f>
        <v>0</v>
      </c>
      <c r="Z94" s="78">
        <f>SUMIF('C Report Grouper'!$B$59:$B$99,'WW Spending Actual'!$B94,'C Report Grouper'!AA$59:AA$99)</f>
        <v>0</v>
      </c>
      <c r="AA94" s="78">
        <f>SUMIF('C Report Grouper'!$B$59:$B$99,'WW Spending Actual'!$B94,'C Report Grouper'!AB$59:AB$99)</f>
        <v>0</v>
      </c>
      <c r="AB94" s="78">
        <f>SUMIF('C Report Grouper'!$B$59:$B$99,'WW Spending Actual'!$B94,'C Report Grouper'!AC$59:AC$99)</f>
        <v>0</v>
      </c>
      <c r="AC94" s="78">
        <f>SUMIF('C Report Grouper'!$B$59:$B$99,'WW Spending Actual'!$B94,'C Report Grouper'!AD$59:AD$99)</f>
        <v>0</v>
      </c>
      <c r="AD94" s="78">
        <f>SUMIF('C Report Grouper'!$B$59:$B$99,'WW Spending Actual'!$B94,'C Report Grouper'!AE$59:AE$99)</f>
        <v>0</v>
      </c>
      <c r="AE94" s="78">
        <f>SUMIF('C Report Grouper'!$B$59:$B$99,'WW Spending Actual'!$B94,'C Report Grouper'!AF$59:AF$99)</f>
        <v>0</v>
      </c>
      <c r="AF94" s="78">
        <f>SUMIF('C Report Grouper'!$B$59:$B$99,'WW Spending Actual'!$B94,'C Report Grouper'!AG$59:AG$99)</f>
        <v>0</v>
      </c>
      <c r="AG94" s="79">
        <f>SUMIF('C Report Grouper'!$B$59:$B$99,'WW Spending Actual'!$B94,'C Report Grouper'!AH$59:AH$99)</f>
        <v>0</v>
      </c>
    </row>
    <row r="95" spans="2:33" hidden="1" x14ac:dyDescent="0.2">
      <c r="B95" s="6" t="s">
        <v>81</v>
      </c>
      <c r="C95" s="57"/>
      <c r="D95" s="77">
        <f>SUMIF('C Report Grouper'!$B$59:$B$99,'WW Spending Actual'!$B95,'C Report Grouper'!E$59:E$99)</f>
        <v>0</v>
      </c>
      <c r="E95" s="424">
        <f>SUMIF('C Report Grouper'!$B$59:$B$99,'WW Spending Actual'!$B95,'C Report Grouper'!F$59:F$99)</f>
        <v>0</v>
      </c>
      <c r="F95" s="424">
        <f>SUMIF('C Report Grouper'!$B$59:$B$99,'WW Spending Actual'!$B95,'C Report Grouper'!G$59:G$99)</f>
        <v>0</v>
      </c>
      <c r="G95" s="424">
        <f>SUMIF('C Report Grouper'!$B$59:$B$99,'WW Spending Actual'!$B95,'C Report Grouper'!H$59:H$99)</f>
        <v>0</v>
      </c>
      <c r="H95" s="79">
        <f>SUMIF('C Report Grouper'!$B$59:$B$99,'WW Spending Actual'!$B95,'C Report Grouper'!I$59:I$99)</f>
        <v>0</v>
      </c>
      <c r="I95" s="78">
        <f>SUMIF('C Report Grouper'!$B$59:$B$99,'WW Spending Actual'!$B95,'C Report Grouper'!J$59:J$99)</f>
        <v>0</v>
      </c>
      <c r="J95" s="78">
        <f>SUMIF('C Report Grouper'!$B$59:$B$99,'WW Spending Actual'!$B95,'C Report Grouper'!K$59:K$99)</f>
        <v>0</v>
      </c>
      <c r="K95" s="78">
        <f>SUMIF('C Report Grouper'!$B$59:$B$99,'WW Spending Actual'!$B95,'C Report Grouper'!L$59:L$99)</f>
        <v>0</v>
      </c>
      <c r="L95" s="78">
        <f>SUMIF('C Report Grouper'!$B$59:$B$99,'WW Spending Actual'!$B95,'C Report Grouper'!M$59:M$99)</f>
        <v>0</v>
      </c>
      <c r="M95" s="78">
        <f>SUMIF('C Report Grouper'!$B$59:$B$99,'WW Spending Actual'!$B95,'C Report Grouper'!N$59:N$99)</f>
        <v>0</v>
      </c>
      <c r="N95" s="78">
        <f>SUMIF('C Report Grouper'!$B$59:$B$99,'WW Spending Actual'!$B95,'C Report Grouper'!O$59:O$99)</f>
        <v>0</v>
      </c>
      <c r="O95" s="78">
        <f>SUMIF('C Report Grouper'!$B$59:$B$99,'WW Spending Actual'!$B95,'C Report Grouper'!P$59:P$99)</f>
        <v>0</v>
      </c>
      <c r="P95" s="78">
        <f>SUMIF('C Report Grouper'!$B$59:$B$99,'WW Spending Actual'!$B95,'C Report Grouper'!Q$59:Q$99)</f>
        <v>0</v>
      </c>
      <c r="Q95" s="78">
        <f>SUMIF('C Report Grouper'!$B$59:$B$99,'WW Spending Actual'!$B95,'C Report Grouper'!R$59:R$99)</f>
        <v>0</v>
      </c>
      <c r="R95" s="78">
        <f>SUMIF('C Report Grouper'!$B$59:$B$99,'WW Spending Actual'!$B95,'C Report Grouper'!S$59:S$99)</f>
        <v>0</v>
      </c>
      <c r="S95" s="78">
        <f>SUMIF('C Report Grouper'!$B$59:$B$99,'WW Spending Actual'!$B95,'C Report Grouper'!T$59:T$99)</f>
        <v>0</v>
      </c>
      <c r="T95" s="78">
        <f>SUMIF('C Report Grouper'!$B$59:$B$99,'WW Spending Actual'!$B95,'C Report Grouper'!U$59:U$99)</f>
        <v>0</v>
      </c>
      <c r="U95" s="78">
        <f>SUMIF('C Report Grouper'!$B$59:$B$99,'WW Spending Actual'!$B95,'C Report Grouper'!V$59:V$99)</f>
        <v>0</v>
      </c>
      <c r="V95" s="78">
        <f>SUMIF('C Report Grouper'!$B$59:$B$99,'WW Spending Actual'!$B95,'C Report Grouper'!W$59:W$99)</f>
        <v>0</v>
      </c>
      <c r="W95" s="78">
        <f>SUMIF('C Report Grouper'!$B$59:$B$99,'WW Spending Actual'!$B95,'C Report Grouper'!X$59:X$99)</f>
        <v>0</v>
      </c>
      <c r="X95" s="78">
        <f>SUMIF('C Report Grouper'!$B$59:$B$99,'WW Spending Actual'!$B95,'C Report Grouper'!Y$59:Y$99)</f>
        <v>0</v>
      </c>
      <c r="Y95" s="78">
        <f>SUMIF('C Report Grouper'!$B$59:$B$99,'WW Spending Actual'!$B95,'C Report Grouper'!Z$59:Z$99)</f>
        <v>0</v>
      </c>
      <c r="Z95" s="78">
        <f>SUMIF('C Report Grouper'!$B$59:$B$99,'WW Spending Actual'!$B95,'C Report Grouper'!AA$59:AA$99)</f>
        <v>0</v>
      </c>
      <c r="AA95" s="78">
        <f>SUMIF('C Report Grouper'!$B$59:$B$99,'WW Spending Actual'!$B95,'C Report Grouper'!AB$59:AB$99)</f>
        <v>0</v>
      </c>
      <c r="AB95" s="78">
        <f>SUMIF('C Report Grouper'!$B$59:$B$99,'WW Spending Actual'!$B95,'C Report Grouper'!AC$59:AC$99)</f>
        <v>0</v>
      </c>
      <c r="AC95" s="78">
        <f>SUMIF('C Report Grouper'!$B$59:$B$99,'WW Spending Actual'!$B95,'C Report Grouper'!AD$59:AD$99)</f>
        <v>0</v>
      </c>
      <c r="AD95" s="78">
        <f>SUMIF('C Report Grouper'!$B$59:$B$99,'WW Spending Actual'!$B95,'C Report Grouper'!AE$59:AE$99)</f>
        <v>0</v>
      </c>
      <c r="AE95" s="78">
        <f>SUMIF('C Report Grouper'!$B$59:$B$99,'WW Spending Actual'!$B95,'C Report Grouper'!AF$59:AF$99)</f>
        <v>0</v>
      </c>
      <c r="AF95" s="78">
        <f>SUMIF('C Report Grouper'!$B$59:$B$99,'WW Spending Actual'!$B95,'C Report Grouper'!AG$59:AG$99)</f>
        <v>0</v>
      </c>
      <c r="AG95" s="79">
        <f>SUMIF('C Report Grouper'!$B$59:$B$99,'WW Spending Actual'!$B95,'C Report Grouper'!AH$59:AH$99)</f>
        <v>0</v>
      </c>
    </row>
    <row r="96" spans="2:33" hidden="1" x14ac:dyDescent="0.2">
      <c r="B96" s="22" t="str">
        <f>IFERROR(VLOOKUP(C96,'MEG Def'!$A$58:$B$61,2),"")</f>
        <v/>
      </c>
      <c r="C96" s="57"/>
      <c r="D96" s="77">
        <f>SUMIF('C Report Grouper'!$B$59:$B$99,'WW Spending Actual'!$B96,'C Report Grouper'!E$59:E$99)</f>
        <v>0</v>
      </c>
      <c r="E96" s="424">
        <f>SUMIF('C Report Grouper'!$B$59:$B$99,'WW Spending Actual'!$B96,'C Report Grouper'!F$59:F$99)</f>
        <v>0</v>
      </c>
      <c r="F96" s="424">
        <f>SUMIF('C Report Grouper'!$B$59:$B$99,'WW Spending Actual'!$B96,'C Report Grouper'!G$59:G$99)</f>
        <v>0</v>
      </c>
      <c r="G96" s="424">
        <f>SUMIF('C Report Grouper'!$B$59:$B$99,'WW Spending Actual'!$B96,'C Report Grouper'!H$59:H$99)</f>
        <v>0</v>
      </c>
      <c r="H96" s="79">
        <f>SUMIF('C Report Grouper'!$B$59:$B$99,'WW Spending Actual'!$B96,'C Report Grouper'!I$59:I$99)</f>
        <v>0</v>
      </c>
      <c r="I96" s="78">
        <f>SUMIF('C Report Grouper'!$B$59:$B$99,'WW Spending Actual'!$B96,'C Report Grouper'!J$59:J$99)</f>
        <v>0</v>
      </c>
      <c r="J96" s="78">
        <f>SUMIF('C Report Grouper'!$B$59:$B$99,'WW Spending Actual'!$B96,'C Report Grouper'!K$59:K$99)</f>
        <v>0</v>
      </c>
      <c r="K96" s="78">
        <f>SUMIF('C Report Grouper'!$B$59:$B$99,'WW Spending Actual'!$B96,'C Report Grouper'!L$59:L$99)</f>
        <v>0</v>
      </c>
      <c r="L96" s="78">
        <f>SUMIF('C Report Grouper'!$B$59:$B$99,'WW Spending Actual'!$B96,'C Report Grouper'!M$59:M$99)</f>
        <v>0</v>
      </c>
      <c r="M96" s="78">
        <f>SUMIF('C Report Grouper'!$B$59:$B$99,'WW Spending Actual'!$B96,'C Report Grouper'!N$59:N$99)</f>
        <v>0</v>
      </c>
      <c r="N96" s="78">
        <f>SUMIF('C Report Grouper'!$B$59:$B$99,'WW Spending Actual'!$B96,'C Report Grouper'!O$59:O$99)</f>
        <v>0</v>
      </c>
      <c r="O96" s="78">
        <f>SUMIF('C Report Grouper'!$B$59:$B$99,'WW Spending Actual'!$B96,'C Report Grouper'!P$59:P$99)</f>
        <v>0</v>
      </c>
      <c r="P96" s="78">
        <f>SUMIF('C Report Grouper'!$B$59:$B$99,'WW Spending Actual'!$B96,'C Report Grouper'!Q$59:Q$99)</f>
        <v>0</v>
      </c>
      <c r="Q96" s="78">
        <f>SUMIF('C Report Grouper'!$B$59:$B$99,'WW Spending Actual'!$B96,'C Report Grouper'!R$59:R$99)</f>
        <v>0</v>
      </c>
      <c r="R96" s="78">
        <f>SUMIF('C Report Grouper'!$B$59:$B$99,'WW Spending Actual'!$B96,'C Report Grouper'!S$59:S$99)</f>
        <v>0</v>
      </c>
      <c r="S96" s="78">
        <f>SUMIF('C Report Grouper'!$B$59:$B$99,'WW Spending Actual'!$B96,'C Report Grouper'!T$59:T$99)</f>
        <v>0</v>
      </c>
      <c r="T96" s="78">
        <f>SUMIF('C Report Grouper'!$B$59:$B$99,'WW Spending Actual'!$B96,'C Report Grouper'!U$59:U$99)</f>
        <v>0</v>
      </c>
      <c r="U96" s="78">
        <f>SUMIF('C Report Grouper'!$B$59:$B$99,'WW Spending Actual'!$B96,'C Report Grouper'!V$59:V$99)</f>
        <v>0</v>
      </c>
      <c r="V96" s="78">
        <f>SUMIF('C Report Grouper'!$B$59:$B$99,'WW Spending Actual'!$B96,'C Report Grouper'!W$59:W$99)</f>
        <v>0</v>
      </c>
      <c r="W96" s="78">
        <f>SUMIF('C Report Grouper'!$B$59:$B$99,'WW Spending Actual'!$B96,'C Report Grouper'!X$59:X$99)</f>
        <v>0</v>
      </c>
      <c r="X96" s="78">
        <f>SUMIF('C Report Grouper'!$B$59:$B$99,'WW Spending Actual'!$B96,'C Report Grouper'!Y$59:Y$99)</f>
        <v>0</v>
      </c>
      <c r="Y96" s="78">
        <f>SUMIF('C Report Grouper'!$B$59:$B$99,'WW Spending Actual'!$B96,'C Report Grouper'!Z$59:Z$99)</f>
        <v>0</v>
      </c>
      <c r="Z96" s="78">
        <f>SUMIF('C Report Grouper'!$B$59:$B$99,'WW Spending Actual'!$B96,'C Report Grouper'!AA$59:AA$99)</f>
        <v>0</v>
      </c>
      <c r="AA96" s="78">
        <f>SUMIF('C Report Grouper'!$B$59:$B$99,'WW Spending Actual'!$B96,'C Report Grouper'!AB$59:AB$99)</f>
        <v>0</v>
      </c>
      <c r="AB96" s="78">
        <f>SUMIF('C Report Grouper'!$B$59:$B$99,'WW Spending Actual'!$B96,'C Report Grouper'!AC$59:AC$99)</f>
        <v>0</v>
      </c>
      <c r="AC96" s="78">
        <f>SUMIF('C Report Grouper'!$B$59:$B$99,'WW Spending Actual'!$B96,'C Report Grouper'!AD$59:AD$99)</f>
        <v>0</v>
      </c>
      <c r="AD96" s="78">
        <f>SUMIF('C Report Grouper'!$B$59:$B$99,'WW Spending Actual'!$B96,'C Report Grouper'!AE$59:AE$99)</f>
        <v>0</v>
      </c>
      <c r="AE96" s="78">
        <f>SUMIF('C Report Grouper'!$B$59:$B$99,'WW Spending Actual'!$B96,'C Report Grouper'!AF$59:AF$99)</f>
        <v>0</v>
      </c>
      <c r="AF96" s="78">
        <f>SUMIF('C Report Grouper'!$B$59:$B$99,'WW Spending Actual'!$B96,'C Report Grouper'!AG$59:AG$99)</f>
        <v>0</v>
      </c>
      <c r="AG96" s="79">
        <f>SUMIF('C Report Grouper'!$B$59:$B$99,'WW Spending Actual'!$B96,'C Report Grouper'!AH$59:AH$99)</f>
        <v>0</v>
      </c>
    </row>
    <row r="97" spans="2:33" hidden="1" x14ac:dyDescent="0.2">
      <c r="B97" s="22" t="str">
        <f>IFERROR(VLOOKUP(C97,'MEG Def'!$A$58:$B$61,2),"")</f>
        <v/>
      </c>
      <c r="C97" s="57"/>
      <c r="D97" s="77">
        <f>SUMIF('C Report Grouper'!$B$59:$B$99,'WW Spending Actual'!$B97,'C Report Grouper'!E$59:E$99)</f>
        <v>0</v>
      </c>
      <c r="E97" s="424">
        <f>SUMIF('C Report Grouper'!$B$59:$B$99,'WW Spending Actual'!$B97,'C Report Grouper'!F$59:F$99)</f>
        <v>0</v>
      </c>
      <c r="F97" s="424">
        <f>SUMIF('C Report Grouper'!$B$59:$B$99,'WW Spending Actual'!$B97,'C Report Grouper'!G$59:G$99)</f>
        <v>0</v>
      </c>
      <c r="G97" s="424">
        <f>SUMIF('C Report Grouper'!$B$59:$B$99,'WW Spending Actual'!$B97,'C Report Grouper'!H$59:H$99)</f>
        <v>0</v>
      </c>
      <c r="H97" s="79">
        <f>SUMIF('C Report Grouper'!$B$59:$B$99,'WW Spending Actual'!$B97,'C Report Grouper'!I$59:I$99)</f>
        <v>0</v>
      </c>
      <c r="I97" s="78">
        <f>SUMIF('C Report Grouper'!$B$59:$B$99,'WW Spending Actual'!$B97,'C Report Grouper'!J$59:J$99)</f>
        <v>0</v>
      </c>
      <c r="J97" s="78">
        <f>SUMIF('C Report Grouper'!$B$59:$B$99,'WW Spending Actual'!$B97,'C Report Grouper'!K$59:K$99)</f>
        <v>0</v>
      </c>
      <c r="K97" s="78">
        <f>SUMIF('C Report Grouper'!$B$59:$B$99,'WW Spending Actual'!$B97,'C Report Grouper'!L$59:L$99)</f>
        <v>0</v>
      </c>
      <c r="L97" s="78">
        <f>SUMIF('C Report Grouper'!$B$59:$B$99,'WW Spending Actual'!$B97,'C Report Grouper'!M$59:M$99)</f>
        <v>0</v>
      </c>
      <c r="M97" s="78">
        <f>SUMIF('C Report Grouper'!$B$59:$B$99,'WW Spending Actual'!$B97,'C Report Grouper'!N$59:N$99)</f>
        <v>0</v>
      </c>
      <c r="N97" s="78">
        <f>SUMIF('C Report Grouper'!$B$59:$B$99,'WW Spending Actual'!$B97,'C Report Grouper'!O$59:O$99)</f>
        <v>0</v>
      </c>
      <c r="O97" s="78">
        <f>SUMIF('C Report Grouper'!$B$59:$B$99,'WW Spending Actual'!$B97,'C Report Grouper'!P$59:P$99)</f>
        <v>0</v>
      </c>
      <c r="P97" s="78">
        <f>SUMIF('C Report Grouper'!$B$59:$B$99,'WW Spending Actual'!$B97,'C Report Grouper'!Q$59:Q$99)</f>
        <v>0</v>
      </c>
      <c r="Q97" s="78">
        <f>SUMIF('C Report Grouper'!$B$59:$B$99,'WW Spending Actual'!$B97,'C Report Grouper'!R$59:R$99)</f>
        <v>0</v>
      </c>
      <c r="R97" s="78">
        <f>SUMIF('C Report Grouper'!$B$59:$B$99,'WW Spending Actual'!$B97,'C Report Grouper'!S$59:S$99)</f>
        <v>0</v>
      </c>
      <c r="S97" s="78">
        <f>SUMIF('C Report Grouper'!$B$59:$B$99,'WW Spending Actual'!$B97,'C Report Grouper'!T$59:T$99)</f>
        <v>0</v>
      </c>
      <c r="T97" s="78">
        <f>SUMIF('C Report Grouper'!$B$59:$B$99,'WW Spending Actual'!$B97,'C Report Grouper'!U$59:U$99)</f>
        <v>0</v>
      </c>
      <c r="U97" s="78">
        <f>SUMIF('C Report Grouper'!$B$59:$B$99,'WW Spending Actual'!$B97,'C Report Grouper'!V$59:V$99)</f>
        <v>0</v>
      </c>
      <c r="V97" s="78">
        <f>SUMIF('C Report Grouper'!$B$59:$B$99,'WW Spending Actual'!$B97,'C Report Grouper'!W$59:W$99)</f>
        <v>0</v>
      </c>
      <c r="W97" s="78">
        <f>SUMIF('C Report Grouper'!$B$59:$B$99,'WW Spending Actual'!$B97,'C Report Grouper'!X$59:X$99)</f>
        <v>0</v>
      </c>
      <c r="X97" s="78">
        <f>SUMIF('C Report Grouper'!$B$59:$B$99,'WW Spending Actual'!$B97,'C Report Grouper'!Y$59:Y$99)</f>
        <v>0</v>
      </c>
      <c r="Y97" s="78">
        <f>SUMIF('C Report Grouper'!$B$59:$B$99,'WW Spending Actual'!$B97,'C Report Grouper'!Z$59:Z$99)</f>
        <v>0</v>
      </c>
      <c r="Z97" s="78">
        <f>SUMIF('C Report Grouper'!$B$59:$B$99,'WW Spending Actual'!$B97,'C Report Grouper'!AA$59:AA$99)</f>
        <v>0</v>
      </c>
      <c r="AA97" s="78">
        <f>SUMIF('C Report Grouper'!$B$59:$B$99,'WW Spending Actual'!$B97,'C Report Grouper'!AB$59:AB$99)</f>
        <v>0</v>
      </c>
      <c r="AB97" s="78">
        <f>SUMIF('C Report Grouper'!$B$59:$B$99,'WW Spending Actual'!$B97,'C Report Grouper'!AC$59:AC$99)</f>
        <v>0</v>
      </c>
      <c r="AC97" s="78">
        <f>SUMIF('C Report Grouper'!$B$59:$B$99,'WW Spending Actual'!$B97,'C Report Grouper'!AD$59:AD$99)</f>
        <v>0</v>
      </c>
      <c r="AD97" s="78">
        <f>SUMIF('C Report Grouper'!$B$59:$B$99,'WW Spending Actual'!$B97,'C Report Grouper'!AE$59:AE$99)</f>
        <v>0</v>
      </c>
      <c r="AE97" s="78">
        <f>SUMIF('C Report Grouper'!$B$59:$B$99,'WW Spending Actual'!$B97,'C Report Grouper'!AF$59:AF$99)</f>
        <v>0</v>
      </c>
      <c r="AF97" s="78">
        <f>SUMIF('C Report Grouper'!$B$59:$B$99,'WW Spending Actual'!$B97,'C Report Grouper'!AG$59:AG$99)</f>
        <v>0</v>
      </c>
      <c r="AG97" s="79">
        <f>SUMIF('C Report Grouper'!$B$59:$B$99,'WW Spending Actual'!$B97,'C Report Grouper'!AH$59:AH$99)</f>
        <v>0</v>
      </c>
    </row>
    <row r="98" spans="2:33" hidden="1" x14ac:dyDescent="0.2">
      <c r="B98" s="22" t="str">
        <f>IFERROR(VLOOKUP(C98,'MEG Def'!$A$58:$B$61,2),"")</f>
        <v/>
      </c>
      <c r="C98" s="57"/>
      <c r="D98" s="77">
        <f>SUMIF('C Report Grouper'!$B$59:$B$99,'WW Spending Actual'!$B98,'C Report Grouper'!E$59:E$99)</f>
        <v>0</v>
      </c>
      <c r="E98" s="424">
        <f>SUMIF('C Report Grouper'!$B$59:$B$99,'WW Spending Actual'!$B98,'C Report Grouper'!F$59:F$99)</f>
        <v>0</v>
      </c>
      <c r="F98" s="424">
        <f>SUMIF('C Report Grouper'!$B$59:$B$99,'WW Spending Actual'!$B98,'C Report Grouper'!G$59:G$99)</f>
        <v>0</v>
      </c>
      <c r="G98" s="424">
        <f>SUMIF('C Report Grouper'!$B$59:$B$99,'WW Spending Actual'!$B98,'C Report Grouper'!H$59:H$99)</f>
        <v>0</v>
      </c>
      <c r="H98" s="79">
        <f>SUMIF('C Report Grouper'!$B$59:$B$99,'WW Spending Actual'!$B98,'C Report Grouper'!I$59:I$99)</f>
        <v>0</v>
      </c>
      <c r="I98" s="78">
        <f>SUMIF('C Report Grouper'!$B$59:$B$99,'WW Spending Actual'!$B98,'C Report Grouper'!J$59:J$99)</f>
        <v>0</v>
      </c>
      <c r="J98" s="78">
        <f>SUMIF('C Report Grouper'!$B$59:$B$99,'WW Spending Actual'!$B98,'C Report Grouper'!K$59:K$99)</f>
        <v>0</v>
      </c>
      <c r="K98" s="78">
        <f>SUMIF('C Report Grouper'!$B$59:$B$99,'WW Spending Actual'!$B98,'C Report Grouper'!L$59:L$99)</f>
        <v>0</v>
      </c>
      <c r="L98" s="78">
        <f>SUMIF('C Report Grouper'!$B$59:$B$99,'WW Spending Actual'!$B98,'C Report Grouper'!M$59:M$99)</f>
        <v>0</v>
      </c>
      <c r="M98" s="78">
        <f>SUMIF('C Report Grouper'!$B$59:$B$99,'WW Spending Actual'!$B98,'C Report Grouper'!N$59:N$99)</f>
        <v>0</v>
      </c>
      <c r="N98" s="78">
        <f>SUMIF('C Report Grouper'!$B$59:$B$99,'WW Spending Actual'!$B98,'C Report Grouper'!O$59:O$99)</f>
        <v>0</v>
      </c>
      <c r="O98" s="78">
        <f>SUMIF('C Report Grouper'!$B$59:$B$99,'WW Spending Actual'!$B98,'C Report Grouper'!P$59:P$99)</f>
        <v>0</v>
      </c>
      <c r="P98" s="78">
        <f>SUMIF('C Report Grouper'!$B$59:$B$99,'WW Spending Actual'!$B98,'C Report Grouper'!Q$59:Q$99)</f>
        <v>0</v>
      </c>
      <c r="Q98" s="78">
        <f>SUMIF('C Report Grouper'!$B$59:$B$99,'WW Spending Actual'!$B98,'C Report Grouper'!R$59:R$99)</f>
        <v>0</v>
      </c>
      <c r="R98" s="78">
        <f>SUMIF('C Report Grouper'!$B$59:$B$99,'WW Spending Actual'!$B98,'C Report Grouper'!S$59:S$99)</f>
        <v>0</v>
      </c>
      <c r="S98" s="78">
        <f>SUMIF('C Report Grouper'!$B$59:$B$99,'WW Spending Actual'!$B98,'C Report Grouper'!T$59:T$99)</f>
        <v>0</v>
      </c>
      <c r="T98" s="78">
        <f>SUMIF('C Report Grouper'!$B$59:$B$99,'WW Spending Actual'!$B98,'C Report Grouper'!U$59:U$99)</f>
        <v>0</v>
      </c>
      <c r="U98" s="78">
        <f>SUMIF('C Report Grouper'!$B$59:$B$99,'WW Spending Actual'!$B98,'C Report Grouper'!V$59:V$99)</f>
        <v>0</v>
      </c>
      <c r="V98" s="78">
        <f>SUMIF('C Report Grouper'!$B$59:$B$99,'WW Spending Actual'!$B98,'C Report Grouper'!W$59:W$99)</f>
        <v>0</v>
      </c>
      <c r="W98" s="78">
        <f>SUMIF('C Report Grouper'!$B$59:$B$99,'WW Spending Actual'!$B98,'C Report Grouper'!X$59:X$99)</f>
        <v>0</v>
      </c>
      <c r="X98" s="78">
        <f>SUMIF('C Report Grouper'!$B$59:$B$99,'WW Spending Actual'!$B98,'C Report Grouper'!Y$59:Y$99)</f>
        <v>0</v>
      </c>
      <c r="Y98" s="78">
        <f>SUMIF('C Report Grouper'!$B$59:$B$99,'WW Spending Actual'!$B98,'C Report Grouper'!Z$59:Z$99)</f>
        <v>0</v>
      </c>
      <c r="Z98" s="78">
        <f>SUMIF('C Report Grouper'!$B$59:$B$99,'WW Spending Actual'!$B98,'C Report Grouper'!AA$59:AA$99)</f>
        <v>0</v>
      </c>
      <c r="AA98" s="78">
        <f>SUMIF('C Report Grouper'!$B$59:$B$99,'WW Spending Actual'!$B98,'C Report Grouper'!AB$59:AB$99)</f>
        <v>0</v>
      </c>
      <c r="AB98" s="78">
        <f>SUMIF('C Report Grouper'!$B$59:$B$99,'WW Spending Actual'!$B98,'C Report Grouper'!AC$59:AC$99)</f>
        <v>0</v>
      </c>
      <c r="AC98" s="78">
        <f>SUMIF('C Report Grouper'!$B$59:$B$99,'WW Spending Actual'!$B98,'C Report Grouper'!AD$59:AD$99)</f>
        <v>0</v>
      </c>
      <c r="AD98" s="78">
        <f>SUMIF('C Report Grouper'!$B$59:$B$99,'WW Spending Actual'!$B98,'C Report Grouper'!AE$59:AE$99)</f>
        <v>0</v>
      </c>
      <c r="AE98" s="78">
        <f>SUMIF('C Report Grouper'!$B$59:$B$99,'WW Spending Actual'!$B98,'C Report Grouper'!AF$59:AF$99)</f>
        <v>0</v>
      </c>
      <c r="AF98" s="78">
        <f>SUMIF('C Report Grouper'!$B$59:$B$99,'WW Spending Actual'!$B98,'C Report Grouper'!AG$59:AG$99)</f>
        <v>0</v>
      </c>
      <c r="AG98" s="79">
        <f>SUMIF('C Report Grouper'!$B$59:$B$99,'WW Spending Actual'!$B98,'C Report Grouper'!AH$59:AH$99)</f>
        <v>0</v>
      </c>
    </row>
    <row r="99" spans="2:33" ht="13.5" hidden="1" thickBot="1" x14ac:dyDescent="0.25">
      <c r="B99" s="25"/>
      <c r="C99" s="59"/>
      <c r="D99" s="77">
        <f>SUMIF('C Report Grouper'!$B$59:$B$99,'WW Spending Actual'!$B99,'C Report Grouper'!E$59:E$99)</f>
        <v>0</v>
      </c>
      <c r="E99" s="424">
        <f>SUMIF('C Report Grouper'!$B$59:$B$99,'WW Spending Actual'!$B99,'C Report Grouper'!F$59:F$99)</f>
        <v>0</v>
      </c>
      <c r="F99" s="424">
        <f>SUMIF('C Report Grouper'!$B$59:$B$99,'WW Spending Actual'!$B99,'C Report Grouper'!G$59:G$99)</f>
        <v>0</v>
      </c>
      <c r="G99" s="424">
        <f>SUMIF('C Report Grouper'!$B$59:$B$99,'WW Spending Actual'!$B99,'C Report Grouper'!H$59:H$99)</f>
        <v>0</v>
      </c>
      <c r="H99" s="79">
        <f>SUMIF('C Report Grouper'!$B$59:$B$99,'WW Spending Actual'!$B99,'C Report Grouper'!I$59:I$99)</f>
        <v>0</v>
      </c>
      <c r="I99" s="78">
        <f>SUMIF('C Report Grouper'!$B$59:$B$99,'WW Spending Actual'!$B99,'C Report Grouper'!J$59:J$99)</f>
        <v>0</v>
      </c>
      <c r="J99" s="78">
        <f>SUMIF('C Report Grouper'!$B$59:$B$99,'WW Spending Actual'!$B99,'C Report Grouper'!K$59:K$99)</f>
        <v>0</v>
      </c>
      <c r="K99" s="78">
        <f>SUMIF('C Report Grouper'!$B$59:$B$99,'WW Spending Actual'!$B99,'C Report Grouper'!L$59:L$99)</f>
        <v>0</v>
      </c>
      <c r="L99" s="78">
        <f>SUMIF('C Report Grouper'!$B$59:$B$99,'WW Spending Actual'!$B99,'C Report Grouper'!M$59:M$99)</f>
        <v>0</v>
      </c>
      <c r="M99" s="78">
        <f>SUMIF('C Report Grouper'!$B$59:$B$99,'WW Spending Actual'!$B99,'C Report Grouper'!N$59:N$99)</f>
        <v>0</v>
      </c>
      <c r="N99" s="78">
        <f>SUMIF('C Report Grouper'!$B$59:$B$99,'WW Spending Actual'!$B99,'C Report Grouper'!O$59:O$99)</f>
        <v>0</v>
      </c>
      <c r="O99" s="78">
        <f>SUMIF('C Report Grouper'!$B$59:$B$99,'WW Spending Actual'!$B99,'C Report Grouper'!P$59:P$99)</f>
        <v>0</v>
      </c>
      <c r="P99" s="78">
        <f>SUMIF('C Report Grouper'!$B$59:$B$99,'WW Spending Actual'!$B99,'C Report Grouper'!Q$59:Q$99)</f>
        <v>0</v>
      </c>
      <c r="Q99" s="78">
        <f>SUMIF('C Report Grouper'!$B$59:$B$99,'WW Spending Actual'!$B99,'C Report Grouper'!R$59:R$99)</f>
        <v>0</v>
      </c>
      <c r="R99" s="78">
        <f>SUMIF('C Report Grouper'!$B$59:$B$99,'WW Spending Actual'!$B99,'C Report Grouper'!S$59:S$99)</f>
        <v>0</v>
      </c>
      <c r="S99" s="78">
        <f>SUMIF('C Report Grouper'!$B$59:$B$99,'WW Spending Actual'!$B99,'C Report Grouper'!T$59:T$99)</f>
        <v>0</v>
      </c>
      <c r="T99" s="78">
        <f>SUMIF('C Report Grouper'!$B$59:$B$99,'WW Spending Actual'!$B99,'C Report Grouper'!U$59:U$99)</f>
        <v>0</v>
      </c>
      <c r="U99" s="78">
        <f>SUMIF('C Report Grouper'!$B$59:$B$99,'WW Spending Actual'!$B99,'C Report Grouper'!V$59:V$99)</f>
        <v>0</v>
      </c>
      <c r="V99" s="78">
        <f>SUMIF('C Report Grouper'!$B$59:$B$99,'WW Spending Actual'!$B99,'C Report Grouper'!W$59:W$99)</f>
        <v>0</v>
      </c>
      <c r="W99" s="78">
        <f>SUMIF('C Report Grouper'!$B$59:$B$99,'WW Spending Actual'!$B99,'C Report Grouper'!X$59:X$99)</f>
        <v>0</v>
      </c>
      <c r="X99" s="78">
        <f>SUMIF('C Report Grouper'!$B$59:$B$99,'WW Spending Actual'!$B99,'C Report Grouper'!Y$59:Y$99)</f>
        <v>0</v>
      </c>
      <c r="Y99" s="78">
        <f>SUMIF('C Report Grouper'!$B$59:$B$99,'WW Spending Actual'!$B99,'C Report Grouper'!Z$59:Z$99)</f>
        <v>0</v>
      </c>
      <c r="Z99" s="78">
        <f>SUMIF('C Report Grouper'!$B$59:$B$99,'WW Spending Actual'!$B99,'C Report Grouper'!AA$59:AA$99)</f>
        <v>0</v>
      </c>
      <c r="AA99" s="78">
        <f>SUMIF('C Report Grouper'!$B$59:$B$99,'WW Spending Actual'!$B99,'C Report Grouper'!AB$59:AB$99)</f>
        <v>0</v>
      </c>
      <c r="AB99" s="78">
        <f>SUMIF('C Report Grouper'!$B$59:$B$99,'WW Spending Actual'!$B99,'C Report Grouper'!AC$59:AC$99)</f>
        <v>0</v>
      </c>
      <c r="AC99" s="78">
        <f>SUMIF('C Report Grouper'!$B$59:$B$99,'WW Spending Actual'!$B99,'C Report Grouper'!AD$59:AD$99)</f>
        <v>0</v>
      </c>
      <c r="AD99" s="78">
        <f>SUMIF('C Report Grouper'!$B$59:$B$99,'WW Spending Actual'!$B99,'C Report Grouper'!AE$59:AE$99)</f>
        <v>0</v>
      </c>
      <c r="AE99" s="78">
        <f>SUMIF('C Report Grouper'!$B$59:$B$99,'WW Spending Actual'!$B99,'C Report Grouper'!AF$59:AF$99)</f>
        <v>0</v>
      </c>
      <c r="AF99" s="78">
        <f>SUMIF('C Report Grouper'!$B$59:$B$99,'WW Spending Actual'!$B99,'C Report Grouper'!AG$59:AG$99)</f>
        <v>0</v>
      </c>
      <c r="AG99" s="79">
        <f>SUMIF('C Report Grouper'!$B$59:$B$99,'WW Spending Actual'!$B99,'C Report Grouper'!AH$59:AH$99)</f>
        <v>0</v>
      </c>
    </row>
    <row r="100" spans="2:33" ht="13.5" hidden="1" thickBot="1" x14ac:dyDescent="0.25">
      <c r="B100" s="41" t="s">
        <v>4</v>
      </c>
      <c r="C100" s="300"/>
      <c r="D100" s="332">
        <f>SUM(D58:D99)</f>
        <v>1602834</v>
      </c>
      <c r="E100" s="333">
        <f>SUM(E58:E99)</f>
        <v>34335970</v>
      </c>
      <c r="F100" s="333">
        <f>SUM(F58:F99)</f>
        <v>0</v>
      </c>
      <c r="G100" s="333">
        <f>SUM(G58:G99)</f>
        <v>0</v>
      </c>
      <c r="H100" s="334">
        <f>SUM(H58:H99)</f>
        <v>0</v>
      </c>
      <c r="I100" s="333">
        <f t="shared" ref="I100:AA100" si="1">SUM(I58:I99)</f>
        <v>0</v>
      </c>
      <c r="J100" s="333">
        <f t="shared" si="1"/>
        <v>0</v>
      </c>
      <c r="K100" s="333">
        <f t="shared" si="1"/>
        <v>0</v>
      </c>
      <c r="L100" s="333">
        <f t="shared" si="1"/>
        <v>0</v>
      </c>
      <c r="M100" s="333">
        <f t="shared" si="1"/>
        <v>0</v>
      </c>
      <c r="N100" s="333">
        <f t="shared" si="1"/>
        <v>0</v>
      </c>
      <c r="O100" s="333">
        <f t="shared" si="1"/>
        <v>0</v>
      </c>
      <c r="P100" s="333">
        <f t="shared" si="1"/>
        <v>0</v>
      </c>
      <c r="Q100" s="333">
        <f t="shared" si="1"/>
        <v>0</v>
      </c>
      <c r="R100" s="333">
        <f t="shared" si="1"/>
        <v>0</v>
      </c>
      <c r="S100" s="333">
        <f t="shared" si="1"/>
        <v>0</v>
      </c>
      <c r="T100" s="333">
        <f t="shared" si="1"/>
        <v>0</v>
      </c>
      <c r="U100" s="333">
        <f t="shared" si="1"/>
        <v>0</v>
      </c>
      <c r="V100" s="333">
        <f t="shared" si="1"/>
        <v>0</v>
      </c>
      <c r="W100" s="333">
        <f t="shared" si="1"/>
        <v>0</v>
      </c>
      <c r="X100" s="333">
        <f t="shared" si="1"/>
        <v>0</v>
      </c>
      <c r="Y100" s="333">
        <f t="shared" si="1"/>
        <v>0</v>
      </c>
      <c r="Z100" s="333">
        <f t="shared" si="1"/>
        <v>0</v>
      </c>
      <c r="AA100" s="333">
        <f t="shared" si="1"/>
        <v>0</v>
      </c>
      <c r="AB100" s="333">
        <f t="shared" ref="AB100:AG100" si="2">SUM(AB58:AB99)</f>
        <v>0</v>
      </c>
      <c r="AC100" s="333">
        <f t="shared" si="2"/>
        <v>0</v>
      </c>
      <c r="AD100" s="333">
        <f t="shared" si="2"/>
        <v>0</v>
      </c>
      <c r="AE100" s="333">
        <f t="shared" si="2"/>
        <v>0</v>
      </c>
      <c r="AF100" s="333">
        <f t="shared" si="2"/>
        <v>0</v>
      </c>
      <c r="AG100" s="334">
        <f t="shared" si="2"/>
        <v>0</v>
      </c>
    </row>
  </sheetData>
  <sheetProtection algorithmName="SHA-512" hashValue="QwT5mmDy6atvIKpc302U+2D5eY9ywFO2bt5qP95LWzwQsZ6zSVxMDBN+4s2K2AxewemI4UKm3cF+bRbiQsQWuw==" saltValue="/RN2JWDXNo1s8p1uWqhFtw=="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2440/11-W-00308/3/Medicaid Coverage for Former Foster Care Youth from a Different State and SUD Section 1115 Demo</dc:title>
  <dc:creator>CVP</dc:creator>
  <cp:lastModifiedBy>Sharon Militello</cp:lastModifiedBy>
  <cp:lastPrinted>2012-05-02T14:07:55Z</cp:lastPrinted>
  <dcterms:created xsi:type="dcterms:W3CDTF">2001-05-11T00:21:34Z</dcterms:created>
  <dcterms:modified xsi:type="dcterms:W3CDTF">2020-02-26T14:47:29Z</dcterms:modified>
  <cp:category>DOCID.54</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