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trlProps/ctrlProp1.xml" ContentType="application/vnd.ms-excel.controlproperties+xml"/>
  <Override PartName="/xl/drawings/drawing4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5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6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8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trlProps/ctrlProp6.xml" ContentType="application/vnd.ms-excel.controlproperties+xml"/>
  <Override PartName="/xl/drawings/drawing9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ctrlProps/ctrlProp7.xml" ContentType="application/vnd.ms-excel.controlproperties+xml"/>
  <Override PartName="/xl/drawings/drawing10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trlProps/ctrlProp8.xml" ContentType="application/vnd.ms-excel.controlproperties+xml"/>
  <Override PartName="/xl/drawings/drawing11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ctrlProps/ctrlProp9.xml" ContentType="application/vnd.ms-excel.controlproperties+xml"/>
  <Override PartName="/xl/drawings/drawing1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ctrlProps/ctrlProp10.xml" ContentType="application/vnd.ms-excel.controlproperties+xml"/>
  <Override PartName="/xl/drawings/drawing13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ctrlProps/ctrlProp11.xml" ContentType="application/vnd.ms-excel.controlproperties+xml"/>
  <Override PartName="/xl/drawings/drawing14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trlProps/ctrlProp12.xml" ContentType="application/vnd.ms-excel.controlproperties+xml"/>
  <Override PartName="/xl/ctrlProps/ctrlProp13.xml" ContentType="application/vnd.ms-excel.controlproperties+xml"/>
  <Override PartName="/xl/drawings/drawing15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6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17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18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9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20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drawings/drawing21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22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23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\share\ODP\BFMB\DFM\Fiscal Accountability\ICF ID Rate Setting\Procedures and Master Forms\19-20 Cost Report ID-46 Forms and Instructions\"/>
    </mc:Choice>
  </mc:AlternateContent>
  <xr:revisionPtr revIDLastSave="0" documentId="13_ncr:1_{30E769DB-13EA-48A7-AF09-DB2BF9F4988A}" xr6:coauthVersionLast="44" xr6:coauthVersionMax="44" xr10:uidLastSave="{00000000-0000-0000-0000-000000000000}"/>
  <bookViews>
    <workbookView xWindow="-120" yWindow="-120" windowWidth="24240" windowHeight="13140" tabRatio="885" xr2:uid="{00000000-000D-0000-FFFF-FFFF00000000}"/>
  </bookViews>
  <sheets>
    <sheet name="Cert" sheetId="23" r:id="rId1"/>
    <sheet name="1" sheetId="30" r:id="rId2"/>
    <sheet name="1A" sheetId="1" r:id="rId3"/>
    <sheet name="1C" sheetId="4" r:id="rId4"/>
    <sheet name="2" sheetId="5" r:id="rId5"/>
    <sheet name="3" sheetId="19" r:id="rId6"/>
    <sheet name="4" sheetId="20" r:id="rId7"/>
    <sheet name="5" sheetId="21" r:id="rId8"/>
    <sheet name="5A" sheetId="25" r:id="rId9"/>
    <sheet name="6" sheetId="15" r:id="rId10"/>
    <sheet name="6A" sheetId="29" r:id="rId11"/>
    <sheet name="7" sheetId="16" r:id="rId12"/>
    <sheet name="8" sheetId="17" r:id="rId13"/>
    <sheet name="9" sheetId="18" r:id="rId14"/>
    <sheet name="10" sheetId="22" r:id="rId15"/>
    <sheet name="11-RB" sheetId="39" r:id="rId16"/>
    <sheet name="11-RB(2)" sheetId="47" r:id="rId17"/>
    <sheet name="11-HC" sheetId="7" r:id="rId18"/>
    <sheet name="11-HC(2)" sheetId="40" r:id="rId19"/>
    <sheet name="11-HC(3)" sheetId="45" r:id="rId20"/>
    <sheet name="11-HC(4)" sheetId="50" r:id="rId21"/>
    <sheet name="11-Anc" sheetId="41" r:id="rId22"/>
    <sheet name="11-GA" sheetId="42" r:id="rId23"/>
    <sheet name="12-RB" sheetId="31" r:id="rId24"/>
    <sheet name="12-HC" sheetId="11" r:id="rId25"/>
    <sheet name="12-HC(A)" sheetId="35" r:id="rId26"/>
    <sheet name="12-Anc" sheetId="32" r:id="rId27"/>
    <sheet name="12-GA" sheetId="33" r:id="rId28"/>
    <sheet name="13" sheetId="51" r:id="rId29"/>
    <sheet name="13(2)" sheetId="52" r:id="rId30"/>
    <sheet name="14" sheetId="28" r:id="rId31"/>
    <sheet name="19-A" sheetId="48" r:id="rId32"/>
    <sheet name="19-B" sheetId="49" r:id="rId33"/>
  </sheets>
  <definedNames>
    <definedName name="Admin">'19-A'!$G$227:$G$228</definedName>
    <definedName name="AdminO">'19-B'!$G$255:$G$257</definedName>
    <definedName name="ANC">'19-A'!$F$227:$F$228</definedName>
    <definedName name="ANCO">'19-B'!$F$255:$F$257</definedName>
    <definedName name="Data">'19-A'!$C$10:$G$63</definedName>
    <definedName name="Data19O">'19-B'!$F$9:$K$84</definedName>
    <definedName name="Data19W">'19-A'!$C$10:$G$64</definedName>
    <definedName name="DeprO">'19-B'!$K$255:$K$257</definedName>
    <definedName name="Health">'19-A'!$E$227:$E$228</definedName>
    <definedName name="HealthO">'19-B'!$E$255:$E$257</definedName>
    <definedName name="OthO">'19-B'!$I$255:$I$257</definedName>
    <definedName name="_xlnm.Print_Area" localSheetId="1">'1'!$A$1:$J$48</definedName>
    <definedName name="_xlnm.Print_Area" localSheetId="14">'10'!$A$1:$I$60</definedName>
    <definedName name="_xlnm.Print_Area" localSheetId="21">'11-Anc'!$A$1:$I$50</definedName>
    <definedName name="_xlnm.Print_Area" localSheetId="22">'11-GA'!$A$1:$I$50</definedName>
    <definedName name="_xlnm.Print_Area" localSheetId="17">'11-HC'!$A$1:$I$50</definedName>
    <definedName name="_xlnm.Print_Area" localSheetId="18">'11-HC(2)'!$A$1:$I$51</definedName>
    <definedName name="_xlnm.Print_Area" localSheetId="19">'11-HC(3)'!$A$1:$I$51</definedName>
    <definedName name="_xlnm.Print_Area" localSheetId="20">'11-HC(4)'!$A$1:$I$51</definedName>
    <definedName name="_xlnm.Print_Area" localSheetId="15">'11-RB'!$A$1:$I$51</definedName>
    <definedName name="_xlnm.Print_Area" localSheetId="16">'11-RB(2)'!$A$1:$I$51</definedName>
    <definedName name="_xlnm.Print_Area" localSheetId="26">'12-Anc'!$A$1:$K$50</definedName>
    <definedName name="_xlnm.Print_Area" localSheetId="27">'12-GA'!$A$1:$K$50</definedName>
    <definedName name="_xlnm.Print_Area" localSheetId="24">'12-HC'!$A$1:$K$50</definedName>
    <definedName name="_xlnm.Print_Area" localSheetId="25">'12-HC(A)'!$A$1:$H$48</definedName>
    <definedName name="_xlnm.Print_Area" localSheetId="23">'12-RB'!$A$1:$K$50</definedName>
    <definedName name="_xlnm.Print_Area" localSheetId="28">'13'!$A$1:$K$45</definedName>
    <definedName name="_xlnm.Print_Area" localSheetId="29">'13(2)'!$A$1:$K$45</definedName>
    <definedName name="_xlnm.Print_Area" localSheetId="30">'14'!$A$1:$M$46</definedName>
    <definedName name="_xlnm.Print_Area" localSheetId="31">'19-A'!$A$1:$K$80</definedName>
    <definedName name="_xlnm.Print_Area" localSheetId="32">'19-B'!$A$1:$K$114</definedName>
    <definedName name="_xlnm.Print_Area" localSheetId="2">'1A'!$A$1:$H$47</definedName>
    <definedName name="_xlnm.Print_Area" localSheetId="3">'1C'!$A$1:$G$43</definedName>
    <definedName name="_xlnm.Print_Area" localSheetId="4">'2'!$A$1:$L$56</definedName>
    <definedName name="_xlnm.Print_Area" localSheetId="5">'3'!$A$1:$H$35</definedName>
    <definedName name="_xlnm.Print_Area" localSheetId="6">'4'!$A$1:$K$60</definedName>
    <definedName name="_xlnm.Print_Area" localSheetId="7">'5'!$A$1:$J$38</definedName>
    <definedName name="_xlnm.Print_Area" localSheetId="8">'5A'!$A$1:$H$36</definedName>
    <definedName name="_xlnm.Print_Area" localSheetId="9">'6'!$A$1:$K$28</definedName>
    <definedName name="_xlnm.Print_Area" localSheetId="10">'6A'!$A$1:$J$271</definedName>
    <definedName name="_xlnm.Print_Area" localSheetId="11">'7'!$A$1:$J$38</definedName>
    <definedName name="_xlnm.Print_Area" localSheetId="12">'8'!$A$1:$G$41</definedName>
    <definedName name="_xlnm.Print_Area" localSheetId="13">'9'!$A$1:$H$39</definedName>
    <definedName name="_xlnm.Print_Area" localSheetId="0">Cert!$A$2:$M$54</definedName>
    <definedName name="_xlnm.Print_Titles" localSheetId="1">'1'!$1:$8</definedName>
    <definedName name="_xlnm.Print_Titles" localSheetId="21">'11-Anc'!$1:$10</definedName>
    <definedName name="_xlnm.Print_Titles" localSheetId="22">'11-GA'!$1:$10</definedName>
    <definedName name="_xlnm.Print_Titles" localSheetId="17">'11-HC'!$1:$10</definedName>
    <definedName name="_xlnm.Print_Titles" localSheetId="18">'11-HC(2)'!$1:$10</definedName>
    <definedName name="_xlnm.Print_Titles" localSheetId="19">'11-HC(3)'!$1:$10</definedName>
    <definedName name="_xlnm.Print_Titles" localSheetId="20">'11-HC(4)'!$1:$10</definedName>
    <definedName name="_xlnm.Print_Titles" localSheetId="15">'11-RB'!$1:$10</definedName>
    <definedName name="_xlnm.Print_Titles" localSheetId="16">'11-RB(2)'!$1:$10</definedName>
    <definedName name="_xlnm.Print_Titles" localSheetId="26">'12-Anc'!$1:$10</definedName>
    <definedName name="_xlnm.Print_Titles" localSheetId="27">'12-GA'!$1:$10</definedName>
    <definedName name="_xlnm.Print_Titles" localSheetId="24">'12-HC'!$1:$10</definedName>
    <definedName name="_xlnm.Print_Titles" localSheetId="23">'12-RB'!$1:$10</definedName>
    <definedName name="_xlnm.Print_Titles" localSheetId="31">'19-A'!$1:$11</definedName>
    <definedName name="_xlnm.Print_Titles" localSheetId="32">'19-B'!$1:$10</definedName>
    <definedName name="_xlnm.Print_Titles" localSheetId="2">'1A'!$1:$8</definedName>
    <definedName name="_xlnm.Print_Titles" localSheetId="3">'1C'!$2:$9</definedName>
    <definedName name="_xlnm.Print_Titles" localSheetId="9">'6'!$1:$10</definedName>
    <definedName name="_xlnm.Print_Titles" localSheetId="10">'6A'!$A:$A,'6A'!$1:$10</definedName>
    <definedName name="_xlnm.Print_Titles" localSheetId="11">'7'!$2:$27</definedName>
    <definedName name="_xlnm.Print_Titles" localSheetId="0">Cert!$1:$10</definedName>
    <definedName name="Room">'19-A'!$D$227:$D$228</definedName>
    <definedName name="RoomO">'19-B'!$D$255:$D$257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48" l="1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5" i="48"/>
  <c r="F14" i="48"/>
  <c r="F13" i="48"/>
  <c r="F12" i="48"/>
  <c r="F16" i="48"/>
  <c r="F36" i="1" l="1"/>
  <c r="G36" i="1" s="1"/>
  <c r="G35" i="1"/>
  <c r="F35" i="1"/>
  <c r="K82" i="49" l="1"/>
  <c r="K81" i="49"/>
  <c r="K73" i="49"/>
  <c r="K72" i="49"/>
  <c r="K70" i="49"/>
  <c r="K69" i="49"/>
  <c r="K68" i="49"/>
  <c r="K64" i="49"/>
  <c r="K63" i="49"/>
  <c r="K62" i="49"/>
  <c r="K61" i="49"/>
  <c r="K52" i="49"/>
  <c r="K51" i="49"/>
  <c r="K47" i="49"/>
  <c r="K46" i="49"/>
  <c r="K44" i="49"/>
  <c r="K43" i="49"/>
  <c r="K37" i="49"/>
  <c r="K32" i="49"/>
  <c r="K26" i="49"/>
  <c r="K25" i="49"/>
  <c r="K17" i="49"/>
  <c r="K18" i="49"/>
  <c r="K61" i="48"/>
  <c r="K60" i="48"/>
  <c r="K59" i="48"/>
  <c r="K52" i="48"/>
  <c r="K53" i="48"/>
  <c r="K46" i="48"/>
  <c r="K45" i="48"/>
  <c r="K36" i="48"/>
  <c r="K35" i="48"/>
  <c r="K26" i="48"/>
  <c r="K25" i="48"/>
  <c r="K24" i="48"/>
  <c r="K19" i="48"/>
  <c r="K18" i="48"/>
  <c r="K83" i="49"/>
  <c r="K104" i="49" l="1"/>
  <c r="J46" i="20" l="1"/>
  <c r="J6" i="52" l="1"/>
  <c r="G6" i="52"/>
  <c r="C6" i="52"/>
  <c r="A6" i="52"/>
  <c r="J6" i="51"/>
  <c r="G6" i="51"/>
  <c r="C6" i="51"/>
  <c r="A6" i="51"/>
  <c r="I34" i="11" l="1"/>
  <c r="J34" i="11"/>
  <c r="D23" i="23" l="1"/>
  <c r="H22" i="23"/>
  <c r="K31" i="49" l="1"/>
  <c r="K67" i="49" l="1"/>
  <c r="K66" i="49"/>
  <c r="K60" i="49"/>
  <c r="K56" i="49"/>
  <c r="K53" i="49"/>
  <c r="K45" i="49"/>
  <c r="K42" i="49"/>
  <c r="K41" i="49"/>
  <c r="K40" i="49"/>
  <c r="K33" i="49"/>
  <c r="K30" i="49" l="1"/>
  <c r="K27" i="49"/>
  <c r="K24" i="49"/>
  <c r="K23" i="49"/>
  <c r="K22" i="49"/>
  <c r="K21" i="49"/>
  <c r="K12" i="49"/>
  <c r="K13" i="49"/>
  <c r="K14" i="49"/>
  <c r="K15" i="49"/>
  <c r="K16" i="49"/>
  <c r="K19" i="49"/>
  <c r="K54" i="48"/>
  <c r="K51" i="48"/>
  <c r="K50" i="48"/>
  <c r="K49" i="48"/>
  <c r="K48" i="48"/>
  <c r="K27" i="48"/>
  <c r="K23" i="48"/>
  <c r="K22" i="48"/>
  <c r="K21" i="48"/>
  <c r="I48" i="50" l="1"/>
  <c r="I46" i="7" s="1"/>
  <c r="F48" i="50"/>
  <c r="F46" i="7" s="1"/>
  <c r="L46" i="50"/>
  <c r="K46" i="50"/>
  <c r="L45" i="50"/>
  <c r="K45" i="50"/>
  <c r="L44" i="50"/>
  <c r="K44" i="50"/>
  <c r="L43" i="50"/>
  <c r="K43" i="50"/>
  <c r="L42" i="50"/>
  <c r="K42" i="50"/>
  <c r="L41" i="50"/>
  <c r="K41" i="50"/>
  <c r="L40" i="50"/>
  <c r="K40" i="50"/>
  <c r="L39" i="50"/>
  <c r="K39" i="50"/>
  <c r="L38" i="50"/>
  <c r="K38" i="50"/>
  <c r="L37" i="50"/>
  <c r="K37" i="50"/>
  <c r="L36" i="50"/>
  <c r="K36" i="50"/>
  <c r="L35" i="50"/>
  <c r="K35" i="50"/>
  <c r="L34" i="50"/>
  <c r="K34" i="50"/>
  <c r="L33" i="50"/>
  <c r="K33" i="50"/>
  <c r="L32" i="50"/>
  <c r="K32" i="50"/>
  <c r="L31" i="50"/>
  <c r="K31" i="50"/>
  <c r="L30" i="50"/>
  <c r="K30" i="50"/>
  <c r="L29" i="50"/>
  <c r="K29" i="50"/>
  <c r="L28" i="50"/>
  <c r="K28" i="50"/>
  <c r="L27" i="50"/>
  <c r="K27" i="50"/>
  <c r="L26" i="50"/>
  <c r="K26" i="50"/>
  <c r="L25" i="50"/>
  <c r="K25" i="50"/>
  <c r="L24" i="50"/>
  <c r="K24" i="50"/>
  <c r="L23" i="50"/>
  <c r="K23" i="50"/>
  <c r="L22" i="50"/>
  <c r="K22" i="50"/>
  <c r="L21" i="50"/>
  <c r="K21" i="50"/>
  <c r="L20" i="50"/>
  <c r="K20" i="50"/>
  <c r="L19" i="50"/>
  <c r="K19" i="50"/>
  <c r="L18" i="50"/>
  <c r="K18" i="50"/>
  <c r="L17" i="50"/>
  <c r="K17" i="50"/>
  <c r="L16" i="50"/>
  <c r="K16" i="50"/>
  <c r="L15" i="50"/>
  <c r="K15" i="50"/>
  <c r="L14" i="50"/>
  <c r="K14" i="50"/>
  <c r="L13" i="50"/>
  <c r="K13" i="50"/>
  <c r="H4" i="50"/>
  <c r="E4" i="50"/>
  <c r="D4" i="50"/>
  <c r="A4" i="50"/>
  <c r="I102" i="29" l="1"/>
  <c r="I104" i="29"/>
  <c r="I103" i="29"/>
  <c r="I101" i="29"/>
  <c r="I100" i="29"/>
  <c r="I97" i="29"/>
  <c r="I96" i="29"/>
  <c r="I95" i="29"/>
  <c r="I94" i="29"/>
  <c r="I93" i="29"/>
  <c r="I92" i="29"/>
  <c r="I91" i="29"/>
  <c r="I90" i="29"/>
  <c r="I89" i="29"/>
  <c r="I88" i="29"/>
  <c r="I87" i="29"/>
  <c r="I86" i="29"/>
  <c r="I85" i="29"/>
  <c r="I115" i="29"/>
  <c r="I114" i="29"/>
  <c r="I113" i="29"/>
  <c r="I112" i="29"/>
  <c r="I111" i="29"/>
  <c r="I110" i="29"/>
  <c r="I109" i="29"/>
  <c r="I108" i="29"/>
  <c r="I107" i="29"/>
  <c r="I106" i="29"/>
  <c r="I105" i="29"/>
  <c r="I99" i="29"/>
  <c r="I98" i="29"/>
  <c r="E71" i="48" l="1"/>
  <c r="F13" i="41" s="1"/>
  <c r="E70" i="48"/>
  <c r="F13" i="7" s="1"/>
  <c r="E69" i="48"/>
  <c r="F13" i="39" l="1"/>
  <c r="F99" i="49"/>
  <c r="G99" i="49" s="1"/>
  <c r="I47" i="30" s="1"/>
  <c r="F98" i="49"/>
  <c r="G98" i="49" s="1"/>
  <c r="H47" i="30" s="1"/>
  <c r="F97" i="49"/>
  <c r="F96" i="49"/>
  <c r="F94" i="49"/>
  <c r="F95" i="49"/>
  <c r="G72" i="48"/>
  <c r="I13" i="42" s="1"/>
  <c r="G71" i="48"/>
  <c r="I13" i="41" s="1"/>
  <c r="G70" i="48"/>
  <c r="I13" i="7" s="1"/>
  <c r="G69" i="48"/>
  <c r="I13" i="39" s="1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K38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13" i="28"/>
  <c r="K14" i="28"/>
  <c r="G40" i="28"/>
  <c r="F40" i="28"/>
  <c r="E100" i="49" l="1"/>
  <c r="E95" i="49"/>
  <c r="G95" i="49" s="1"/>
  <c r="E47" i="30" s="1"/>
  <c r="E96" i="49"/>
  <c r="G96" i="49" s="1"/>
  <c r="F47" i="30" s="1"/>
  <c r="E97" i="49"/>
  <c r="G97" i="49" s="1"/>
  <c r="G47" i="30" s="1"/>
  <c r="E94" i="49"/>
  <c r="E101" i="49" l="1"/>
  <c r="G94" i="49"/>
  <c r="D47" i="30" s="1"/>
  <c r="J47" i="30" s="1"/>
  <c r="K20" i="49"/>
  <c r="K28" i="49"/>
  <c r="K29" i="49"/>
  <c r="K34" i="49"/>
  <c r="K35" i="49"/>
  <c r="K36" i="49"/>
  <c r="K38" i="49"/>
  <c r="K39" i="49"/>
  <c r="K48" i="49"/>
  <c r="K49" i="49"/>
  <c r="K50" i="49"/>
  <c r="K54" i="49"/>
  <c r="K55" i="49"/>
  <c r="K57" i="49"/>
  <c r="K58" i="49"/>
  <c r="K59" i="49"/>
  <c r="K65" i="49"/>
  <c r="K71" i="49"/>
  <c r="K74" i="49"/>
  <c r="K75" i="49"/>
  <c r="K76" i="49"/>
  <c r="K77" i="49"/>
  <c r="K78" i="49"/>
  <c r="K79" i="49"/>
  <c r="K80" i="49"/>
  <c r="K84" i="49"/>
  <c r="K11" i="49"/>
  <c r="G86" i="49"/>
  <c r="I6" i="49"/>
  <c r="F6" i="49"/>
  <c r="C6" i="49"/>
  <c r="A6" i="49"/>
  <c r="I86" i="49"/>
  <c r="I6" i="48"/>
  <c r="F6" i="48"/>
  <c r="C6" i="48"/>
  <c r="A6" i="48"/>
  <c r="I65" i="48"/>
  <c r="I88" i="49" s="1"/>
  <c r="G65" i="48"/>
  <c r="K63" i="48"/>
  <c r="K62" i="48"/>
  <c r="K58" i="48"/>
  <c r="K57" i="48"/>
  <c r="K56" i="48"/>
  <c r="K55" i="48"/>
  <c r="K47" i="48"/>
  <c r="K44" i="48"/>
  <c r="K43" i="48"/>
  <c r="K42" i="48"/>
  <c r="K41" i="48"/>
  <c r="K40" i="48"/>
  <c r="K39" i="48"/>
  <c r="K38" i="48"/>
  <c r="K37" i="48"/>
  <c r="K34" i="48"/>
  <c r="K33" i="48"/>
  <c r="K32" i="48"/>
  <c r="K31" i="48"/>
  <c r="K30" i="48"/>
  <c r="K29" i="48"/>
  <c r="K28" i="48"/>
  <c r="K20" i="48"/>
  <c r="K17" i="48"/>
  <c r="K16" i="48"/>
  <c r="K15" i="48"/>
  <c r="K14" i="48"/>
  <c r="K13" i="48"/>
  <c r="K12" i="48"/>
  <c r="I90" i="49" l="1"/>
  <c r="G74" i="48"/>
  <c r="G73" i="48" s="1"/>
  <c r="G88" i="49"/>
  <c r="K88" i="49" s="1"/>
  <c r="E72" i="48"/>
  <c r="E65" i="48"/>
  <c r="E74" i="48" s="1"/>
  <c r="F101" i="49"/>
  <c r="K86" i="49"/>
  <c r="K65" i="48"/>
  <c r="E73" i="48" l="1"/>
  <c r="F100" i="49"/>
  <c r="G100" i="49" s="1"/>
  <c r="K90" i="49"/>
  <c r="L90" i="49" s="1"/>
  <c r="G90" i="49"/>
  <c r="G101" i="49" s="1"/>
  <c r="F13" i="42"/>
  <c r="I48" i="47"/>
  <c r="I38" i="39" s="1"/>
  <c r="I39" i="39" s="1"/>
  <c r="F48" i="47"/>
  <c r="F38" i="39" s="1"/>
  <c r="F39" i="39" s="1"/>
  <c r="L46" i="47"/>
  <c r="K46" i="47"/>
  <c r="L45" i="47"/>
  <c r="K45" i="47"/>
  <c r="L44" i="47"/>
  <c r="K44" i="47"/>
  <c r="L43" i="47"/>
  <c r="K43" i="47"/>
  <c r="L42" i="47"/>
  <c r="K42" i="47"/>
  <c r="L41" i="47"/>
  <c r="K41" i="47"/>
  <c r="L40" i="47"/>
  <c r="K40" i="47"/>
  <c r="L39" i="47"/>
  <c r="K39" i="47"/>
  <c r="L38" i="47"/>
  <c r="K38" i="47"/>
  <c r="L37" i="47"/>
  <c r="K37" i="47"/>
  <c r="L36" i="47"/>
  <c r="K36" i="47"/>
  <c r="L35" i="47"/>
  <c r="K35" i="47"/>
  <c r="L34" i="47"/>
  <c r="K34" i="47"/>
  <c r="L33" i="47"/>
  <c r="K33" i="47"/>
  <c r="L32" i="47"/>
  <c r="K32" i="47"/>
  <c r="L31" i="47"/>
  <c r="K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H4" i="47"/>
  <c r="E4" i="47"/>
  <c r="D4" i="47"/>
  <c r="A4" i="47"/>
  <c r="K106" i="49" l="1"/>
  <c r="K47" i="30"/>
  <c r="I48" i="45"/>
  <c r="I45" i="7" s="1"/>
  <c r="F48" i="45"/>
  <c r="F45" i="7" s="1"/>
  <c r="L46" i="45"/>
  <c r="K46" i="45"/>
  <c r="L45" i="45"/>
  <c r="K45" i="45"/>
  <c r="L44" i="45"/>
  <c r="K44" i="45"/>
  <c r="L43" i="45"/>
  <c r="K43" i="45"/>
  <c r="L42" i="45"/>
  <c r="K42" i="45"/>
  <c r="L41" i="45"/>
  <c r="K41" i="45"/>
  <c r="L40" i="45"/>
  <c r="K40" i="45"/>
  <c r="L39" i="45"/>
  <c r="K39" i="45"/>
  <c r="L38" i="45"/>
  <c r="K38" i="45"/>
  <c r="L37" i="45"/>
  <c r="K37" i="45"/>
  <c r="L36" i="45"/>
  <c r="K36" i="45"/>
  <c r="L35" i="45"/>
  <c r="K35" i="45"/>
  <c r="L34" i="45"/>
  <c r="K34" i="45"/>
  <c r="L33" i="45"/>
  <c r="K33" i="45"/>
  <c r="L32" i="45"/>
  <c r="K32" i="45"/>
  <c r="L31" i="45"/>
  <c r="K31" i="45"/>
  <c r="L30" i="45"/>
  <c r="K30" i="45"/>
  <c r="L29" i="45"/>
  <c r="K29" i="45"/>
  <c r="L28" i="45"/>
  <c r="K28" i="45"/>
  <c r="L27" i="45"/>
  <c r="K27" i="45"/>
  <c r="L26" i="45"/>
  <c r="K26" i="45"/>
  <c r="L25" i="45"/>
  <c r="K25" i="45"/>
  <c r="L24" i="45"/>
  <c r="K24" i="45"/>
  <c r="L23" i="45"/>
  <c r="K23" i="45"/>
  <c r="L22" i="45"/>
  <c r="K22" i="45"/>
  <c r="L21" i="45"/>
  <c r="K21" i="45"/>
  <c r="L20" i="45"/>
  <c r="K20" i="45"/>
  <c r="L19" i="45"/>
  <c r="K19" i="45"/>
  <c r="L18" i="45"/>
  <c r="K18" i="45"/>
  <c r="L17" i="45"/>
  <c r="K17" i="45"/>
  <c r="L16" i="45"/>
  <c r="K16" i="45"/>
  <c r="L15" i="45"/>
  <c r="K15" i="45"/>
  <c r="L14" i="45"/>
  <c r="K14" i="45"/>
  <c r="L13" i="45"/>
  <c r="K13" i="45"/>
  <c r="H4" i="45"/>
  <c r="E4" i="45"/>
  <c r="D4" i="45"/>
  <c r="A4" i="45"/>
  <c r="I226" i="29" l="1"/>
  <c r="I225" i="29"/>
  <c r="I224" i="29"/>
  <c r="I223" i="29"/>
  <c r="I203" i="29"/>
  <c r="I202" i="29"/>
  <c r="I204" i="29"/>
  <c r="I186" i="29"/>
  <c r="I185" i="29"/>
  <c r="I184" i="29"/>
  <c r="I192" i="29"/>
  <c r="I191" i="29"/>
  <c r="I190" i="29"/>
  <c r="I189" i="29"/>
  <c r="I188" i="29"/>
  <c r="I187" i="29"/>
  <c r="I183" i="29"/>
  <c r="I182" i="29"/>
  <c r="I181" i="29"/>
  <c r="I180" i="29"/>
  <c r="I196" i="29"/>
  <c r="I195" i="29"/>
  <c r="I194" i="29"/>
  <c r="I193" i="29"/>
  <c r="I179" i="29"/>
  <c r="I178" i="29"/>
  <c r="I177" i="29"/>
  <c r="I176" i="29"/>
  <c r="I175" i="29"/>
  <c r="I174" i="29"/>
  <c r="I173" i="29"/>
  <c r="I172" i="29"/>
  <c r="I171" i="29"/>
  <c r="I170" i="29"/>
  <c r="I169" i="29"/>
  <c r="I168" i="29"/>
  <c r="I167" i="29"/>
  <c r="I166" i="29"/>
  <c r="I165" i="29"/>
  <c r="I164" i="29"/>
  <c r="I163" i="29"/>
  <c r="I162" i="29"/>
  <c r="I161" i="29"/>
  <c r="I160" i="29"/>
  <c r="I159" i="29"/>
  <c r="I158" i="29"/>
  <c r="I157" i="29"/>
  <c r="I156" i="29"/>
  <c r="I155" i="29"/>
  <c r="I154" i="29"/>
  <c r="I153" i="29"/>
  <c r="I125" i="29"/>
  <c r="I124" i="29"/>
  <c r="I123" i="29"/>
  <c r="I67" i="29"/>
  <c r="I66" i="29"/>
  <c r="I65" i="29"/>
  <c r="I64" i="29"/>
  <c r="I63" i="29"/>
  <c r="I62" i="29"/>
  <c r="I61" i="29"/>
  <c r="I76" i="29"/>
  <c r="I75" i="29"/>
  <c r="I74" i="29"/>
  <c r="I73" i="29"/>
  <c r="I72" i="29"/>
  <c r="I71" i="29"/>
  <c r="I70" i="29"/>
  <c r="I69" i="29"/>
  <c r="I68" i="29"/>
  <c r="I60" i="29"/>
  <c r="I59" i="29"/>
  <c r="I58" i="29"/>
  <c r="I57" i="29"/>
  <c r="I56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D4" i="40" l="1"/>
  <c r="H268" i="29" l="1"/>
  <c r="D268" i="29"/>
  <c r="C268" i="29"/>
  <c r="B268" i="29"/>
  <c r="F37" i="1" l="1"/>
  <c r="G37" i="1" s="1"/>
  <c r="E31" i="35" l="1"/>
  <c r="E37" i="35" s="1"/>
  <c r="J39" i="35" s="1"/>
  <c r="K18" i="15" l="1"/>
  <c r="K19" i="15"/>
  <c r="K20" i="15"/>
  <c r="K21" i="15"/>
  <c r="K17" i="15"/>
  <c r="K13" i="15"/>
  <c r="K14" i="15"/>
  <c r="K12" i="15"/>
  <c r="K26" i="19" l="1"/>
  <c r="K15" i="19"/>
  <c r="I48" i="40" l="1"/>
  <c r="I44" i="7" s="1"/>
  <c r="F48" i="40"/>
  <c r="F44" i="7" s="1"/>
  <c r="L46" i="40"/>
  <c r="K46" i="40"/>
  <c r="L45" i="40"/>
  <c r="K45" i="40"/>
  <c r="L44" i="40"/>
  <c r="K44" i="40"/>
  <c r="L43" i="40"/>
  <c r="K43" i="40"/>
  <c r="L42" i="40"/>
  <c r="K42" i="40"/>
  <c r="L41" i="40"/>
  <c r="K41" i="40"/>
  <c r="L40" i="40"/>
  <c r="K40" i="40"/>
  <c r="L39" i="40"/>
  <c r="K39" i="40"/>
  <c r="L38" i="40"/>
  <c r="K38" i="40"/>
  <c r="L37" i="40"/>
  <c r="K37" i="40"/>
  <c r="L36" i="40"/>
  <c r="K36" i="40"/>
  <c r="L35" i="40"/>
  <c r="K35" i="40"/>
  <c r="L34" i="40"/>
  <c r="K34" i="40"/>
  <c r="L33" i="40"/>
  <c r="K33" i="40"/>
  <c r="L32" i="40"/>
  <c r="K32" i="40"/>
  <c r="L31" i="40"/>
  <c r="K31" i="40"/>
  <c r="L30" i="40"/>
  <c r="K30" i="40"/>
  <c r="L29" i="40"/>
  <c r="K29" i="40"/>
  <c r="L28" i="40"/>
  <c r="K28" i="40"/>
  <c r="L27" i="40"/>
  <c r="K27" i="40"/>
  <c r="L26" i="40"/>
  <c r="K26" i="40"/>
  <c r="L25" i="40"/>
  <c r="K25" i="40"/>
  <c r="L24" i="40"/>
  <c r="K24" i="40"/>
  <c r="L23" i="40"/>
  <c r="K23" i="40"/>
  <c r="L22" i="40"/>
  <c r="K22" i="40"/>
  <c r="L21" i="40"/>
  <c r="K21" i="40"/>
  <c r="L20" i="40"/>
  <c r="K20" i="40"/>
  <c r="L19" i="40"/>
  <c r="K19" i="40"/>
  <c r="L18" i="40"/>
  <c r="K18" i="40"/>
  <c r="L17" i="40"/>
  <c r="K17" i="40"/>
  <c r="L16" i="40"/>
  <c r="K16" i="40"/>
  <c r="H4" i="42" l="1"/>
  <c r="H4" i="41"/>
  <c r="H4" i="40"/>
  <c r="H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15" i="7"/>
  <c r="K13" i="7"/>
  <c r="K15" i="40"/>
  <c r="K13" i="40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3" i="41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3" i="42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3" i="39"/>
  <c r="K14" i="7"/>
  <c r="K14" i="40"/>
  <c r="K14" i="41"/>
  <c r="K14" i="42"/>
  <c r="K14" i="39"/>
  <c r="H16" i="15" l="1"/>
  <c r="H23" i="15" s="1"/>
  <c r="J38" i="33" l="1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38" i="32"/>
  <c r="I38" i="32"/>
  <c r="J37" i="32"/>
  <c r="I37" i="32"/>
  <c r="J36" i="32"/>
  <c r="I36" i="32"/>
  <c r="J35" i="32"/>
  <c r="I35" i="32"/>
  <c r="J34" i="32"/>
  <c r="I34" i="32"/>
  <c r="J33" i="32"/>
  <c r="I33" i="32"/>
  <c r="J32" i="32"/>
  <c r="I32" i="32"/>
  <c r="J31" i="32"/>
  <c r="I31" i="32"/>
  <c r="J30" i="32"/>
  <c r="I30" i="32"/>
  <c r="J29" i="32"/>
  <c r="I29" i="32"/>
  <c r="J28" i="32"/>
  <c r="I28" i="32"/>
  <c r="J27" i="32"/>
  <c r="I27" i="32"/>
  <c r="J26" i="32"/>
  <c r="I26" i="32"/>
  <c r="J25" i="32"/>
  <c r="I25" i="32"/>
  <c r="J24" i="32"/>
  <c r="I24" i="32"/>
  <c r="J23" i="32"/>
  <c r="I23" i="32"/>
  <c r="J22" i="32"/>
  <c r="I22" i="32"/>
  <c r="J21" i="32"/>
  <c r="I21" i="32"/>
  <c r="J20" i="32"/>
  <c r="I20" i="32"/>
  <c r="J19" i="32"/>
  <c r="I19" i="32"/>
  <c r="J18" i="32"/>
  <c r="I18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38" i="11"/>
  <c r="I38" i="11"/>
  <c r="J37" i="11"/>
  <c r="I37" i="11"/>
  <c r="J36" i="11"/>
  <c r="I36" i="11"/>
  <c r="J35" i="11"/>
  <c r="I35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4" i="31"/>
  <c r="I13" i="31"/>
  <c r="I12" i="31"/>
  <c r="I15" i="31"/>
  <c r="L6" i="28" l="1"/>
  <c r="I6" i="28"/>
  <c r="D6" i="28"/>
  <c r="A6" i="28"/>
  <c r="C6" i="35"/>
  <c r="A6" i="35"/>
  <c r="I4" i="33"/>
  <c r="I3" i="33"/>
  <c r="I2" i="33"/>
  <c r="I4" i="32"/>
  <c r="I3" i="32"/>
  <c r="I2" i="32"/>
  <c r="I4" i="11"/>
  <c r="I3" i="11"/>
  <c r="I2" i="11"/>
  <c r="I4" i="31"/>
  <c r="I3" i="31"/>
  <c r="I2" i="31"/>
  <c r="E4" i="42"/>
  <c r="D4" i="42"/>
  <c r="A4" i="42"/>
  <c r="E4" i="41"/>
  <c r="D4" i="41"/>
  <c r="A4" i="41"/>
  <c r="E4" i="7"/>
  <c r="D4" i="7"/>
  <c r="A4" i="7"/>
  <c r="A4" i="39"/>
  <c r="D4" i="39"/>
  <c r="E5" i="17"/>
  <c r="D5" i="17"/>
  <c r="A5" i="17"/>
  <c r="F5" i="29"/>
  <c r="C5" i="29"/>
  <c r="A5" i="29"/>
  <c r="G4" i="15"/>
  <c r="D4" i="15"/>
  <c r="A4" i="15"/>
  <c r="D5" i="4"/>
  <c r="B5" i="4"/>
  <c r="A5" i="4"/>
  <c r="G6" i="35" l="1"/>
  <c r="E6" i="35"/>
  <c r="E4" i="40"/>
  <c r="A4" i="40"/>
  <c r="H4" i="39"/>
  <c r="E4" i="39"/>
  <c r="G8" i="22"/>
  <c r="G7" i="22"/>
  <c r="G6" i="22"/>
  <c r="G5" i="22"/>
  <c r="D9" i="18"/>
  <c r="D8" i="18"/>
  <c r="D7" i="18"/>
  <c r="D6" i="18"/>
  <c r="F5" i="17"/>
  <c r="I6" i="16"/>
  <c r="G6" i="16"/>
  <c r="D6" i="16"/>
  <c r="A6" i="16"/>
  <c r="G4" i="30"/>
  <c r="D4" i="30"/>
  <c r="A4" i="30"/>
  <c r="I5" i="29"/>
  <c r="J4" i="15"/>
  <c r="K10" i="15"/>
  <c r="G10" i="15"/>
  <c r="C8" i="25"/>
  <c r="C7" i="25"/>
  <c r="C6" i="25"/>
  <c r="C5" i="25"/>
  <c r="E9" i="21"/>
  <c r="E8" i="21"/>
  <c r="E7" i="21"/>
  <c r="E6" i="21"/>
  <c r="G8" i="20"/>
  <c r="G7" i="20"/>
  <c r="G6" i="20"/>
  <c r="G5" i="20"/>
  <c r="D7" i="19"/>
  <c r="D6" i="19"/>
  <c r="D5" i="19"/>
  <c r="I4" i="5"/>
  <c r="I3" i="5"/>
  <c r="I2" i="5"/>
  <c r="D8" i="19"/>
  <c r="I5" i="5"/>
  <c r="F5" i="4"/>
  <c r="I4" i="30"/>
  <c r="H4" i="1"/>
  <c r="I5" i="33" l="1"/>
  <c r="I5" i="32"/>
  <c r="I5" i="11"/>
  <c r="I5" i="31"/>
  <c r="I38" i="42" l="1"/>
  <c r="G11" i="30" s="1"/>
  <c r="F38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I38" i="41"/>
  <c r="F11" i="30" s="1"/>
  <c r="F38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5" i="40"/>
  <c r="L14" i="40"/>
  <c r="L13" i="40"/>
  <c r="L30" i="39"/>
  <c r="D11" i="30"/>
  <c r="L36" i="39"/>
  <c r="L35" i="39"/>
  <c r="L34" i="39"/>
  <c r="L33" i="39"/>
  <c r="L32" i="39"/>
  <c r="L31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26" i="7" l="1"/>
  <c r="L27" i="7"/>
  <c r="L29" i="7"/>
  <c r="L30" i="7"/>
  <c r="L31" i="7"/>
  <c r="L32" i="7"/>
  <c r="L33" i="7"/>
  <c r="L35" i="7"/>
  <c r="L37" i="7"/>
  <c r="L38" i="7"/>
  <c r="L39" i="7"/>
  <c r="L40" i="7"/>
  <c r="L41" i="7"/>
  <c r="L42" i="7"/>
  <c r="L43" i="7"/>
  <c r="L13" i="7"/>
  <c r="L14" i="7"/>
  <c r="L15" i="7"/>
  <c r="L28" i="7"/>
  <c r="L34" i="7"/>
  <c r="L36" i="7"/>
  <c r="I146" i="29" l="1"/>
  <c r="I145" i="29"/>
  <c r="I55" i="29"/>
  <c r="H27" i="35"/>
  <c r="H26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8" i="35"/>
  <c r="H29" i="35"/>
  <c r="H13" i="35"/>
  <c r="F31" i="35"/>
  <c r="E12" i="11" l="1"/>
  <c r="H31" i="35"/>
  <c r="H19" i="21" s="1"/>
  <c r="L15" i="15"/>
  <c r="J31" i="35" l="1"/>
  <c r="K31" i="35" s="1"/>
  <c r="K16" i="15"/>
  <c r="D20" i="22"/>
  <c r="K23" i="15" l="1"/>
  <c r="I229" i="29" l="1"/>
  <c r="B33" i="16" l="1"/>
  <c r="B34" i="16"/>
  <c r="B35" i="16"/>
  <c r="B29" i="16" l="1"/>
  <c r="B30" i="16"/>
  <c r="B31" i="16"/>
  <c r="B32" i="16"/>
  <c r="B36" i="16"/>
  <c r="B28" i="16"/>
  <c r="B27" i="16"/>
  <c r="H43" i="5"/>
  <c r="I48" i="7" l="1"/>
  <c r="E11" i="30" s="1"/>
  <c r="F48" i="7"/>
  <c r="J40" i="28"/>
  <c r="D40" i="28"/>
  <c r="I40" i="28"/>
  <c r="H40" i="28"/>
  <c r="I35" i="30" s="1"/>
  <c r="J43" i="30"/>
  <c r="J40" i="30"/>
  <c r="I139" i="29"/>
  <c r="I142" i="29"/>
  <c r="I258" i="29"/>
  <c r="I228" i="29"/>
  <c r="I143" i="29"/>
  <c r="I141" i="29"/>
  <c r="I140" i="29"/>
  <c r="I138" i="29"/>
  <c r="I137" i="29"/>
  <c r="E40" i="33"/>
  <c r="G13" i="30" s="1"/>
  <c r="E40" i="32"/>
  <c r="F13" i="30" s="1"/>
  <c r="E40" i="31"/>
  <c r="D13" i="30" s="1"/>
  <c r="D22" i="22"/>
  <c r="D28" i="22"/>
  <c r="H30" i="22"/>
  <c r="H41" i="22"/>
  <c r="F24" i="18"/>
  <c r="F35" i="18"/>
  <c r="I12" i="29"/>
  <c r="I13" i="29"/>
  <c r="I14" i="29"/>
  <c r="I15" i="29"/>
  <c r="I16" i="29"/>
  <c r="I41" i="29"/>
  <c r="I42" i="29"/>
  <c r="I43" i="29"/>
  <c r="I44" i="29"/>
  <c r="I45" i="29"/>
  <c r="I46" i="29"/>
  <c r="I47" i="29"/>
  <c r="I50" i="29"/>
  <c r="I51" i="29"/>
  <c r="I52" i="29"/>
  <c r="I53" i="29"/>
  <c r="I54" i="29"/>
  <c r="I77" i="29"/>
  <c r="I78" i="29"/>
  <c r="I79" i="29"/>
  <c r="I80" i="29"/>
  <c r="I81" i="29"/>
  <c r="I82" i="29"/>
  <c r="I83" i="29"/>
  <c r="I84" i="29"/>
  <c r="I116" i="29"/>
  <c r="I119" i="29"/>
  <c r="I120" i="29"/>
  <c r="I121" i="29"/>
  <c r="I122" i="29"/>
  <c r="I126" i="29"/>
  <c r="I127" i="29"/>
  <c r="I128" i="29"/>
  <c r="B131" i="29"/>
  <c r="B270" i="29" s="1"/>
  <c r="C131" i="29"/>
  <c r="C270" i="29" s="1"/>
  <c r="D131" i="29"/>
  <c r="D270" i="29" s="1"/>
  <c r="H131" i="29"/>
  <c r="H270" i="29" s="1"/>
  <c r="I133" i="29"/>
  <c r="I134" i="29"/>
  <c r="I135" i="29"/>
  <c r="I136" i="29"/>
  <c r="I144" i="29"/>
  <c r="I147" i="29"/>
  <c r="I148" i="29"/>
  <c r="I149" i="29"/>
  <c r="I150" i="29"/>
  <c r="I151" i="29"/>
  <c r="I152" i="29"/>
  <c r="I197" i="29"/>
  <c r="I200" i="29"/>
  <c r="I201" i="29"/>
  <c r="I205" i="29"/>
  <c r="I206" i="29"/>
  <c r="I207" i="29"/>
  <c r="I208" i="29"/>
  <c r="I209" i="29"/>
  <c r="I210" i="29"/>
  <c r="I211" i="29"/>
  <c r="I212" i="29"/>
  <c r="I213" i="29"/>
  <c r="I214" i="29"/>
  <c r="I215" i="29"/>
  <c r="I218" i="29"/>
  <c r="I219" i="29"/>
  <c r="I220" i="29"/>
  <c r="I221" i="29"/>
  <c r="I222" i="29"/>
  <c r="I227" i="29"/>
  <c r="I230" i="29"/>
  <c r="I231" i="29"/>
  <c r="I232" i="29"/>
  <c r="I233" i="29"/>
  <c r="I234" i="29"/>
  <c r="I235" i="29"/>
  <c r="I236" i="29"/>
  <c r="I237" i="29"/>
  <c r="I240" i="29"/>
  <c r="I241" i="29"/>
  <c r="I242" i="29"/>
  <c r="I243" i="29"/>
  <c r="I244" i="29"/>
  <c r="I245" i="29"/>
  <c r="I246" i="29"/>
  <c r="I247" i="29"/>
  <c r="I248" i="29"/>
  <c r="I249" i="29"/>
  <c r="I250" i="29"/>
  <c r="I251" i="29"/>
  <c r="I254" i="29"/>
  <c r="I255" i="29"/>
  <c r="I256" i="29"/>
  <c r="I257" i="29"/>
  <c r="I259" i="29"/>
  <c r="I260" i="29"/>
  <c r="I261" i="29"/>
  <c r="I262" i="29"/>
  <c r="I263" i="29"/>
  <c r="I264" i="29"/>
  <c r="I265" i="29"/>
  <c r="E16" i="15"/>
  <c r="E23" i="15" s="1"/>
  <c r="G16" i="15"/>
  <c r="G23" i="15" s="1"/>
  <c r="J16" i="15"/>
  <c r="J23" i="15" s="1"/>
  <c r="I34" i="30" s="1"/>
  <c r="J34" i="30" s="1"/>
  <c r="H30" i="21"/>
  <c r="H23" i="20"/>
  <c r="H46" i="20" s="1"/>
  <c r="G15" i="19"/>
  <c r="J15" i="19" s="1"/>
  <c r="G16" i="19"/>
  <c r="J16" i="19" s="1"/>
  <c r="G17" i="19"/>
  <c r="J17" i="19" s="1"/>
  <c r="G18" i="19"/>
  <c r="J18" i="19" s="1"/>
  <c r="G19" i="19"/>
  <c r="J19" i="19" s="1"/>
  <c r="G20" i="19"/>
  <c r="J20" i="19" s="1"/>
  <c r="G21" i="19"/>
  <c r="J21" i="19" s="1"/>
  <c r="G22" i="19"/>
  <c r="J22" i="19" s="1"/>
  <c r="G23" i="19"/>
  <c r="J23" i="19" s="1"/>
  <c r="G24" i="19"/>
  <c r="J24" i="19" s="1"/>
  <c r="G25" i="19"/>
  <c r="J25" i="19" s="1"/>
  <c r="G26" i="19"/>
  <c r="J26" i="19" s="1"/>
  <c r="C28" i="19"/>
  <c r="D28" i="19"/>
  <c r="E28" i="19"/>
  <c r="F28" i="19"/>
  <c r="K23" i="5" s="1"/>
  <c r="D43" i="5"/>
  <c r="G11" i="4"/>
  <c r="G12" i="4"/>
  <c r="G13" i="4"/>
  <c r="G14" i="4"/>
  <c r="G16" i="4"/>
  <c r="F18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B40" i="4"/>
  <c r="D26" i="30" s="1"/>
  <c r="C40" i="4"/>
  <c r="E26" i="30" s="1"/>
  <c r="E27" i="30" s="1"/>
  <c r="D40" i="4"/>
  <c r="F26" i="30" s="1"/>
  <c r="F27" i="30" s="1"/>
  <c r="E40" i="4"/>
  <c r="G26" i="30" s="1"/>
  <c r="G27" i="30" s="1"/>
  <c r="F40" i="4"/>
  <c r="H26" i="30" s="1"/>
  <c r="H27" i="30" s="1"/>
  <c r="H39" i="30" s="1"/>
  <c r="A4" i="1"/>
  <c r="B4" i="1"/>
  <c r="E4" i="1"/>
  <c r="F11" i="1"/>
  <c r="G11" i="1" s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G19" i="1" s="1"/>
  <c r="F20" i="1"/>
  <c r="G20" i="1" s="1"/>
  <c r="B22" i="1"/>
  <c r="C22" i="1"/>
  <c r="D22" i="1"/>
  <c r="E22" i="1"/>
  <c r="F26" i="1"/>
  <c r="G26" i="1" s="1"/>
  <c r="F27" i="1"/>
  <c r="G27" i="1" s="1"/>
  <c r="F28" i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8" i="1"/>
  <c r="G38" i="1" s="1"/>
  <c r="F39" i="1"/>
  <c r="G39" i="1" s="1"/>
  <c r="F40" i="1"/>
  <c r="G40" i="1" s="1"/>
  <c r="B42" i="1"/>
  <c r="C42" i="1"/>
  <c r="D42" i="1"/>
  <c r="E42" i="1"/>
  <c r="J16" i="30"/>
  <c r="J17" i="30"/>
  <c r="J18" i="30"/>
  <c r="J19" i="30"/>
  <c r="J20" i="30"/>
  <c r="J21" i="30"/>
  <c r="J22" i="30"/>
  <c r="J23" i="30"/>
  <c r="J24" i="30"/>
  <c r="J25" i="30"/>
  <c r="J29" i="30"/>
  <c r="J30" i="30"/>
  <c r="D32" i="30"/>
  <c r="E32" i="30"/>
  <c r="F32" i="30"/>
  <c r="G32" i="30"/>
  <c r="J37" i="30"/>
  <c r="D22" i="23"/>
  <c r="H42" i="22" l="1"/>
  <c r="C44" i="1"/>
  <c r="E12" i="30" s="1"/>
  <c r="J32" i="30"/>
  <c r="H42" i="30"/>
  <c r="H46" i="30" s="1"/>
  <c r="H48" i="30" s="1"/>
  <c r="K25" i="30"/>
  <c r="K43" i="30"/>
  <c r="I48" i="29"/>
  <c r="D12" i="15" s="1"/>
  <c r="F12" i="15" s="1"/>
  <c r="L12" i="15" s="1"/>
  <c r="K40" i="30"/>
  <c r="J35" i="30"/>
  <c r="J36" i="30" s="1"/>
  <c r="E40" i="11"/>
  <c r="E13" i="30" s="1"/>
  <c r="J13" i="30" s="1"/>
  <c r="D31" i="22"/>
  <c r="F37" i="18"/>
  <c r="I198" i="29"/>
  <c r="J198" i="29" s="1"/>
  <c r="I266" i="29"/>
  <c r="J266" i="29" s="1"/>
  <c r="D21" i="15" s="1"/>
  <c r="F21" i="15" s="1"/>
  <c r="L21" i="15" s="1"/>
  <c r="I252" i="29"/>
  <c r="J252" i="29" s="1"/>
  <c r="D20" i="15" s="1"/>
  <c r="F20" i="15" s="1"/>
  <c r="L20" i="15" s="1"/>
  <c r="I238" i="29"/>
  <c r="D19" i="15" s="1"/>
  <c r="F19" i="15" s="1"/>
  <c r="L19" i="15" s="1"/>
  <c r="I216" i="29"/>
  <c r="D18" i="15" s="1"/>
  <c r="F18" i="15" s="1"/>
  <c r="L18" i="15" s="1"/>
  <c r="I129" i="29"/>
  <c r="D14" i="15" s="1"/>
  <c r="F14" i="15" s="1"/>
  <c r="L14" i="15" s="1"/>
  <c r="I117" i="29"/>
  <c r="D13" i="15" s="1"/>
  <c r="F13" i="15" s="1"/>
  <c r="L13" i="15" s="1"/>
  <c r="G28" i="19"/>
  <c r="K22" i="5" s="1"/>
  <c r="G40" i="4"/>
  <c r="G18" i="4"/>
  <c r="G28" i="1"/>
  <c r="G42" i="1" s="1"/>
  <c r="B44" i="1"/>
  <c r="D12" i="30" s="1"/>
  <c r="D14" i="30" s="1"/>
  <c r="F22" i="1"/>
  <c r="E44" i="1"/>
  <c r="G12" i="30" s="1"/>
  <c r="G14" i="30" s="1"/>
  <c r="G39" i="30" s="1"/>
  <c r="F42" i="1"/>
  <c r="D44" i="1"/>
  <c r="F12" i="30" s="1"/>
  <c r="F14" i="30" s="1"/>
  <c r="F39" i="30" s="1"/>
  <c r="D27" i="30"/>
  <c r="J27" i="30" s="1"/>
  <c r="J26" i="30"/>
  <c r="K40" i="28"/>
  <c r="J11" i="30"/>
  <c r="G15" i="1" s="1"/>
  <c r="G22" i="1" s="1"/>
  <c r="I36" i="30"/>
  <c r="I39" i="30" s="1"/>
  <c r="K24" i="5" l="1"/>
  <c r="K39" i="35"/>
  <c r="H43" i="22"/>
  <c r="I42" i="30"/>
  <c r="G42" i="30"/>
  <c r="D18" i="25" s="1"/>
  <c r="F42" i="30"/>
  <c r="F46" i="30" s="1"/>
  <c r="F48" i="30" s="1"/>
  <c r="D17" i="15"/>
  <c r="F17" i="15" s="1"/>
  <c r="L17" i="15" s="1"/>
  <c r="I131" i="29"/>
  <c r="D16" i="15"/>
  <c r="G44" i="1"/>
  <c r="F16" i="15"/>
  <c r="E14" i="30"/>
  <c r="E39" i="30" s="1"/>
  <c r="J238" i="29"/>
  <c r="I268" i="29"/>
  <c r="J216" i="29"/>
  <c r="F44" i="1"/>
  <c r="J12" i="30"/>
  <c r="D39" i="30"/>
  <c r="J131" i="29" l="1"/>
  <c r="J270" i="29" s="1"/>
  <c r="I270" i="29"/>
  <c r="I46" i="30"/>
  <c r="I48" i="30" s="1"/>
  <c r="D21" i="25"/>
  <c r="E24" i="25" s="1"/>
  <c r="F23" i="15"/>
  <c r="D23" i="15"/>
  <c r="F11" i="25"/>
  <c r="E42" i="30"/>
  <c r="E46" i="30" s="1"/>
  <c r="E48" i="30" s="1"/>
  <c r="D42" i="30"/>
  <c r="J14" i="30"/>
  <c r="J39" i="30" s="1"/>
  <c r="J42" i="30" l="1"/>
  <c r="E14" i="25" s="1"/>
  <c r="E26" i="25" s="1"/>
  <c r="D46" i="30"/>
  <c r="D48" i="30" s="1"/>
  <c r="F31" i="25" l="1"/>
  <c r="F34" i="25" s="1"/>
  <c r="H32" i="21" s="1"/>
  <c r="G44" i="30" s="1"/>
  <c r="J44" i="30" l="1"/>
  <c r="G46" i="30"/>
  <c r="J46" i="30" l="1"/>
  <c r="G48" i="30"/>
  <c r="J48" i="30" s="1"/>
</calcChain>
</file>

<file path=xl/sharedStrings.xml><?xml version="1.0" encoding="utf-8"?>
<sst xmlns="http://schemas.openxmlformats.org/spreadsheetml/2006/main" count="2012" uniqueCount="911">
  <si>
    <t xml:space="preserve"> </t>
  </si>
  <si>
    <t xml:space="preserve">Room &amp; </t>
  </si>
  <si>
    <t>Board</t>
  </si>
  <si>
    <t>Care</t>
  </si>
  <si>
    <t xml:space="preserve">General </t>
  </si>
  <si>
    <t>Admin</t>
  </si>
  <si>
    <t>Total</t>
  </si>
  <si>
    <t xml:space="preserve">Explanation </t>
  </si>
  <si>
    <t>Remarks</t>
  </si>
  <si>
    <t>Column 1</t>
  </si>
  <si>
    <t>Column 2</t>
  </si>
  <si>
    <t>Column 3</t>
  </si>
  <si>
    <t>Column 4</t>
  </si>
  <si>
    <t>Column 5</t>
  </si>
  <si>
    <t>Column 6</t>
  </si>
  <si>
    <t>Ancillary</t>
  </si>
  <si>
    <t>Services</t>
  </si>
  <si>
    <t xml:space="preserve">Admin </t>
  </si>
  <si>
    <t>Column 7</t>
  </si>
  <si>
    <t>FICA</t>
  </si>
  <si>
    <t>Subtotal - Mandatory Benefits</t>
  </si>
  <si>
    <t>Health Insurance Premiums</t>
  </si>
  <si>
    <t>Group Life Insurance</t>
  </si>
  <si>
    <t>Pension - Funded</t>
  </si>
  <si>
    <t>Subtotal - Non-Mandatory Benefits</t>
  </si>
  <si>
    <t>Dental Insurance Premiums</t>
  </si>
  <si>
    <t>Vision Insurance Premiums</t>
  </si>
  <si>
    <t>Total - "Other"</t>
  </si>
  <si>
    <t>Health</t>
  </si>
  <si>
    <t xml:space="preserve">Ancillary </t>
  </si>
  <si>
    <t>Other</t>
  </si>
  <si>
    <t>Section II - Miscellaneous Operating:</t>
  </si>
  <si>
    <t xml:space="preserve">Act 69 Assessment </t>
  </si>
  <si>
    <t>to</t>
  </si>
  <si>
    <t>I.  Type of Organization</t>
  </si>
  <si>
    <t>III.  Program Data</t>
  </si>
  <si>
    <t>State Equivalent Position</t>
  </si>
  <si>
    <t>Rate</t>
  </si>
  <si>
    <t>Column A</t>
  </si>
  <si>
    <t>Column B</t>
  </si>
  <si>
    <t>Column C</t>
  </si>
  <si>
    <t>Column D</t>
  </si>
  <si>
    <t>Column E</t>
  </si>
  <si>
    <t xml:space="preserve">Date </t>
  </si>
  <si>
    <t>Acquired</t>
  </si>
  <si>
    <t>SSN</t>
  </si>
  <si>
    <t>Corporation</t>
  </si>
  <si>
    <t>Site Name:</t>
  </si>
  <si>
    <t>Column F</t>
  </si>
  <si>
    <t xml:space="preserve">Current Fiscal </t>
  </si>
  <si>
    <t>Year Amount</t>
  </si>
  <si>
    <t>Description</t>
  </si>
  <si>
    <t>Name of Related Business</t>
  </si>
  <si>
    <t>Owner(s)</t>
  </si>
  <si>
    <t xml:space="preserve">Percent (%) </t>
  </si>
  <si>
    <t xml:space="preserve">Ownership </t>
  </si>
  <si>
    <t>in Facility</t>
  </si>
  <si>
    <t xml:space="preserve">Ownership in </t>
  </si>
  <si>
    <t>Related Business</t>
  </si>
  <si>
    <t>Amount:</t>
  </si>
  <si>
    <t>Increases:</t>
  </si>
  <si>
    <t xml:space="preserve">     1.  Investment Income</t>
  </si>
  <si>
    <t xml:space="preserve">     3.  Deposits</t>
  </si>
  <si>
    <t xml:space="preserve">     4.  Other (Identify)</t>
  </si>
  <si>
    <t>Decreases:</t>
  </si>
  <si>
    <t xml:space="preserve">    5.  Asset Purchase</t>
  </si>
  <si>
    <t xml:space="preserve">    7.  Loan Receivables</t>
  </si>
  <si>
    <t xml:space="preserve">    8.  Other (Identify)</t>
  </si>
  <si>
    <t>Ending Balance:</t>
  </si>
  <si>
    <t>Square Feet</t>
  </si>
  <si>
    <t>0-5</t>
  </si>
  <si>
    <t>22-45</t>
  </si>
  <si>
    <t>46-64</t>
  </si>
  <si>
    <t>65+</t>
  </si>
  <si>
    <t>6-18</t>
  </si>
  <si>
    <t>Mild</t>
  </si>
  <si>
    <t>Moderate</t>
  </si>
  <si>
    <t>Severe</t>
  </si>
  <si>
    <t>Profound</t>
  </si>
  <si>
    <t>Effective Date:</t>
  </si>
  <si>
    <t>ORC</t>
  </si>
  <si>
    <t xml:space="preserve">Column 4 </t>
  </si>
  <si>
    <t>Month</t>
  </si>
  <si>
    <t>Resident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</si>
  <si>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</si>
  <si>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</si>
  <si>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</si>
  <si>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</si>
  <si>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</si>
  <si>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</si>
  <si>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</si>
  <si>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</si>
  <si>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</si>
  <si>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April</t>
  </si>
  <si>
    <t xml:space="preserve">May </t>
  </si>
  <si>
    <t>June</t>
  </si>
  <si>
    <t xml:space="preserve">Part A - Statement of Revenues, Expenditures </t>
  </si>
  <si>
    <t xml:space="preserve">              and Changes in Fund Balance.</t>
  </si>
  <si>
    <t>Part B - Balance Sheet at End of Period</t>
  </si>
  <si>
    <t>Personal</t>
  </si>
  <si>
    <t>Funds</t>
  </si>
  <si>
    <t>Assets</t>
  </si>
  <si>
    <t>19.</t>
  </si>
  <si>
    <t>20.</t>
  </si>
  <si>
    <t>Liabilities</t>
  </si>
  <si>
    <t>28.</t>
  </si>
  <si>
    <t>Commonwealth of Pennsylvania</t>
  </si>
  <si>
    <t>Department of Public Welfare</t>
  </si>
  <si>
    <t>Certification Schedule</t>
  </si>
  <si>
    <t>Reporting Period:</t>
  </si>
  <si>
    <t xml:space="preserve">The following certification must be completed and signed: </t>
  </si>
  <si>
    <t xml:space="preserve">I HEREBY CERTIFY that I have read the above statement and that I have </t>
  </si>
  <si>
    <t>Date</t>
  </si>
  <si>
    <t>(Must be original signature on each copy)</t>
  </si>
  <si>
    <t xml:space="preserve">Signature of Facility Officer or Administrator </t>
  </si>
  <si>
    <t xml:space="preserve">Phone Number </t>
  </si>
  <si>
    <t>Phone Number</t>
  </si>
  <si>
    <t>E-Mail Address</t>
  </si>
  <si>
    <t>Preparer's Printed Name (if other than facility)</t>
  </si>
  <si>
    <t>Firm's Name</t>
  </si>
  <si>
    <t>Typed Name of Facility Officer or Administrator</t>
  </si>
  <si>
    <t>Typed Name of Preparer at Facility</t>
  </si>
  <si>
    <t xml:space="preserve">1.  General Administrative Cost Before Limitation </t>
  </si>
  <si>
    <t xml:space="preserve">     (Schedule 1, Section VI, Line C, Column 4)</t>
  </si>
  <si>
    <t>2.  Total Allowable Costs Before Adjustments</t>
  </si>
  <si>
    <t>Less:</t>
  </si>
  <si>
    <t xml:space="preserve">     A.  Administrative Costs</t>
  </si>
  <si>
    <t xml:space="preserve">          (Schedule 1, Section VI, Line C, Column 4)</t>
  </si>
  <si>
    <t xml:space="preserve">     F.  Maximum Administrative Percentage</t>
  </si>
  <si>
    <t xml:space="preserve">     G.  Maximum Administrative Costs</t>
  </si>
  <si>
    <t>3.  Costs in Excess</t>
  </si>
  <si>
    <t xml:space="preserve">     (Schedule 1, Section VI, Line C, Column 7)</t>
  </si>
  <si>
    <t>Principal</t>
  </si>
  <si>
    <t>Column G</t>
  </si>
  <si>
    <t xml:space="preserve">Beginning </t>
  </si>
  <si>
    <t>Cost</t>
  </si>
  <si>
    <t>Balance</t>
  </si>
  <si>
    <t>Additions</t>
  </si>
  <si>
    <t>(Cost)</t>
  </si>
  <si>
    <t>Deletions</t>
  </si>
  <si>
    <t xml:space="preserve">Life </t>
  </si>
  <si>
    <t xml:space="preserve">or </t>
  </si>
  <si>
    <t>Depreciation</t>
  </si>
  <si>
    <t>I.  Personnel Costs</t>
  </si>
  <si>
    <t>II.  Operating Costs</t>
  </si>
  <si>
    <t>III.  Equipment/Other Fixed Assets</t>
  </si>
  <si>
    <t>IV.  Depreciation/Interest</t>
  </si>
  <si>
    <t>VI.  Computation/Allowable Costs</t>
  </si>
  <si>
    <t>Objects of Expenditure</t>
  </si>
  <si>
    <t>Room &amp;</t>
  </si>
  <si>
    <t xml:space="preserve">Room and </t>
  </si>
  <si>
    <t>General</t>
  </si>
  <si>
    <t>Percentage</t>
  </si>
  <si>
    <t>Audit Number</t>
  </si>
  <si>
    <t>examined the accompanying Cost Report and supporting schedules prepared for</t>
  </si>
  <si>
    <t xml:space="preserve">Submit a copy of any Debt Instrument not previously submitted.  </t>
  </si>
  <si>
    <t xml:space="preserve">statement prepared from the books and records of the provider(s) in accordance  </t>
  </si>
  <si>
    <t>Section I - "Other Operating Costs":</t>
  </si>
  <si>
    <t xml:space="preserve">    </t>
  </si>
  <si>
    <t>Column H</t>
  </si>
  <si>
    <t xml:space="preserve">          </t>
  </si>
  <si>
    <t>Related</t>
  </si>
  <si>
    <t xml:space="preserve">Number of </t>
  </si>
  <si>
    <t>Day Program Agency</t>
  </si>
  <si>
    <t>SLC</t>
  </si>
  <si>
    <t>Day Program Costs</t>
  </si>
  <si>
    <t>Schedule 12-HC (A)</t>
  </si>
  <si>
    <t>Office of Developmental Programs</t>
  </si>
  <si>
    <t>ICF/ID Cost Report</t>
  </si>
  <si>
    <t xml:space="preserve">and that, to the best of my knowledge and belief, it is a true, correct, and complete  </t>
  </si>
  <si>
    <t>/</t>
  </si>
  <si>
    <t>Facility:</t>
  </si>
  <si>
    <t>MPI Number:</t>
  </si>
  <si>
    <t xml:space="preserve">(Facility/Site Name) </t>
  </si>
  <si>
    <t xml:space="preserve">with applicable instructions, except as I have noted. </t>
  </si>
  <si>
    <t>SCHEDULE 2</t>
  </si>
  <si>
    <t>SUMMARY OF STATISTICAL DATA</t>
  </si>
  <si>
    <t xml:space="preserve">II.  Total Program Population </t>
  </si>
  <si>
    <t>MA DAYS</t>
  </si>
  <si>
    <t>SCHEDULE 1 - PROGRAM EXPENDITURE SCHEDULE</t>
  </si>
  <si>
    <t>SCHEDULE 1A - BENEFITS</t>
  </si>
  <si>
    <t>SCHEDULE 1C - "OTHER" AND MISCELLANEOUS OPERATING COSTS</t>
  </si>
  <si>
    <t>Pension - Non-funded</t>
  </si>
  <si>
    <t>SCHEDULE 4</t>
  </si>
  <si>
    <t>SCHEDULE 5</t>
  </si>
  <si>
    <t xml:space="preserve">     a.  National School Lunch </t>
  </si>
  <si>
    <t xml:space="preserve">     b.  Food Stamps</t>
  </si>
  <si>
    <t>SCHEDULE 5A</t>
  </si>
  <si>
    <t>SCHEDULE 6 - DEPRECIATION AND AMORTIZATION</t>
  </si>
  <si>
    <t>Buildings (End Bal)</t>
  </si>
  <si>
    <t>Fixed Equip (End Bal)</t>
  </si>
  <si>
    <t>Other (End Bal)</t>
  </si>
  <si>
    <t>Movable Equip (End Bal)</t>
  </si>
  <si>
    <t>6. Other (Begin Bal)</t>
  </si>
  <si>
    <t>5. Movable Equip (Begin Bal)</t>
  </si>
  <si>
    <t>3. Other (Begin Bal)</t>
  </si>
  <si>
    <t>2. Fixed Equip (Begin Bal)</t>
  </si>
  <si>
    <t>1. Buildings (Begin Bal)</t>
  </si>
  <si>
    <t>Start Up Costs (End Bal)</t>
  </si>
  <si>
    <t>8. (Begin Bal)</t>
  </si>
  <si>
    <t>(End Bal)</t>
  </si>
  <si>
    <t>9.  Start Up Costs (Begin Bal)</t>
  </si>
  <si>
    <t>SCHEDULE 7 - STATEMENT OF COMPENSATION OF OWNERS</t>
  </si>
  <si>
    <t>SCHEDULE 8 - FACILITY TRANSACTIONS WITH RELATED PARTIES</t>
  </si>
  <si>
    <t>Number or Social Security Number</t>
  </si>
  <si>
    <t>Sec, Line, Col</t>
  </si>
  <si>
    <t>Percent (%)</t>
  </si>
  <si>
    <t>SCHEDULE 9</t>
  </si>
  <si>
    <t xml:space="preserve">     2.  Investment Income from Interfund Loans</t>
  </si>
  <si>
    <t xml:space="preserve">    6.  Mortgage or Bond Principal Payments</t>
  </si>
  <si>
    <t>SCHEDULE 10</t>
  </si>
  <si>
    <t>SCHEDULE 12</t>
  </si>
  <si>
    <t>ROOM AND BOARD</t>
  </si>
  <si>
    <t>MISCELLANEOUS PERSONNEL COSTS</t>
  </si>
  <si>
    <t>HEALTH CARE</t>
  </si>
  <si>
    <t>MPI</t>
  </si>
  <si>
    <t>Number</t>
  </si>
  <si>
    <t xml:space="preserve">SCHEDULE 12 - HEALTH CARE (A)  </t>
  </si>
  <si>
    <t>ANCILLARY SERVICES</t>
  </si>
  <si>
    <t>GENERAL ADMINISTRATIVE</t>
  </si>
  <si>
    <t>SCHEDULE OF LOANS</t>
  </si>
  <si>
    <t>SCHEDULE 14</t>
  </si>
  <si>
    <t xml:space="preserve">     c.  Other (Enter Description)</t>
  </si>
  <si>
    <t>19-21</t>
  </si>
  <si>
    <t>Bank Charges</t>
  </si>
  <si>
    <t>If any of the above transactions were for Rental of Property, Plant or Equipment, provide the following additional details:</t>
  </si>
  <si>
    <t>Disposed</t>
  </si>
  <si>
    <t>Column I</t>
  </si>
  <si>
    <t>Category</t>
  </si>
  <si>
    <t>Balances</t>
  </si>
  <si>
    <t>Ending Cost</t>
  </si>
  <si>
    <t>7. Transp. - Equip (Begin Bal)</t>
  </si>
  <si>
    <t>Transp. - Equip (End Bal)</t>
  </si>
  <si>
    <t>Capital</t>
  </si>
  <si>
    <t>Operating</t>
  </si>
  <si>
    <t>Source</t>
  </si>
  <si>
    <t>Sch 11</t>
  </si>
  <si>
    <t>Sch 12</t>
  </si>
  <si>
    <t>Communications</t>
  </si>
  <si>
    <t>Insurance</t>
  </si>
  <si>
    <t>Food</t>
  </si>
  <si>
    <t>Clothing</t>
  </si>
  <si>
    <t>Transportation</t>
  </si>
  <si>
    <t>Repairs</t>
  </si>
  <si>
    <t>Sch 6</t>
  </si>
  <si>
    <t>Subtotal</t>
  </si>
  <si>
    <t>Sch 4</t>
  </si>
  <si>
    <t>Sch 1A</t>
  </si>
  <si>
    <t>Subtotal - Personnel</t>
  </si>
  <si>
    <t>Occupancy Costs</t>
  </si>
  <si>
    <t>Office Supplies</t>
  </si>
  <si>
    <t>Service Supplies</t>
  </si>
  <si>
    <t>Purchased Services</t>
  </si>
  <si>
    <t>Capital Interest</t>
  </si>
  <si>
    <t>Sch 1C</t>
  </si>
  <si>
    <t>Sch 5, §II</t>
  </si>
  <si>
    <t>Sch 14</t>
  </si>
  <si>
    <t xml:space="preserve">Wages/Salaries </t>
  </si>
  <si>
    <t xml:space="preserve">Employee Benefits </t>
  </si>
  <si>
    <t xml:space="preserve">Miscellaneous Personnel Costs  </t>
  </si>
  <si>
    <t xml:space="preserve">Miscellaneous Operating Costs  </t>
  </si>
  <si>
    <t>Purchase-Non Depr Assets</t>
  </si>
  <si>
    <t>Subtotal - Operating Costs</t>
  </si>
  <si>
    <t>Subtotal-Depreciation/Interest</t>
  </si>
  <si>
    <t>V.   Apportioned Costs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</si>
  <si>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</si>
  <si>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</si>
  <si>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</si>
  <si>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</si>
  <si>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</si>
  <si>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</si>
  <si>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</si>
  <si>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</si>
  <si>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</si>
  <si>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</si>
  <si>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I.</t>
  </si>
  <si>
    <t>Income Offsets to Allow. Costs</t>
  </si>
  <si>
    <t>Disability Insurance</t>
  </si>
  <si>
    <t>Worker's Compensation</t>
  </si>
  <si>
    <t>(B)</t>
  </si>
  <si>
    <t>ACTUAL CURRENT YEAR EXPENSE</t>
  </si>
  <si>
    <t>Total - Room &amp; Board</t>
  </si>
  <si>
    <t>(to Sch 1, ln I.A., Col 1)</t>
  </si>
  <si>
    <t>(to Sch 1, ln I.A., Col 2)</t>
  </si>
  <si>
    <t>Total - Health Care</t>
  </si>
  <si>
    <t>Total - Ancillary Services</t>
  </si>
  <si>
    <t>(to Sch 1, ln I.A., Col 3)</t>
  </si>
  <si>
    <t>Total - General Administrative</t>
  </si>
  <si>
    <t>Section I - Routine Revenue</t>
  </si>
  <si>
    <t>Section II - Other Income</t>
  </si>
  <si>
    <t>Extension</t>
  </si>
  <si>
    <t>Unemployment Compensation tax</t>
  </si>
  <si>
    <t>(a)</t>
  </si>
  <si>
    <t>(a) - Amounts listed in Section I must equal the amounts reported on Schedule 1, Section I, Lines A and J, Column 5.</t>
  </si>
  <si>
    <t>(b)</t>
  </si>
  <si>
    <t>1.</t>
  </si>
  <si>
    <t>2.</t>
  </si>
  <si>
    <t>3.</t>
  </si>
  <si>
    <t>4.</t>
  </si>
  <si>
    <t>5.</t>
  </si>
  <si>
    <t>6.</t>
  </si>
  <si>
    <t>7.</t>
  </si>
  <si>
    <t>Certified beds available at beginning of period</t>
  </si>
  <si>
    <t>Certified beds available at end of period</t>
  </si>
  <si>
    <t>Total certified bed days available for period</t>
  </si>
  <si>
    <t>Private Pay Days</t>
  </si>
  <si>
    <t xml:space="preserve">Percentage of Occupancy </t>
  </si>
  <si>
    <t>Interim Per Diem Rate</t>
  </si>
  <si>
    <t>Funding Level</t>
  </si>
  <si>
    <t>Total actual days (Including private pay days)</t>
  </si>
  <si>
    <t xml:space="preserve"> Program Size</t>
  </si>
  <si>
    <t>Ages:</t>
  </si>
  <si>
    <t>Level of Functioning</t>
  </si>
  <si>
    <t xml:space="preserve"> Personal Characteristics  (Number of Residents by Classification)</t>
  </si>
  <si>
    <t xml:space="preserve">Rate: </t>
  </si>
  <si>
    <t>8.</t>
  </si>
  <si>
    <t>SUMMARY OF CENSUS RECORDS</t>
  </si>
  <si>
    <t>SCHEDULE 3</t>
  </si>
  <si>
    <t>(a) - The total reported in Column 5 flows to Schedule 2, Section II, Line 4.</t>
  </si>
  <si>
    <t xml:space="preserve">(b) - The total reported in Column 6 flows to Schedule 2, Section II, Line 3. </t>
  </si>
  <si>
    <t>Client Liability</t>
  </si>
  <si>
    <t>Private Pay</t>
  </si>
  <si>
    <t>Other:</t>
  </si>
  <si>
    <t>Gifts and Donations Restricted by the Donor for Allowable Costs</t>
  </si>
  <si>
    <t>Refunds and Cash Discounts</t>
  </si>
  <si>
    <t>Income from Space Rental, Vending Machines, and Similar Items</t>
  </si>
  <si>
    <t>Grants for Allowable Costs:</t>
  </si>
  <si>
    <t xml:space="preserve">National School Lunch </t>
  </si>
  <si>
    <t xml:space="preserve">FACILITY: </t>
  </si>
  <si>
    <t xml:space="preserve">SITE NAME: </t>
  </si>
  <si>
    <t xml:space="preserve">MPI NUMBER: </t>
  </si>
  <si>
    <t xml:space="preserve">REPORTING PERIOD: </t>
  </si>
  <si>
    <t>Expense Adjustments</t>
  </si>
  <si>
    <t>Excess Rent from Nonrelated Parties</t>
  </si>
  <si>
    <t>Excess Rent from Related Parties</t>
  </si>
  <si>
    <t>Administrative Expense in Excess of 13% of Net Operating Cost</t>
  </si>
  <si>
    <t>(Amount flows to Sch 1, § VI, Ln E, Col 4)</t>
  </si>
  <si>
    <t>Capital Asset Type:</t>
  </si>
  <si>
    <t>SCHEDULE 6A - CAPITALIZED ASSETS - ADDITIONS/DELETIONS</t>
  </si>
  <si>
    <t>Owner's Name</t>
  </si>
  <si>
    <t>Sole Proprietorship</t>
  </si>
  <si>
    <t>Title &amp; Function</t>
  </si>
  <si>
    <t>Partnership</t>
  </si>
  <si>
    <t>Subchapter S Corporation</t>
  </si>
  <si>
    <t>% of Customary Work Week Devoted to ICF</t>
  </si>
  <si>
    <t>Typical Weekly Hours Worked for ICF</t>
  </si>
  <si>
    <t>Compensation Included in Allowable Costs</t>
  </si>
  <si>
    <t>a.</t>
  </si>
  <si>
    <t>b.</t>
  </si>
  <si>
    <t>c.</t>
  </si>
  <si>
    <t>d.</t>
  </si>
  <si>
    <t>e.</t>
  </si>
  <si>
    <t>f.</t>
  </si>
  <si>
    <t>g.</t>
  </si>
  <si>
    <t>h.</t>
  </si>
  <si>
    <t>Type of Business Organization (mark X in one)</t>
  </si>
  <si>
    <t xml:space="preserve">a. </t>
  </si>
  <si>
    <t xml:space="preserve">b. </t>
  </si>
  <si>
    <t xml:space="preserve">c. </t>
  </si>
  <si>
    <t>and Changes in Fund Balance.</t>
  </si>
  <si>
    <t>Resident Receipts</t>
  </si>
  <si>
    <t>Interest Earned</t>
  </si>
  <si>
    <t>Payments to Facility</t>
  </si>
  <si>
    <t>Resident Expenditures</t>
  </si>
  <si>
    <t>Other Expenditures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</si>
  <si>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</si>
  <si>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</si>
  <si>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</si>
  <si>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</si>
  <si>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</si>
  <si>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</si>
  <si>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</si>
  <si>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</si>
  <si>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</si>
  <si>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12.</t>
  </si>
  <si>
    <t>21.</t>
  </si>
  <si>
    <t>22.</t>
  </si>
  <si>
    <t>24.</t>
  </si>
  <si>
    <t>25.</t>
  </si>
  <si>
    <t>26.</t>
  </si>
  <si>
    <t>27.</t>
  </si>
  <si>
    <t>29.</t>
  </si>
  <si>
    <t>30.</t>
  </si>
  <si>
    <t>23.</t>
  </si>
  <si>
    <t>31.</t>
  </si>
  <si>
    <t>Petty Cash</t>
  </si>
  <si>
    <t>Non-Interest Bearing Accounts</t>
  </si>
  <si>
    <t>Interest Bearing Checking</t>
  </si>
  <si>
    <t>Savings Account</t>
  </si>
  <si>
    <t>Certificates of Deposits</t>
  </si>
  <si>
    <t>Other Cash Accounts</t>
  </si>
  <si>
    <t>Accounts Receivable</t>
  </si>
  <si>
    <t>Other Assets</t>
  </si>
  <si>
    <t>Total Assets</t>
  </si>
  <si>
    <t>Accounts Payable - General</t>
  </si>
  <si>
    <t>Accounts Payable - Estates</t>
  </si>
  <si>
    <t xml:space="preserve">Accounts Payable - Facility </t>
  </si>
  <si>
    <t>Other Liabilities</t>
  </si>
  <si>
    <t>Total Liabilities</t>
  </si>
  <si>
    <t>Fund Balance at End of Period</t>
  </si>
  <si>
    <t>Total Liabilities &amp; Fund Balance</t>
  </si>
  <si>
    <t>Part C - Compliance Questions for Federal Requirements (OBRA 1987)</t>
  </si>
  <si>
    <t xml:space="preserve">I. </t>
  </si>
  <si>
    <t xml:space="preserve">II. </t>
  </si>
  <si>
    <t xml:space="preserve">III. </t>
  </si>
  <si>
    <t xml:space="preserve">Are detailed resident personal fund ledgers available upon request? </t>
  </si>
  <si>
    <t xml:space="preserve">IV. </t>
  </si>
  <si>
    <t xml:space="preserve">V. </t>
  </si>
  <si>
    <t xml:space="preserve">VI. </t>
  </si>
  <si>
    <t>Are all personal funds of facility residents insured or covered by a surety bond?</t>
  </si>
  <si>
    <t>Check One:</t>
  </si>
  <si>
    <t>Balances reflected here pertain to:</t>
  </si>
  <si>
    <t>Personal Funds</t>
  </si>
  <si>
    <t>Are residents and the County Assistance Offices notified when the amount in an individual</t>
  </si>
  <si>
    <t xml:space="preserve">resident's personal account exceed MA specified ceilings? </t>
  </si>
  <si>
    <t>Rate Unit</t>
  </si>
  <si>
    <t>(Time Period)</t>
  </si>
  <si>
    <t>Party?</t>
  </si>
  <si>
    <t>Agency Providing Services</t>
  </si>
  <si>
    <t>(Yes or No)</t>
  </si>
  <si>
    <t xml:space="preserve"> --- OR ---</t>
  </si>
  <si>
    <t>Edit</t>
  </si>
  <si>
    <t>Check</t>
  </si>
  <si>
    <t>Section I - Mandatory Benefits</t>
  </si>
  <si>
    <t>Section II - Non-Mandatory Benefits</t>
  </si>
  <si>
    <t>of Salaries</t>
  </si>
  <si>
    <t>Buildings</t>
  </si>
  <si>
    <t>Fixed Equipment</t>
  </si>
  <si>
    <t>Movable Equipment</t>
  </si>
  <si>
    <t xml:space="preserve">Other </t>
  </si>
  <si>
    <t>Transportation Equip</t>
  </si>
  <si>
    <t>Start Up Costs</t>
  </si>
  <si>
    <t xml:space="preserve">Total Miscellaneous Operating:                  </t>
  </si>
  <si>
    <t>(from Sch 3)</t>
  </si>
  <si>
    <t>AFTER all other cost figures have been</t>
  </si>
  <si>
    <t>entered on other schedules.</t>
  </si>
  <si>
    <t>(No Data Entry is necessary)</t>
  </si>
  <si>
    <t>IV.  Private Pay Rates</t>
  </si>
  <si>
    <t>Date of First Increase/Decrease</t>
  </si>
  <si>
    <t>Date of Second Increase/Decrease</t>
  </si>
  <si>
    <t>Additional Data for Same Individuals listed above:</t>
  </si>
  <si>
    <t>Subchapter S Corp. - % of Stock Owned</t>
  </si>
  <si>
    <t>i.</t>
  </si>
  <si>
    <t>j.</t>
  </si>
  <si>
    <t>(to Sch 12, Ln 1)</t>
  </si>
  <si>
    <t>(A)</t>
  </si>
  <si>
    <t>Funding Level Reference (Source for lns 6 &amp; 7)</t>
  </si>
  <si>
    <t>(from Sch 6A)</t>
  </si>
  <si>
    <t>Corporation - # of Shares Owned</t>
  </si>
  <si>
    <t>Therapeutic Leave - Up to Limits (c)</t>
  </si>
  <si>
    <t>Hospital Leave Days - Up to Limits (c)</t>
  </si>
  <si>
    <t>Resident
Days</t>
  </si>
  <si>
    <t>PRIVATE
 PAY
 DAYS</t>
  </si>
  <si>
    <t>TOTAL
 DAYS</t>
  </si>
  <si>
    <t>ADJUSTMENTS TO COSTS</t>
  </si>
  <si>
    <t>Nonreimbursable Expenses</t>
  </si>
  <si>
    <t>Unallowable as negative</t>
  </si>
  <si>
    <t xml:space="preserve">(A) - See Instructions for Schedule 5 for a list of items to be considered. </t>
  </si>
  <si>
    <t>Adjustments to Costs</t>
  </si>
  <si>
    <t>Excess Gen Admin Adjustment</t>
  </si>
  <si>
    <t xml:space="preserve">Address: </t>
  </si>
  <si>
    <t>FedEx/UPS:</t>
  </si>
  <si>
    <t>USPS:</t>
  </si>
  <si>
    <t>Beginning Balance</t>
  </si>
  <si>
    <t xml:space="preserve">(A) </t>
  </si>
  <si>
    <t xml:space="preserve">- Must agree with Ending Balance per the Prior Year Schedule 10.  </t>
  </si>
  <si>
    <t xml:space="preserve">(B) </t>
  </si>
  <si>
    <t>- Figure in all 3 places should be the same.</t>
  </si>
  <si>
    <t>Gross-Up/Add-on as positive</t>
  </si>
  <si>
    <t>Subtotal-Fixed Assets</t>
  </si>
  <si>
    <t>for Add/Del</t>
  </si>
  <si>
    <t>Other *</t>
  </si>
  <si>
    <t>DCW *</t>
  </si>
  <si>
    <t>Employee Equivalent Hours*</t>
  </si>
  <si>
    <t>ICF Residents</t>
  </si>
  <si>
    <t>IF RELATED PARTY</t>
  </si>
  <si>
    <t>Booked</t>
  </si>
  <si>
    <t>Expense (A)</t>
  </si>
  <si>
    <t>Actual Cost</t>
  </si>
  <si>
    <t>to Rel Party</t>
  </si>
  <si>
    <t>Adjustment</t>
  </si>
  <si>
    <t>to Cost (B)</t>
  </si>
  <si>
    <t>(to Sch 5, Ln 5)</t>
  </si>
  <si>
    <t>4. Subtotal - Fixed Assets</t>
  </si>
  <si>
    <t>Real Estate Taxes - Send copies of paid tax statements identifying the property</t>
  </si>
  <si>
    <t>Interest on Capital Indebtedness - Send notes and amortization schedules or equivalent</t>
  </si>
  <si>
    <t>Actual Straight Line Depreciation - Provide Detailed Schedules</t>
  </si>
  <si>
    <t>Total Increases</t>
  </si>
  <si>
    <t>Total Decreases</t>
  </si>
  <si>
    <t>ADDITIONAL POSITIONS FROM PAGE 2 OF 2</t>
  </si>
  <si>
    <t>Var</t>
  </si>
  <si>
    <t>%Var</t>
  </si>
  <si>
    <t>OPTIONAL EDIT CHECKS</t>
  </si>
  <si>
    <t>C/Y Actual</t>
  </si>
  <si>
    <t>Col 8</t>
  </si>
  <si>
    <t>Job Title</t>
  </si>
  <si>
    <t>(E)</t>
  </si>
  <si>
    <t>Annual
Full Time Hrs for this position</t>
  </si>
  <si>
    <t>(K)</t>
  </si>
  <si>
    <t>Total - Room and Board</t>
  </si>
  <si>
    <t>Signature of Prepared By (if other than facility)</t>
  </si>
  <si>
    <t>MISREPRESENTATION OR FALSIFICATION OF ANY INFORMATION</t>
  </si>
  <si>
    <t>CONTAINED IN THIS COST REPORT MAY BE PUNISHABLE BY FINE</t>
  </si>
  <si>
    <t xml:space="preserve">AND/OR IMPRISONMENT UNDER STATES OR FEDERAL LAW. </t>
  </si>
  <si>
    <t>Subtotal-Equip/Other Fixed Assets</t>
  </si>
  <si>
    <t>(b) - Amounts reported as Total in Section II must equal the amounts reported on Schedule 1, Section II, Line K, Columns 1 through 7.</t>
  </si>
  <si>
    <t>Occupancy Exception Request Letter may be submitted following this page.</t>
  </si>
  <si>
    <t>Note:  If Occupancy is below 98% and § 6211.64 criteria have been met, Minimum</t>
  </si>
  <si>
    <t>(c) - Therapeutic Leave Days and Hospital Leave Days in excess of § 6210.71 are not reported</t>
  </si>
  <si>
    <t>(to Sch 5, § II)</t>
  </si>
  <si>
    <r>
      <rPr>
        <b/>
        <sz val="12"/>
        <color rgb="FFFF0000"/>
        <rFont val="Tahoma"/>
        <family val="2"/>
      </rPr>
      <t>Note:</t>
    </r>
    <r>
      <rPr>
        <sz val="12"/>
        <color rgb="FFFF0000"/>
        <rFont val="Tahoma"/>
        <family val="2"/>
      </rPr>
      <t xml:space="preserve">  This page will be properly computed</t>
    </r>
  </si>
  <si>
    <r>
      <t xml:space="preserve">This Schedule Must be Completed by </t>
    </r>
    <r>
      <rPr>
        <b/>
        <sz val="12"/>
        <rFont val="Tahoma"/>
        <family val="2"/>
      </rPr>
      <t>For Profit</t>
    </r>
    <r>
      <rPr>
        <sz val="12"/>
        <rFont val="Tahoma"/>
        <family val="2"/>
      </rPr>
      <t xml:space="preserve"> Agencies Only</t>
    </r>
  </si>
  <si>
    <t>Due to Commonwealth-ESCHEATS</t>
  </si>
  <si>
    <t>(to Sch 1, §I, Ln C, Col 1)</t>
  </si>
  <si>
    <t>(to Sch 1, §I, Ln C, Col 2)</t>
  </si>
  <si>
    <t xml:space="preserve">(B) - Adjustment to lesser of related party's cost or market value is necessary per 55 Pa. Code §6211.114.(a), and HIM 15 §§1000 </t>
  </si>
  <si>
    <t>(A) - Report Actual amount paid and expensed on General Ledger.</t>
  </si>
  <si>
    <t>(to Sch 1, §I, Ln C, Col 3)</t>
  </si>
  <si>
    <t>(to Sch 1, §I, Ln C, Col 4)</t>
  </si>
  <si>
    <t>Lender / Creditor</t>
  </si>
  <si>
    <t>Related Party?
(Yes or No)</t>
  </si>
  <si>
    <t>Interest Rate</t>
  </si>
  <si>
    <t>Debt Inst Previously Submitted? (Yes or No)</t>
  </si>
  <si>
    <t>match Sch 1,</t>
  </si>
  <si>
    <t>§II, Ln J</t>
  </si>
  <si>
    <t>to Sch 1,</t>
  </si>
  <si>
    <t>§IV, Ln B</t>
  </si>
  <si>
    <t xml:space="preserve">Total Allowable Costs  </t>
  </si>
  <si>
    <t>Lines C-D-E</t>
  </si>
  <si>
    <t>INCOME AND OFFSETS TO ALLOWABLE COSTS</t>
  </si>
  <si>
    <t>GENERAL ADMINISTRATIVE ALLOWANCE COMPUTATION</t>
  </si>
  <si>
    <t>(c)</t>
  </si>
  <si>
    <t>Total Property, Plant &amp; Equipment (PP&amp;E)</t>
  </si>
  <si>
    <t>Asset Cost or Depreciable Basis</t>
  </si>
  <si>
    <t>Prior Owners Accumulated Depreciation</t>
  </si>
  <si>
    <t>Medical Assistance Cost Basis</t>
  </si>
  <si>
    <t>Accumulated Depreciation through</t>
  </si>
  <si>
    <t>Current Year Depreciation Expense</t>
  </si>
  <si>
    <t>Useful Life, Life Range,
or 
Depr Rate</t>
  </si>
  <si>
    <t>Accumulated Depreciation as of</t>
  </si>
  <si>
    <t>Ref. to Schedule 1, Sec/Line/Col</t>
  </si>
  <si>
    <t>*Ref to Schedule 1</t>
  </si>
  <si>
    <t>and either Federal Identification</t>
  </si>
  <si>
    <t>STATEMENT OF CHANGES IN FUNDED DEPRECIATION</t>
  </si>
  <si>
    <t>ANNUAL FINANCIAL REPORT OF RESIDENTIAL PERSONAL FUND MANAGEMENT</t>
  </si>
  <si>
    <t>FTE
units</t>
  </si>
  <si>
    <t>Type of Contract (a)</t>
  </si>
  <si>
    <t>Description of Service</t>
  </si>
  <si>
    <t xml:space="preserve">for cost report period:                                     </t>
  </si>
  <si>
    <t>Column J</t>
  </si>
  <si>
    <t>Column K</t>
  </si>
  <si>
    <t>Relationship
 to Provider</t>
  </si>
  <si>
    <t>Are individual resident personal funds in excess of $50 maintained in interest bearing accts?</t>
  </si>
  <si>
    <t>Total Routine Revenue</t>
  </si>
  <si>
    <t>input/Sch 14</t>
  </si>
  <si>
    <t>input/Sch 5,§I</t>
  </si>
  <si>
    <r>
      <t>Gross Costs</t>
    </r>
    <r>
      <rPr>
        <sz val="11"/>
        <rFont val="Tahoma"/>
        <family val="2"/>
      </rPr>
      <t xml:space="preserve"> - Total per General Ledger</t>
    </r>
  </si>
  <si>
    <t>Total Benefits (to Schedule 1, Line 2)</t>
  </si>
  <si>
    <t>(Cols 2 thru 5)</t>
  </si>
  <si>
    <r>
      <rPr>
        <b/>
        <sz val="11"/>
        <rFont val="Tahoma"/>
        <family val="2"/>
      </rPr>
      <t>Section I</t>
    </r>
    <r>
      <rPr>
        <sz val="11"/>
        <rFont val="Tahoma"/>
        <family val="2"/>
      </rPr>
      <t xml:space="preserve"> - Adjustments to Allowable Costs (A)</t>
    </r>
  </si>
  <si>
    <r>
      <t xml:space="preserve">          </t>
    </r>
    <r>
      <rPr>
        <b/>
        <sz val="11"/>
        <rFont val="Tahoma"/>
        <family val="2"/>
      </rPr>
      <t>Total Section I</t>
    </r>
    <r>
      <rPr>
        <sz val="11"/>
        <rFont val="Tahoma"/>
        <family val="2"/>
      </rPr>
      <t xml:space="preserve"> -- Must match Sch 1, § VI, Ln B, Col 7</t>
    </r>
  </si>
  <si>
    <r>
      <rPr>
        <b/>
        <sz val="11"/>
        <rFont val="Tahoma"/>
        <family val="2"/>
      </rPr>
      <t>Section II</t>
    </r>
    <r>
      <rPr>
        <sz val="11"/>
        <rFont val="Tahoma"/>
        <family val="2"/>
      </rPr>
      <t xml:space="preserve"> - Excessive Administrative Costs  (from Schedule 5A)</t>
    </r>
  </si>
  <si>
    <t>Date Acquired (specific date or 'Various')</t>
  </si>
  <si>
    <t>Does the facility maintain a Plant Ledger with each individual asset listed, that is used to calculate depreciation expense?</t>
  </si>
  <si>
    <t>Partnership - % Ownership
 (and % of Profit/ Loss if different)</t>
  </si>
  <si>
    <t>Beginning Balance:  (Ending Balance on Prior Year Schedule 9)</t>
  </si>
  <si>
    <t>commingled with facility funds?</t>
  </si>
  <si>
    <t xml:space="preserve">Are accounting procedures established to assure that resident personal funds are not </t>
  </si>
  <si>
    <t>Pay Type 
(e.g., Regular, Overtime, VHST, PTO, Other)</t>
  </si>
  <si>
    <t>SCHEDULE 11 - STAFFING - ANCILLARY SERVICES</t>
  </si>
  <si>
    <t>SCHEDULE 11 - STAFFING - GENERAL ADMINISTRATIVE</t>
  </si>
  <si>
    <t>Total
Amount</t>
  </si>
  <si>
    <t>DCW</t>
  </si>
  <si>
    <t>Calculated Emp Equivalent FTE's</t>
  </si>
  <si>
    <t>* - Columns 7 &amp; 8 should be completed for when contract staff were used to fill/cover employee shifts.  The number of hours contracted for Direct</t>
  </si>
  <si>
    <t>Col. 2</t>
  </si>
  <si>
    <t>Col. 3</t>
  </si>
  <si>
    <t>Col. 4</t>
  </si>
  <si>
    <t xml:space="preserve">Col. 5 </t>
  </si>
  <si>
    <t>Col. 6</t>
  </si>
  <si>
    <t>Col. 7</t>
  </si>
  <si>
    <t>Col. 8</t>
  </si>
  <si>
    <t>Col. 9</t>
  </si>
  <si>
    <t>Col. 10</t>
  </si>
  <si>
    <t>Col. 11</t>
  </si>
  <si>
    <t>Col. 5</t>
  </si>
  <si>
    <t>Col. 6A</t>
  </si>
  <si>
    <t>Col. 6B</t>
  </si>
  <si>
    <t xml:space="preserve">Column 3  </t>
  </si>
  <si>
    <t>Capital Asset Category</t>
  </si>
  <si>
    <t>Grand Total</t>
  </si>
  <si>
    <t>Adjust Day Program to Related Party Actual - from Sch 12-HC (A)</t>
  </si>
  <si>
    <t>Column 8</t>
  </si>
  <si>
    <t>Column 9</t>
  </si>
  <si>
    <t>Column 10</t>
  </si>
  <si>
    <t>Accumulated Depreciation Disposals / Adjustments</t>
  </si>
  <si>
    <t>(a) - Accumulated Depreciation for assets disposed of and removed from the Plant Ledger should be entered as a negative.</t>
  </si>
  <si>
    <t>(Cols 3-4)</t>
  </si>
  <si>
    <t>(Cols 6+7+9)</t>
  </si>
  <si>
    <t>Adjustments pertaining to Prior Periods</t>
  </si>
  <si>
    <t>Ending Fund Balance (lns 5-9)</t>
  </si>
  <si>
    <t>Calculated AVG Hourly Rate</t>
  </si>
  <si>
    <t>Calculated AVG Annual Salary</t>
  </si>
  <si>
    <t>--- OR (H) ---</t>
  </si>
  <si>
    <r>
      <t xml:space="preserve">(H) - </t>
    </r>
    <r>
      <rPr>
        <b/>
        <sz val="11"/>
        <rFont val="Tahoma"/>
        <family val="2"/>
      </rPr>
      <t xml:space="preserve">Do NOT complete both columns 6 and 7 for the same line. </t>
    </r>
    <r>
      <rPr>
        <sz val="11"/>
        <rFont val="Tahoma"/>
        <family val="2"/>
      </rPr>
      <t xml:space="preserve"> Use a separate line for the same job title if necessary. </t>
    </r>
  </si>
  <si>
    <t>(I)</t>
  </si>
  <si>
    <t>(J)</t>
  </si>
  <si>
    <t xml:space="preserve"> (C), (D) </t>
  </si>
  <si>
    <t>(C) - Overtime should be separately identified.  ODP prefers that Shift Differentials and 1:1 staffing not be split out from regular pay, so that an overall average is derived.</t>
  </si>
  <si>
    <t>(D) - VHST or PTO should be reported as costs only, but no associated FTE's.  Do NOT reflect Vacancy or Vacant FTE's.   (See instructions for further explanation.)</t>
  </si>
  <si>
    <t>(E) - See Instructions.  Reference document is DPW Human Resource Manual, Position Classification, 7104.3 Attachment 1.  (Copy available from ODP staff.)</t>
  </si>
  <si>
    <t>(F)</t>
  </si>
  <si>
    <t>(F) - If 40 hrs/wk, enter 2080; if 37.5 hrs/wk, enter 1950.  Do not reduce for Part Time positions or partial year employment; those reductions are accounted for in column 5.</t>
  </si>
  <si>
    <t xml:space="preserve"> (D), (G)</t>
  </si>
  <si>
    <t>(K) - Per payroll records, with totals in agreement with General Ledger</t>
  </si>
  <si>
    <t>(I) - If Hourly, calculate Column 6 = Col. 8 / Col. 5 / Col. 4.</t>
  </si>
  <si>
    <t xml:space="preserve">(J) - If Salaried, calculate Column 7 = Col. 8 / Col. 5. </t>
  </si>
  <si>
    <t>please double check your data.</t>
  </si>
  <si>
    <t>If Significant variances appear,</t>
  </si>
  <si>
    <t>NOT PART OF COST REPT</t>
  </si>
  <si>
    <t>Actual
Expense</t>
  </si>
  <si>
    <t>Name of Consultant, Firm or Contractor</t>
  </si>
  <si>
    <r>
      <t xml:space="preserve">to Sch 1, </t>
    </r>
    <r>
      <rPr>
        <sz val="10"/>
        <rFont val="Calibri"/>
        <family val="2"/>
      </rPr>
      <t>§</t>
    </r>
    <r>
      <rPr>
        <sz val="10"/>
        <rFont val="Tahoma"/>
        <family val="2"/>
      </rPr>
      <t xml:space="preserve"> IV, Ln A, Col 6</t>
    </r>
  </si>
  <si>
    <t>(to Sch 6, Col 3)</t>
  </si>
  <si>
    <t>--- N/A for this cost center ---                --- N/A for this cost center ---</t>
  </si>
  <si>
    <t>Calculated Occupied Beds</t>
  </si>
  <si>
    <t>Reported Certified Beds</t>
  </si>
  <si>
    <t>Not part of Cost Report</t>
  </si>
  <si>
    <t>For Informational Purposes Only</t>
  </si>
  <si>
    <t>Principal Payments This Fiscal Year</t>
  </si>
  <si>
    <t>Income from SNAP Program (e.g., Food Stamps)</t>
  </si>
  <si>
    <t>CONTRACTED DAY PROGRAM COSTS</t>
  </si>
  <si>
    <t>Calc Avg</t>
  </si>
  <si>
    <t>Allowable</t>
  </si>
  <si>
    <t>Contracted</t>
  </si>
  <si>
    <t>Day Pgm Cost</t>
  </si>
  <si>
    <t>Cont. Day</t>
  </si>
  <si>
    <t>pp</t>
  </si>
  <si>
    <t>Pgm cost pp</t>
  </si>
  <si>
    <t>* Reference is to identify the Schedule 1 location where the cost of the transactions with the related party is included.</t>
  </si>
  <si>
    <t>On what basis is interest allocated?</t>
  </si>
  <si>
    <t>Respond Yes or No</t>
  </si>
  <si>
    <r>
      <t xml:space="preserve">(a) - Enter </t>
    </r>
    <r>
      <rPr>
        <b/>
        <sz val="11"/>
        <rFont val="Tahoma"/>
        <family val="2"/>
      </rPr>
      <t>SC</t>
    </r>
    <r>
      <rPr>
        <sz val="11"/>
        <rFont val="Tahoma"/>
        <family val="2"/>
      </rPr>
      <t xml:space="preserve"> for Service Contract (</t>
    </r>
    <r>
      <rPr>
        <sz val="11"/>
        <rFont val="Calibri"/>
        <family val="2"/>
      </rPr>
      <t>§</t>
    </r>
    <r>
      <rPr>
        <sz val="9.9"/>
        <rFont val="Tahoma"/>
        <family val="2"/>
      </rPr>
      <t>6211.74)</t>
    </r>
    <r>
      <rPr>
        <sz val="11"/>
        <rFont val="Tahoma"/>
        <family val="2"/>
      </rPr>
      <t xml:space="preserve"> or </t>
    </r>
    <r>
      <rPr>
        <b/>
        <sz val="11"/>
        <rFont val="Tahoma"/>
        <family val="2"/>
      </rPr>
      <t>US</t>
    </r>
    <r>
      <rPr>
        <sz val="11"/>
        <rFont val="Tahoma"/>
        <family val="2"/>
      </rPr>
      <t xml:space="preserve"> for Unit of Service Contract (</t>
    </r>
    <r>
      <rPr>
        <sz val="10"/>
        <rFont val="Tahoma"/>
        <family val="2"/>
      </rPr>
      <t>§6211.75</t>
    </r>
    <r>
      <rPr>
        <sz val="11"/>
        <rFont val="Tahoma"/>
        <family val="2"/>
      </rPr>
      <t>)</t>
    </r>
  </si>
  <si>
    <t>service is never filled by an employee (Ex. Pharmacist), indicate N/A in both columns 7 &amp; 8.</t>
  </si>
  <si>
    <t xml:space="preserve">Care Workers should be filled in column 7. Contracted hours for other employee positions should be reflected in column 8.  If the contracted </t>
  </si>
  <si>
    <t>(A) - If Yes is entered in Column 9, list the Fiscal Year (ex: 16/17) in Column 10.</t>
  </si>
  <si>
    <t xml:space="preserve">   B &amp; C.  Allowable Depreciation &amp; Capital Interest</t>
  </si>
  <si>
    <t xml:space="preserve">     D.  Subtotal (lines A. through C.)</t>
  </si>
  <si>
    <r>
      <t xml:space="preserve">           (per 55 PA Code </t>
    </r>
    <r>
      <rPr>
        <sz val="11"/>
        <rFont val="Calibri"/>
        <family val="2"/>
      </rPr>
      <t>§</t>
    </r>
    <r>
      <rPr>
        <sz val="10.45"/>
        <rFont val="Tahoma"/>
        <family val="2"/>
      </rPr>
      <t>6211.72(e)(4)</t>
    </r>
    <r>
      <rPr>
        <sz val="11"/>
        <rFont val="Tahoma"/>
        <family val="2"/>
      </rPr>
      <t>)</t>
    </r>
  </si>
  <si>
    <t xml:space="preserve">     E.  Adjusted Total Allowable Costs (Ln 2 - Ln D)</t>
  </si>
  <si>
    <t xml:space="preserve">           (Line E. x Line F.)</t>
  </si>
  <si>
    <t xml:space="preserve">           (Line 1. - Line 2.G, if Ln 1 exceeds Ln 2.G.)</t>
  </si>
  <si>
    <t xml:space="preserve">          (Schedule 1, Section VI, Line C, Column 6)</t>
  </si>
  <si>
    <t>10.  Subtotal (Lines 5 through 9)</t>
  </si>
  <si>
    <t>Accrued Anticipated Funding (Revenue Reimbursement)</t>
  </si>
  <si>
    <t>rounding</t>
  </si>
  <si>
    <t>Medical Assistance interim payments</t>
  </si>
  <si>
    <t>(A) - (K) -- See Schedule 11 - Room and Board, page 1 of 2 for all Footnotes.</t>
  </si>
  <si>
    <r>
      <t xml:space="preserve">SCHEDULE 11 - STAFFING - ROOM AND BOARD </t>
    </r>
    <r>
      <rPr>
        <sz val="12"/>
        <rFont val="Tahoma"/>
        <family val="2"/>
      </rPr>
      <t>(page 1 of 2)</t>
    </r>
  </si>
  <si>
    <r>
      <t xml:space="preserve">SCHEDULE 11 - STAFFING - ROOM AND BOARD </t>
    </r>
    <r>
      <rPr>
        <sz val="12"/>
        <rFont val="Tahoma"/>
        <family val="2"/>
      </rPr>
      <t>(page 2 of 2)</t>
    </r>
  </si>
  <si>
    <t>(i.e., Day Program costs are included in salaries on Schedule 11)</t>
  </si>
  <si>
    <t xml:space="preserve">Description
</t>
  </si>
  <si>
    <r>
      <t xml:space="preserve">Hours
</t>
    </r>
    <r>
      <rPr>
        <sz val="10"/>
        <rFont val="Tahoma"/>
        <family val="2"/>
      </rPr>
      <t>(input)</t>
    </r>
  </si>
  <si>
    <r>
      <t xml:space="preserve">Average Hourly Wage
</t>
    </r>
    <r>
      <rPr>
        <sz val="10"/>
        <rFont val="Tahoma"/>
        <family val="2"/>
      </rPr>
      <t>(col G / col E)</t>
    </r>
  </si>
  <si>
    <r>
      <t xml:space="preserve">COVID-19 Costs to be Reimbursed
</t>
    </r>
    <r>
      <rPr>
        <sz val="10"/>
        <rFont val="Tahoma"/>
        <family val="2"/>
      </rPr>
      <t>(col G - col I)</t>
    </r>
  </si>
  <si>
    <t>Regular Pay rate hours added for new COVID-19 related tasks</t>
  </si>
  <si>
    <t>Facilities/Maintenance</t>
  </si>
  <si>
    <t>R&amp;B</t>
  </si>
  <si>
    <t xml:space="preserve">     "</t>
  </si>
  <si>
    <t>Housekeeping</t>
  </si>
  <si>
    <t>House Mgr</t>
  </si>
  <si>
    <t>R.N.</t>
  </si>
  <si>
    <t>DSP</t>
  </si>
  <si>
    <t>Overtime hours attributable to COVID-19</t>
  </si>
  <si>
    <t>L.P.N.</t>
  </si>
  <si>
    <t>Other - (add description)</t>
  </si>
  <si>
    <t xml:space="preserve">TOTAL INCREASED COSTS DUE TO COVID-19 -- WAGES &amp; SALARIES </t>
  </si>
  <si>
    <t>Description of Expense or Commodity Purchased
(modify to best describe provider specific costs)</t>
  </si>
  <si>
    <t>Cleaning Supplies</t>
  </si>
  <si>
    <t>Professional Cleaning &amp; Disinfecting</t>
  </si>
  <si>
    <t xml:space="preserve">Medical Waste Disposal </t>
  </si>
  <si>
    <t xml:space="preserve">Miscellaneous Oper. Costs  </t>
  </si>
  <si>
    <t>Apportioned Costs</t>
  </si>
  <si>
    <t>Room &amp; Board</t>
  </si>
  <si>
    <t>HC</t>
  </si>
  <si>
    <t>Ancillary Services</t>
  </si>
  <si>
    <t>Health Care</t>
  </si>
  <si>
    <t>ANC</t>
  </si>
  <si>
    <t>General Administrative</t>
  </si>
  <si>
    <t>GA</t>
  </si>
  <si>
    <t>Room</t>
  </si>
  <si>
    <r>
      <t xml:space="preserve">Cost Center
</t>
    </r>
    <r>
      <rPr>
        <vertAlign val="superscript"/>
        <sz val="12"/>
        <rFont val="Tahoma"/>
        <family val="2"/>
      </rPr>
      <t>(2)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(R&amp;B, HC, ANC, GA)</t>
    </r>
  </si>
  <si>
    <t>Abbreviation</t>
  </si>
  <si>
    <t>R &amp; B</t>
  </si>
  <si>
    <t>H C</t>
  </si>
  <si>
    <t>Anc</t>
  </si>
  <si>
    <t>Range Name:</t>
  </si>
  <si>
    <t>G A</t>
  </si>
  <si>
    <t>Totals by Cost Center:</t>
  </si>
  <si>
    <r>
      <t xml:space="preserve">Gross Adjustment Received
</t>
    </r>
    <r>
      <rPr>
        <vertAlign val="superscript"/>
        <sz val="12"/>
        <rFont val="Tahoma"/>
        <family val="2"/>
      </rPr>
      <t>(4)</t>
    </r>
  </si>
  <si>
    <t>rows to be hidden</t>
  </si>
  <si>
    <t>Cost Center</t>
  </si>
  <si>
    <t>Number of COVID-19 Deaths - Residents</t>
  </si>
  <si>
    <t>Number of COVID-19 Deaths - Employees</t>
  </si>
  <si>
    <t>V.  COVID-19 Statistics</t>
  </si>
  <si>
    <t xml:space="preserve">Number of Residents Quarantined due to suspected or confirmed COVID-19 </t>
  </si>
  <si>
    <t>Number of COVID-19 Positive cases - Residents</t>
  </si>
  <si>
    <t>Number of COVID-19 Positive cases - Employees</t>
  </si>
  <si>
    <t>Depreciation &amp; Interest</t>
  </si>
  <si>
    <t>Oth</t>
  </si>
  <si>
    <t>D&amp;I</t>
  </si>
  <si>
    <t>SCHEDULE 19 - EXTRAORDINARY COVID-19 EXPENDITURES</t>
  </si>
  <si>
    <t>Col. 6C</t>
  </si>
  <si>
    <t>Col. 6D</t>
  </si>
  <si>
    <t>TOTAL LOAN
Interest Payments 
This Fiscal Year (B)</t>
  </si>
  <si>
    <t>(B) - Columns 6A or 6B should be completed with the total interest payments for the loan for the year (i.e., amounts per loan documentation amortization schedule).</t>
  </si>
  <si>
    <t>SITE PORTION OF 
Interest Payments 
This Fiscal Year (C)</t>
  </si>
  <si>
    <t>Fiscal Year Instrument Previously Submitted
(A)</t>
  </si>
  <si>
    <t>(prior to COVID-19 mitigation closure)</t>
  </si>
  <si>
    <t>Attended</t>
  </si>
  <si>
    <t># of Residents Accounted For</t>
  </si>
  <si>
    <t>Calc Avg Census per Sch 2</t>
  </si>
  <si>
    <t xml:space="preserve">  and 1005. Prepopulated formula is column 7 - column 6; however, this may be overridden with direct entry if market rate is less.</t>
  </si>
  <si>
    <t>1A</t>
  </si>
  <si>
    <t>Direct Care</t>
  </si>
  <si>
    <t>(A) - Same position may be listed multiple times as necessary to accommodate Col. 2.</t>
  </si>
  <si>
    <r>
      <t xml:space="preserve">(B) - Identify all Direct Care Staff (Ref. Definition at </t>
    </r>
    <r>
      <rPr>
        <sz val="11"/>
        <rFont val="Calibri"/>
        <family val="2"/>
      </rPr>
      <t>§</t>
    </r>
    <r>
      <rPr>
        <sz val="11"/>
        <rFont val="Tahoma"/>
        <family val="2"/>
      </rPr>
      <t xml:space="preserve">6211.4) by an asterisk (*) in col. 1A.  </t>
    </r>
  </si>
  <si>
    <r>
      <t>Cost Center</t>
    </r>
    <r>
      <rPr>
        <vertAlign val="superscript"/>
        <sz val="12"/>
        <rFont val="Tahoma"/>
        <family val="2"/>
      </rPr>
      <t xml:space="preserve"> (1)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(R&amp;B, HC, ANC, GA, Other, D&amp;I)</t>
    </r>
  </si>
  <si>
    <t>RoomO</t>
  </si>
  <si>
    <t>HealthO</t>
  </si>
  <si>
    <t>ANCO</t>
  </si>
  <si>
    <t>AdminO</t>
  </si>
  <si>
    <t>OthO</t>
  </si>
  <si>
    <t>DeprO</t>
  </si>
  <si>
    <t>D &amp; I</t>
  </si>
  <si>
    <t>(4)</t>
  </si>
  <si>
    <t>Extraordinary COVID-19 costs</t>
  </si>
  <si>
    <r>
      <t xml:space="preserve">COVID-19 </t>
    </r>
    <r>
      <rPr>
        <b/>
        <sz val="11"/>
        <rFont val="Tahoma"/>
        <family val="2"/>
      </rPr>
      <t>Other</t>
    </r>
    <r>
      <rPr>
        <sz val="11"/>
        <rFont val="Tahoma"/>
        <family val="2"/>
      </rPr>
      <t xml:space="preserve"> Costs </t>
    </r>
    <r>
      <rPr>
        <sz val="10"/>
        <rFont val="Tahoma"/>
        <family val="2"/>
      </rPr>
      <t>(Col G above)</t>
    </r>
  </si>
  <si>
    <r>
      <t xml:space="preserve">COVID-19 </t>
    </r>
    <r>
      <rPr>
        <b/>
        <sz val="11"/>
        <rFont val="Tahoma"/>
        <family val="2"/>
      </rPr>
      <t>Total</t>
    </r>
    <r>
      <rPr>
        <sz val="11"/>
        <rFont val="Tahoma"/>
        <family val="2"/>
      </rPr>
      <t xml:space="preserve"> Costs (to Sch 1)</t>
    </r>
  </si>
  <si>
    <t>COVID-19 Total Wage Costs</t>
  </si>
  <si>
    <t>New Lines for 2019-20</t>
  </si>
  <si>
    <t xml:space="preserve">Extraordinary COVID-19 Salary Costs listed on Sch 19, Pt I </t>
  </si>
  <si>
    <r>
      <t xml:space="preserve">COVID-19 Total Wage Costs </t>
    </r>
    <r>
      <rPr>
        <vertAlign val="superscript"/>
        <sz val="12"/>
        <rFont val="Tahoma"/>
        <family val="2"/>
      </rPr>
      <t>(3)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(input)</t>
    </r>
  </si>
  <si>
    <t>COVID-19 Total Hours</t>
  </si>
  <si>
    <t xml:space="preserve">Unassigned </t>
  </si>
  <si>
    <t>and that it is abbreviated as shown in the column heading.</t>
  </si>
  <si>
    <t>&lt;-- This line should have zeros.  If it does not, please review</t>
  </si>
  <si>
    <t>col. D to ensure all lines with data have a cost center assigned</t>
  </si>
  <si>
    <r>
      <t xml:space="preserve">Gross Adjustment Received </t>
    </r>
    <r>
      <rPr>
        <vertAlign val="superscript"/>
        <sz val="12"/>
        <rFont val="Tahoma"/>
        <family val="2"/>
      </rPr>
      <t>(3)</t>
    </r>
  </si>
  <si>
    <t>Total Payments This Fiscal Year (cols 6A+6B+7)</t>
  </si>
  <si>
    <t>1.  Total - Contracted Day Programs</t>
  </si>
  <si>
    <t>2.  How many of your residents attend your own operated (not related party) day program on your own campus?</t>
  </si>
  <si>
    <t>4.  Total Number of ICF Residents NOT Attending Day Programs (unique situations):</t>
  </si>
  <si>
    <r>
      <t xml:space="preserve">3.  Total Number of ICF Residents Attending Day Programs </t>
    </r>
    <r>
      <rPr>
        <sz val="10"/>
        <rFont val="Tahoma"/>
        <family val="2"/>
      </rPr>
      <t>(sum of lines 1. &amp; 2.)</t>
    </r>
  </si>
  <si>
    <r>
      <t xml:space="preserve">SCHEDULE 11 - STAFFING - HEALTH CARE  </t>
    </r>
    <r>
      <rPr>
        <sz val="12"/>
        <rFont val="Tahoma"/>
        <family val="2"/>
      </rPr>
      <t>(page 1 of 4)</t>
    </r>
  </si>
  <si>
    <t>ADDITIONAL POSITIONS FROM PAGE 4 OF 4</t>
  </si>
  <si>
    <t>ADDITIONAL POSITIONS FROM PAGE 2 OF 4</t>
  </si>
  <si>
    <t>ADDITIONAL POSITIONS FROM PAGE 3 OF 4</t>
  </si>
  <si>
    <t>SCHEDULE 11 - STAFFING - HEALTH CARE  (page 2 of 4)</t>
  </si>
  <si>
    <t>SCHEDULE 11 - STAFFING - HEALTH CARE  (page 3 of 4)</t>
  </si>
  <si>
    <t>SCHEDULE 11 - STAFFING - HEALTH CARE  (page 4 of 4)</t>
  </si>
  <si>
    <t>Part A - Salaries and Wages</t>
  </si>
  <si>
    <t>Part B - Non-Wage Expenses</t>
  </si>
  <si>
    <r>
      <t xml:space="preserve">COVID-19 </t>
    </r>
    <r>
      <rPr>
        <b/>
        <sz val="11"/>
        <rFont val="Tahoma"/>
        <family val="2"/>
      </rPr>
      <t xml:space="preserve">Salary &amp; Wages 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(Sch 19, Pt A)</t>
    </r>
  </si>
  <si>
    <t>Sch 19, Pt B</t>
  </si>
  <si>
    <r>
      <rPr>
        <vertAlign val="superscript"/>
        <sz val="12"/>
        <rFont val="Tahoma"/>
        <family val="2"/>
      </rPr>
      <t>(2)</t>
    </r>
    <r>
      <rPr>
        <sz val="12"/>
        <rFont val="Tahoma"/>
        <family val="2"/>
      </rPr>
      <t xml:space="preserve"> - </t>
    </r>
    <r>
      <rPr>
        <sz val="11"/>
        <rFont val="Tahoma"/>
        <family val="2"/>
      </rPr>
      <t>Abbreviate the cost center as shown in the Col D column heading or select from the drop down box.</t>
    </r>
  </si>
  <si>
    <r>
      <rPr>
        <vertAlign val="superscript"/>
        <sz val="12"/>
        <rFont val="Tahoma"/>
        <family val="2"/>
      </rPr>
      <t>(3)</t>
    </r>
    <r>
      <rPr>
        <sz val="12"/>
        <rFont val="Tahoma"/>
        <family val="2"/>
      </rPr>
      <t xml:space="preserve"> - </t>
    </r>
    <r>
      <rPr>
        <sz val="11"/>
        <rFont val="Tahoma"/>
        <family val="2"/>
      </rPr>
      <t>These are costs which are not expected to continue indefinitely, will be paid by Gross Adjustment for FY 2019-20, and will not be included in FY 2020-21 rate setting.</t>
    </r>
  </si>
  <si>
    <t>assigned and that it is abbreviated as shown in the column heading.</t>
  </si>
  <si>
    <t xml:space="preserve">col. F (col D on Pt A) to ensure all lines with data have a cost center </t>
  </si>
  <si>
    <t>Regular Pay rate hours added for new COVID-19 Temporary Quarantine Locations</t>
  </si>
  <si>
    <t>Sick pay / Paid Leave for COVID+ exposure isolation</t>
  </si>
  <si>
    <t>Non-wage incentives (Gift Cards, Meals for staff working in isolation, etc.)</t>
  </si>
  <si>
    <t>Other Fringe Benefits - specify:</t>
  </si>
  <si>
    <r>
      <t xml:space="preserve">Employee Benefits </t>
    </r>
    <r>
      <rPr>
        <vertAlign val="superscript"/>
        <sz val="11"/>
        <rFont val="Tahoma"/>
        <family val="2"/>
      </rPr>
      <t>(5)</t>
    </r>
  </si>
  <si>
    <r>
      <t xml:space="preserve">Miscellaneous Personnel </t>
    </r>
    <r>
      <rPr>
        <vertAlign val="superscript"/>
        <sz val="11"/>
        <rFont val="Tahoma"/>
        <family val="2"/>
      </rPr>
      <t>(6)</t>
    </r>
  </si>
  <si>
    <t>Contract Staff:  Agency L.P.N.'s</t>
  </si>
  <si>
    <t xml:space="preserve">Contract Staff:  Agency Direct Care Staff </t>
  </si>
  <si>
    <t>Contract Staff:  Agency R.N.'s</t>
  </si>
  <si>
    <t>Contract Staff:  Agency Nursing - premium rate for COVID-19 positive locations</t>
  </si>
  <si>
    <t xml:space="preserve">Contract Staff:  </t>
  </si>
  <si>
    <r>
      <t xml:space="preserve">Personal Protective Equipment (PPE) - gloves, gowns, masks, shields, etc. </t>
    </r>
    <r>
      <rPr>
        <vertAlign val="superscript"/>
        <sz val="11"/>
        <rFont val="Tahoma"/>
        <family val="2"/>
      </rPr>
      <t>(7)</t>
    </r>
  </si>
  <si>
    <t>Medical Supplies</t>
  </si>
  <si>
    <t>COVID-19 Test kits</t>
  </si>
  <si>
    <t xml:space="preserve">Other - </t>
  </si>
  <si>
    <t>Employee Transport (gas or mileage) due to public transportation shut down</t>
  </si>
  <si>
    <t>Corporate Admin Fees</t>
  </si>
  <si>
    <t>Staff appreciation gifts</t>
  </si>
  <si>
    <t>Patient Monitors</t>
  </si>
  <si>
    <t>Furnishings (Beds, Partitions, Air mattresses, etc.) for isolation units</t>
  </si>
  <si>
    <t>Rental Housing for Employees working in COVID-19 positive locations</t>
  </si>
  <si>
    <r>
      <t xml:space="preserve">COVID-19 
Total Costs </t>
    </r>
    <r>
      <rPr>
        <vertAlign val="superscript"/>
        <sz val="12"/>
        <rFont val="Tahoma"/>
        <family val="2"/>
      </rPr>
      <t>(2)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(input)</t>
    </r>
  </si>
  <si>
    <t xml:space="preserve">Pension </t>
  </si>
  <si>
    <t>Workers Compensation</t>
  </si>
  <si>
    <t xml:space="preserve">5.  Date that Day Program participation was ceased due to COVID-19 mitigation efforts: </t>
  </si>
  <si>
    <t xml:space="preserve">6.  Date that Day Program participation resumed: </t>
  </si>
  <si>
    <t xml:space="preserve">NOTE:  Miscellaneous Personnel Costs (Contract Staff) applicable to COVID-19 care/prevention for FY 2019-20 will be identified on Schedule 19, Part B.  Those COVID-19 contract </t>
  </si>
  <si>
    <t>costs are a subset of all contract costs and therefore must still be included in this schedule in order for the proper flow of costs on Schedule 1.</t>
  </si>
  <si>
    <t xml:space="preserve">NOTE:  Costs of Benefits incurred as the result of COVID-19 care/prevention for FY 2019-20 will be identified on Schedule 19, Part B.  Those COVID-19 benefit </t>
  </si>
  <si>
    <r>
      <t xml:space="preserve">SCHEDULE 13 </t>
    </r>
    <r>
      <rPr>
        <sz val="12"/>
        <rFont val="Tahoma"/>
        <family val="2"/>
      </rPr>
      <t>(page 1 of 2)</t>
    </r>
  </si>
  <si>
    <t>LEASES*</t>
  </si>
  <si>
    <t>Leased Asset</t>
  </si>
  <si>
    <t>Leaseholder</t>
  </si>
  <si>
    <t>Date of First Payment</t>
  </si>
  <si>
    <t>Fixed Monthly Payment</t>
  </si>
  <si>
    <t>Variable Monthly Payment</t>
  </si>
  <si>
    <t>Basis for Variable Rate</t>
  </si>
  <si>
    <t>Total Payments this fiscal year</t>
  </si>
  <si>
    <t>Was Lease Previously Submitted? (Yes or No)</t>
  </si>
  <si>
    <t>FY Lease Previously Submitted (A)</t>
  </si>
  <si>
    <r>
      <t xml:space="preserve">*Include on this Schedule, all leases with a total cost (all years) </t>
    </r>
    <r>
      <rPr>
        <sz val="11"/>
        <rFont val="Calibri"/>
        <family val="2"/>
      </rPr>
      <t>≥</t>
    </r>
    <r>
      <rPr>
        <sz val="11"/>
        <rFont val="Tahoma"/>
        <family val="2"/>
      </rPr>
      <t xml:space="preserve"> $5,000.  Also submit a copy of the lease, unless it has been previously submitted.</t>
    </r>
  </si>
  <si>
    <t>(A) - If Yes is entered in Column 10, list the Fiscal Year (i.e. 14/15) in Column 11.</t>
  </si>
  <si>
    <r>
      <t xml:space="preserve">SCHEDULE 13 </t>
    </r>
    <r>
      <rPr>
        <sz val="12"/>
        <rFont val="Tahoma"/>
        <family val="2"/>
      </rPr>
      <t>(page 2 of 2)</t>
    </r>
  </si>
  <si>
    <t>Not part of printed Cost Report</t>
  </si>
  <si>
    <t>to Sch 1, § VI, Ln G.</t>
  </si>
  <si>
    <r>
      <rPr>
        <vertAlign val="superscript"/>
        <sz val="11"/>
        <rFont val="Tahoma"/>
        <family val="2"/>
      </rPr>
      <t>(2)</t>
    </r>
    <r>
      <rPr>
        <sz val="11"/>
        <rFont val="Tahoma"/>
        <family val="2"/>
      </rPr>
      <t xml:space="preserve"> - These are costs which are not expected to continue indefinitely, will be paid by Gross Adjustment for FY 2019-20, and will not be included in FY 2020-21 rate setting.</t>
    </r>
  </si>
  <si>
    <r>
      <rPr>
        <vertAlign val="superscript"/>
        <sz val="11"/>
        <rFont val="Tahoma"/>
        <family val="2"/>
      </rPr>
      <t>(5)</t>
    </r>
    <r>
      <rPr>
        <sz val="11"/>
        <rFont val="Tahoma"/>
        <family val="2"/>
      </rPr>
      <t xml:space="preserve"> - Note:  Total Employee Benefits, including these costs, must be reported on Schedule 1-A.</t>
    </r>
  </si>
  <si>
    <r>
      <rPr>
        <vertAlign val="superscript"/>
        <sz val="11"/>
        <rFont val="Tahoma"/>
        <family val="2"/>
      </rPr>
      <t>(6)</t>
    </r>
    <r>
      <rPr>
        <sz val="11"/>
        <rFont val="Tahoma"/>
        <family val="2"/>
      </rPr>
      <t xml:space="preserve"> - Note:  Total Miscellaneous Personnel Costs (Contract Staff), including these costs, must be reported on Schedule 12's.</t>
    </r>
  </si>
  <si>
    <t>Section III - COVID-19 Funding</t>
  </si>
  <si>
    <t>ODP Gross Adjustment for Positive COVID-19 cases</t>
  </si>
  <si>
    <t>Income per General Ledger</t>
  </si>
  <si>
    <t>(See page 5 of cost report instructions.)</t>
  </si>
  <si>
    <r>
      <rPr>
        <vertAlign val="superscript"/>
        <sz val="11"/>
        <rFont val="Tahoma"/>
        <family val="2"/>
      </rPr>
      <t>(4)</t>
    </r>
    <r>
      <rPr>
        <sz val="11"/>
        <rFont val="Tahoma"/>
        <family val="2"/>
      </rPr>
      <t xml:space="preserve"> - </t>
    </r>
    <r>
      <rPr>
        <b/>
        <sz val="11"/>
        <rFont val="Tahoma"/>
        <family val="2"/>
      </rPr>
      <t>Total must agree with actual Gross Adjustment Paid</t>
    </r>
    <r>
      <rPr>
        <sz val="11"/>
        <rFont val="Tahoma"/>
        <family val="2"/>
      </rPr>
      <t>, as well as the amount reflected on Sch 4, Col 2, Line 19</t>
    </r>
  </si>
  <si>
    <t>1. TOTAL INCREASED COSTS DUE TO COVID-19 -- NON-SALARY</t>
  </si>
  <si>
    <r>
      <t xml:space="preserve">2. TOTAL INCREASED COSTS DUE TO COVID-19 -- WAGES &amp; SALARIES </t>
    </r>
    <r>
      <rPr>
        <sz val="11"/>
        <rFont val="Tahoma"/>
        <family val="2"/>
      </rPr>
      <t>(from Sch 19, Part A)</t>
    </r>
  </si>
  <si>
    <t>3. GRAND TOTAL INCREASED COSTS DUE TO COVID-19 (lines 1 + 2)</t>
  </si>
  <si>
    <t>|--------------- to Sch 19, Pt B, line 2 ---------------|</t>
  </si>
  <si>
    <t>5. TOTAL Unreimbursed Extraordinary COVID-19 Expenditures to be Reimbursed via Gross Adjustment  (Line 3 - Line 4)</t>
  </si>
  <si>
    <t>-----</t>
  </si>
  <si>
    <r>
      <t xml:space="preserve">4. Less:  COVID-19 Funding from other Programs </t>
    </r>
    <r>
      <rPr>
        <sz val="10"/>
        <rFont val="Tahoma"/>
        <family val="2"/>
      </rPr>
      <t>(From Sch 4, Col 2, Lines 20 through 22)</t>
    </r>
  </si>
  <si>
    <t>(d), (f)</t>
  </si>
  <si>
    <t>(e), (f)</t>
  </si>
  <si>
    <t>Adjustment as determined on Schedule 19.</t>
  </si>
  <si>
    <t>with the total of Column I per Sch 19, Pt B, Line 3.</t>
  </si>
  <si>
    <r>
      <t xml:space="preserve">Income Offsets
 to Costs </t>
    </r>
    <r>
      <rPr>
        <sz val="10"/>
        <rFont val="Tahoma"/>
        <family val="2"/>
      </rPr>
      <t>(b)</t>
    </r>
  </si>
  <si>
    <r>
      <rPr>
        <sz val="10"/>
        <rFont val="Tahoma"/>
        <family val="2"/>
      </rPr>
      <t>(a)</t>
    </r>
    <r>
      <rPr>
        <sz val="11"/>
        <rFont val="Tahoma"/>
        <family val="2"/>
      </rPr>
      <t xml:space="preserve"> - Column 2 total should equal Total Revenue per the General Ledger.  Any reconciling differences should be explained. </t>
    </r>
  </si>
  <si>
    <r>
      <rPr>
        <sz val="10"/>
        <rFont val="Tahoma"/>
        <family val="2"/>
      </rPr>
      <t>(c)</t>
    </r>
    <r>
      <rPr>
        <sz val="11"/>
        <rFont val="Tahoma"/>
        <family val="2"/>
      </rPr>
      <t xml:space="preserve"> - Total for Column 3 must equal the amount reported on Schedule 1, </t>
    </r>
    <r>
      <rPr>
        <sz val="11"/>
        <rFont val="Calibri"/>
        <family val="2"/>
      </rPr>
      <t>§</t>
    </r>
    <r>
      <rPr>
        <sz val="11"/>
        <rFont val="Tahoma"/>
        <family val="2"/>
      </rPr>
      <t xml:space="preserve"> VI, Line D, Col 7.</t>
    </r>
  </si>
  <si>
    <r>
      <rPr>
        <sz val="10"/>
        <rFont val="Tahoma"/>
        <family val="2"/>
      </rPr>
      <t>(d)</t>
    </r>
    <r>
      <rPr>
        <sz val="11"/>
        <rFont val="Tahoma"/>
        <family val="2"/>
      </rPr>
      <t xml:space="preserve"> - Indicate the amount received from the ODP Gross Adjustment for Positive COVID-19 cases in column 2; must agree</t>
    </r>
  </si>
  <si>
    <r>
      <rPr>
        <sz val="10"/>
        <rFont val="Tahoma"/>
        <family val="2"/>
      </rPr>
      <t>(f)</t>
    </r>
    <r>
      <rPr>
        <sz val="11"/>
        <rFont val="Tahoma"/>
        <family val="2"/>
      </rPr>
      <t xml:space="preserve"> - Rather than offset costs on Sch 1, these amounts will reduce the COVID-19 costs to be reimbursed via Gross</t>
    </r>
  </si>
  <si>
    <t>The sum of these lines flow to Sch 19, Pt B, Col K, Line 4.</t>
  </si>
  <si>
    <r>
      <rPr>
        <sz val="10"/>
        <rFont val="Tahoma"/>
        <family val="2"/>
      </rPr>
      <t>(e)</t>
    </r>
    <r>
      <rPr>
        <sz val="11"/>
        <rFont val="Tahoma"/>
        <family val="2"/>
      </rPr>
      <t xml:space="preserve"> - Specify and reflect amounts received from any other COVID-19 Funding program.  (See Instructions for examples.) </t>
    </r>
  </si>
  <si>
    <r>
      <t xml:space="preserve">from allowable costs via Schedule 1.  Reference 55 Pa Code, Section 6211.85(a) through (b)(4), and </t>
    </r>
    <r>
      <rPr>
        <sz val="11"/>
        <rFont val="Calibri"/>
        <family val="2"/>
      </rPr>
      <t>§</t>
    </r>
    <r>
      <rPr>
        <sz val="11"/>
        <rFont val="Tahoma"/>
        <family val="2"/>
      </rPr>
      <t xml:space="preserve"> 6211.81(h).</t>
    </r>
  </si>
  <si>
    <r>
      <t xml:space="preserve">Position
</t>
    </r>
    <r>
      <rPr>
        <vertAlign val="superscript"/>
        <sz val="12"/>
        <rFont val="Tahoma"/>
        <family val="2"/>
      </rPr>
      <t>(1)</t>
    </r>
    <r>
      <rPr>
        <sz val="11"/>
        <rFont val="Tahoma"/>
        <family val="2"/>
      </rPr>
      <t xml:space="preserve">
</t>
    </r>
    <r>
      <rPr>
        <sz val="10"/>
        <rFont val="Tahoma"/>
        <family val="2"/>
      </rPr>
      <t>(modify as needed)</t>
    </r>
  </si>
  <si>
    <r>
      <t>Pay Incentives</t>
    </r>
    <r>
      <rPr>
        <sz val="10"/>
        <rFont val="Tahoma"/>
        <family val="2"/>
      </rPr>
      <t xml:space="preserve"> (Bonuses, Temporary Pay Rate Increase, Hero Pay, etc.)</t>
    </r>
  </si>
  <si>
    <t>Col I Edit Check</t>
  </si>
  <si>
    <t>up to $20 permitted so that total of col I will agree to amount actually received.</t>
  </si>
  <si>
    <t>on this form, unless a waiver was granted due to COVID-19 considerations.</t>
  </si>
  <si>
    <t xml:space="preserve">ASSET NAME   
(List specific assets added   
 or deleted this year)   </t>
  </si>
  <si>
    <t>Col.  A</t>
  </si>
  <si>
    <t>Col.  B</t>
  </si>
  <si>
    <t>Col.  C</t>
  </si>
  <si>
    <t>Col.  D</t>
  </si>
  <si>
    <t>Col.  E</t>
  </si>
  <si>
    <t>Col.  F</t>
  </si>
  <si>
    <t>Col.  G</t>
  </si>
  <si>
    <t>Col.  H</t>
  </si>
  <si>
    <t>Col.  I</t>
  </si>
  <si>
    <t>Col. A</t>
  </si>
  <si>
    <t>Col. B</t>
  </si>
  <si>
    <t>Col. C</t>
  </si>
  <si>
    <t>Col. D</t>
  </si>
  <si>
    <t>Col. E</t>
  </si>
  <si>
    <t>Col. F</t>
  </si>
  <si>
    <t>Col. G</t>
  </si>
  <si>
    <t>Col. I</t>
  </si>
  <si>
    <t>Col. K</t>
  </si>
  <si>
    <r>
      <rPr>
        <b/>
        <sz val="11"/>
        <rFont val="Tahoma"/>
        <family val="2"/>
      </rPr>
      <t xml:space="preserve">Allowable Costs-Carryforward  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Lines F-G</t>
    </r>
  </si>
  <si>
    <t>Forum Place, 8th Floor, ODP Suite</t>
  </si>
  <si>
    <t xml:space="preserve">P.O. Box 2675, Harrisburg, PA  17105  </t>
  </si>
  <si>
    <t>555 Walnut St., Harrisburg, PA  17101</t>
  </si>
  <si>
    <t>per instructions, mail 1 signed copy of cost report to:</t>
  </si>
  <si>
    <t xml:space="preserve">Along with electronic submission and supporting documentation </t>
  </si>
  <si>
    <t>Cost Report Accepted</t>
  </si>
  <si>
    <t xml:space="preserve">Date: </t>
  </si>
  <si>
    <t xml:space="preserve">By: </t>
  </si>
  <si>
    <t>For Official Use only</t>
  </si>
  <si>
    <t>Depreciation &amp;</t>
  </si>
  <si>
    <t>costs are a subset of all benefit costs and therefore must still be included in this schedule in order for the proper flow of costs on Schedule 1.</t>
  </si>
  <si>
    <t>Investment Income not subject to offset per Section 6211.81(h)</t>
  </si>
  <si>
    <r>
      <rPr>
        <sz val="10"/>
        <rFont val="Tahoma"/>
        <family val="2"/>
      </rPr>
      <t>(b)</t>
    </r>
    <r>
      <rPr>
        <sz val="11"/>
        <rFont val="Tahoma"/>
        <family val="2"/>
      </rPr>
      <t xml:space="preserve"> - 'Offsettable' income should be reflected in column 2 and in column 3 as a positive amount.  It will then be subtracted</t>
    </r>
  </si>
  <si>
    <t>Current Yr</t>
  </si>
  <si>
    <t>11.  Total Assets (lines 4 + 10)</t>
  </si>
  <si>
    <t>Deprec. Exp</t>
  </si>
  <si>
    <t>Total Revenues (lines 2+3)</t>
  </si>
  <si>
    <t>Subtotal (lines 1+4)</t>
  </si>
  <si>
    <t>Total Expenditures (lines 6:8)</t>
  </si>
  <si>
    <t>* If this Schedule is marked N/A, who manages the residents' funds?</t>
  </si>
  <si>
    <t>(G) - C/Y Full Time Equivalents should be calculated from hours per payroll records which correspond to Col. 8 / Col 6 / Col. 4 (for hourly positions) or Col. 8 / Col. 7 for salaried positions.</t>
  </si>
  <si>
    <t>Page Total - Room and Board  (to Sch 11-RB, page 1 of 2)</t>
  </si>
  <si>
    <t>Page Total - Health Care  (to Sch 11-HC, page 1 of 4)</t>
  </si>
  <si>
    <t>(G) - C/Y Full Time Equivalents should be calculated from hours per payroll records which correspond to Col. 8 / Col. 4 (for hourly positions) or Col. 8 / Col. 7 for salaried positions.</t>
  </si>
  <si>
    <t>Subtotal - General Administrative</t>
  </si>
  <si>
    <t>Lease Term (Years/ Months)</t>
  </si>
  <si>
    <t>(A) - If Yes is entered in Column 10, list the Fiscal Year (i.e. 18/19) in Column 11.</t>
  </si>
  <si>
    <t>Term (Years/ Months)</t>
  </si>
  <si>
    <t xml:space="preserve">PA Unemp. Comp. tax </t>
  </si>
  <si>
    <t>(C) - Columns 6C or 6D should be completed with the amount of the interest payment applicable to this location and included on the General Ledger.</t>
  </si>
  <si>
    <t>Interest Earned on Items Listed on Lines 1-16</t>
  </si>
  <si>
    <t>(may be during the FY or &gt; 6/30/20; or may be 'not yet')</t>
  </si>
  <si>
    <t>See Cost Report Instructions pages 12-13 for Guidance to add customized formulas to Section VI. Lines B. and D.</t>
  </si>
  <si>
    <t xml:space="preserve">Expenditure Classification on
Schedule 1
</t>
  </si>
  <si>
    <t>Expenditure Classification on Schedule 1
(descriptions may be repeated)</t>
  </si>
  <si>
    <r>
      <rPr>
        <vertAlign val="superscript"/>
        <sz val="12"/>
        <rFont val="Tahoma"/>
        <family val="2"/>
      </rPr>
      <t>(1)</t>
    </r>
    <r>
      <rPr>
        <sz val="12"/>
        <rFont val="Tahoma"/>
        <family val="2"/>
      </rPr>
      <t xml:space="preserve"> - </t>
    </r>
    <r>
      <rPr>
        <sz val="11"/>
        <rFont val="Tahoma"/>
        <family val="2"/>
      </rPr>
      <t>If total cost for col G is less than $1,000, positions within the same cost center may be grouped together.</t>
    </r>
  </si>
  <si>
    <r>
      <rPr>
        <vertAlign val="superscript"/>
        <sz val="12"/>
        <rFont val="Tahoma"/>
        <family val="2"/>
      </rPr>
      <t>(4)</t>
    </r>
    <r>
      <rPr>
        <sz val="12"/>
        <rFont val="Tahoma"/>
        <family val="2"/>
      </rPr>
      <t xml:space="preserve"> - </t>
    </r>
    <r>
      <rPr>
        <sz val="11"/>
        <rFont val="Tahoma"/>
        <family val="2"/>
      </rPr>
      <t>For providers who submitted a request by 5/31/20 for immediate COVID-19 funding, enter the ODP approved amount (see cost report instructions).</t>
    </r>
  </si>
  <si>
    <r>
      <rPr>
        <vertAlign val="superscript"/>
        <sz val="11"/>
        <rFont val="Tahoma"/>
        <family val="2"/>
      </rPr>
      <t>(3)</t>
    </r>
    <r>
      <rPr>
        <sz val="11"/>
        <rFont val="Tahoma"/>
        <family val="2"/>
      </rPr>
      <t xml:space="preserve"> - For providers who submitted a request by 5/31/20 for immediate COVID-19 funding, enter the ODP approved amount (see cost report instructions).</t>
    </r>
  </si>
  <si>
    <t>to Sch 11 - RB, pg 1</t>
  </si>
  <si>
    <t>to Sch 11 - HC, pg 1</t>
  </si>
  <si>
    <t>to Sch 11 - Anc</t>
  </si>
  <si>
    <t>to Sch 11 - GA</t>
  </si>
  <si>
    <r>
      <rPr>
        <vertAlign val="superscript"/>
        <sz val="11"/>
        <rFont val="Tahoma"/>
        <family val="2"/>
      </rPr>
      <t>(1)</t>
    </r>
    <r>
      <rPr>
        <sz val="11"/>
        <rFont val="Tahoma"/>
        <family val="2"/>
      </rPr>
      <t xml:space="preserve"> - Abbreviate the cost center as shown in the Col F column heading or select from the drop down box.  (See instructions before using D&amp;I.)</t>
    </r>
  </si>
  <si>
    <r>
      <rPr>
        <vertAlign val="superscript"/>
        <sz val="11"/>
        <rFont val="Tahoma"/>
        <family val="2"/>
      </rPr>
      <t>(7)</t>
    </r>
    <r>
      <rPr>
        <sz val="11"/>
        <rFont val="Tahoma"/>
        <family val="2"/>
      </rPr>
      <t xml:space="preserve"> - PPE amounts reflected in Col. G should exclude anticipated ongoing routine expense (regardless of the amount reported at the time of initial gross adjustment - col I).</t>
    </r>
  </si>
  <si>
    <t>Interest (Non-Capital)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</si>
</sst>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;@"/>
    <numFmt numFmtId="167" formatCode="0_);[Red]\(0\)"/>
    <numFmt numFmtId="168" formatCode="[&lt;=9999999]###\-####;\(###\)\ ###\-####"/>
    <numFmt numFmtId="169" formatCode="000\-00\-0000"/>
    <numFmt numFmtId="170" formatCode="_(* #,##0_);_(* \(#,##0\);_(* &quot;-&quot;??_);_(@_)"/>
    <numFmt numFmtId="171" formatCode="_(* #,##0.0_);_(* \(#,##0.0\);_(* &quot;-&quot;??_);_(@_)"/>
    <numFmt numFmtId="172" formatCode="0.0%"/>
    <numFmt numFmtId="173" formatCode="#,##0.0_);\(#,##0.0\)"/>
    <numFmt numFmtId="174" formatCode="&quot;$&quot;#,##0.000"/>
  </numFmts>
  <fonts count="3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u/>
      <sz val="12"/>
      <color theme="10"/>
      <name val="Times New Roman"/>
      <family val="1"/>
    </font>
    <font>
      <u/>
      <sz val="11"/>
      <color theme="10"/>
      <name val="Tahoma"/>
      <family val="2"/>
    </font>
    <font>
      <sz val="12"/>
      <color rgb="FFFF0000"/>
      <name val="Tahoma"/>
      <family val="2"/>
    </font>
    <font>
      <u/>
      <sz val="12"/>
      <name val="Tahoma"/>
      <family val="2"/>
    </font>
    <font>
      <b/>
      <sz val="10"/>
      <name val="Tahoma"/>
      <family val="2"/>
    </font>
    <font>
      <b/>
      <sz val="12"/>
      <color rgb="FFFF0000"/>
      <name val="Tahoma"/>
      <family val="2"/>
    </font>
    <font>
      <sz val="11"/>
      <color rgb="FFFF0000"/>
      <name val="Tahoma"/>
      <family val="2"/>
    </font>
    <font>
      <u/>
      <sz val="11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u/>
      <sz val="12"/>
      <name val="Times New Roman"/>
      <family val="1"/>
    </font>
    <font>
      <b/>
      <u/>
      <sz val="11"/>
      <name val="Tahoma"/>
      <family val="2"/>
    </font>
    <font>
      <b/>
      <sz val="10"/>
      <color rgb="FFFF0000"/>
      <name val="Tahoma"/>
      <family val="2"/>
    </font>
    <font>
      <sz val="9.9"/>
      <name val="Tahoma"/>
      <family val="2"/>
    </font>
    <font>
      <sz val="10"/>
      <name val="Calibri"/>
      <family val="2"/>
    </font>
    <font>
      <sz val="10.45"/>
      <name val="Tahoma"/>
      <family val="2"/>
    </font>
    <font>
      <vertAlign val="superscript"/>
      <sz val="12"/>
      <name val="Tahoma"/>
      <family val="2"/>
    </font>
    <font>
      <i/>
      <sz val="10"/>
      <name val="Tahoma"/>
      <family val="2"/>
    </font>
    <font>
      <b/>
      <u/>
      <sz val="12"/>
      <name val="Tahoma"/>
      <family val="2"/>
    </font>
    <font>
      <i/>
      <sz val="11"/>
      <color rgb="FF0070C0"/>
      <name val="Tahoma"/>
      <family val="2"/>
    </font>
    <font>
      <vertAlign val="superscript"/>
      <sz val="11"/>
      <name val="Tahoma"/>
      <family val="2"/>
    </font>
    <font>
      <sz val="12"/>
      <name val="Calibri"/>
      <family val="2"/>
    </font>
    <font>
      <sz val="9.5"/>
      <name val="Tahoma"/>
      <family val="2"/>
    </font>
    <font>
      <b/>
      <sz val="11.5"/>
      <name val="Tahoma"/>
      <family val="2"/>
    </font>
    <font>
      <b/>
      <sz val="12"/>
      <color theme="4" tint="-0.49998474074526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D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90">
    <xf numFmtId="0" fontId="0" fillId="0" borderId="0" xfId="0"/>
    <xf numFmtId="0" fontId="6" fillId="0" borderId="6" xfId="0" applyFont="1" applyBorder="1"/>
    <xf numFmtId="166" fontId="6" fillId="0" borderId="1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/>
    <xf numFmtId="0" fontId="6" fillId="0" borderId="0" xfId="0" applyFont="1" applyBorder="1" applyProtection="1"/>
    <xf numFmtId="0" fontId="7" fillId="2" borderId="3" xfId="0" quotePrefix="1" applyFont="1" applyFill="1" applyBorder="1" applyAlignment="1">
      <alignment horizontal="right"/>
    </xf>
    <xf numFmtId="0" fontId="10" fillId="0" borderId="0" xfId="3" quotePrefix="1" applyFont="1" applyBorder="1"/>
    <xf numFmtId="0" fontId="7" fillId="0" borderId="5" xfId="0" quotePrefix="1" applyFont="1" applyBorder="1"/>
    <xf numFmtId="0" fontId="7" fillId="0" borderId="0" xfId="0" quotePrefix="1" applyFont="1" applyBorder="1"/>
    <xf numFmtId="0" fontId="7" fillId="0" borderId="3" xfId="0" applyFont="1" applyBorder="1"/>
    <xf numFmtId="0" fontId="7" fillId="0" borderId="0" xfId="0" applyFont="1"/>
    <xf numFmtId="0" fontId="7" fillId="0" borderId="6" xfId="0" quotePrefix="1" applyFont="1" applyBorder="1"/>
    <xf numFmtId="0" fontId="7" fillId="0" borderId="1" xfId="0" quotePrefix="1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/>
    <xf numFmtId="172" fontId="8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0" fontId="4" fillId="0" borderId="6" xfId="0" quotePrefix="1" applyFont="1" applyBorder="1"/>
    <xf numFmtId="166" fontId="6" fillId="0" borderId="0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1" xfId="0" applyFont="1" applyBorder="1" applyAlignment="1" applyProtection="1">
      <alignment horizontal="left"/>
    </xf>
    <xf numFmtId="0" fontId="7" fillId="0" borderId="72" xfId="0" applyFont="1" applyBorder="1" applyAlignment="1" applyProtection="1">
      <alignment horizontal="center"/>
    </xf>
    <xf numFmtId="0" fontId="6" fillId="0" borderId="5" xfId="0" applyFont="1" applyFill="1" applyBorder="1"/>
    <xf numFmtId="0" fontId="6" fillId="0" borderId="0" xfId="0" applyFont="1" applyFill="1"/>
    <xf numFmtId="0" fontId="6" fillId="0" borderId="1" xfId="0" applyFont="1" applyBorder="1" applyProtection="1"/>
    <xf numFmtId="0" fontId="6" fillId="0" borderId="4" xfId="0" applyFont="1" applyBorder="1" applyProtection="1"/>
    <xf numFmtId="0" fontId="5" fillId="0" borderId="4" xfId="0" applyFont="1" applyBorder="1"/>
    <xf numFmtId="0" fontId="6" fillId="0" borderId="18" xfId="0" applyFont="1" applyBorder="1"/>
    <xf numFmtId="0" fontId="6" fillId="0" borderId="5" xfId="0" applyFont="1" applyBorder="1" applyAlignment="1">
      <alignment horizontal="right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Border="1"/>
    <xf numFmtId="166" fontId="6" fillId="0" borderId="7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/>
    <xf numFmtId="166" fontId="6" fillId="0" borderId="3" xfId="0" applyNumberFormat="1" applyFont="1" applyBorder="1"/>
    <xf numFmtId="0" fontId="6" fillId="0" borderId="2" xfId="0" applyFont="1" applyBorder="1"/>
    <xf numFmtId="0" fontId="6" fillId="0" borderId="7" xfId="0" applyFont="1" applyBorder="1"/>
    <xf numFmtId="0" fontId="5" fillId="0" borderId="0" xfId="0" applyFont="1" applyBorder="1"/>
    <xf numFmtId="0" fontId="5" fillId="0" borderId="0" xfId="0" applyFont="1" applyBorder="1" applyProtection="1"/>
    <xf numFmtId="0" fontId="6" fillId="0" borderId="1" xfId="0" applyFont="1" applyBorder="1" applyAlignment="1"/>
    <xf numFmtId="166" fontId="6" fillId="0" borderId="2" xfId="0" applyNumberFormat="1" applyFont="1" applyBorder="1" applyAlignment="1" applyProtection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/>
    <xf numFmtId="0" fontId="6" fillId="0" borderId="3" xfId="0" applyFont="1" applyFill="1" applyBorder="1"/>
    <xf numFmtId="0" fontId="6" fillId="0" borderId="0" xfId="0" applyFont="1" applyProtection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/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0" borderId="4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3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6" fontId="6" fillId="0" borderId="7" xfId="0" applyNumberFormat="1" applyFont="1" applyBorder="1" applyAlignment="1">
      <alignment horizontal="center"/>
    </xf>
    <xf numFmtId="0" fontId="6" fillId="0" borderId="6" xfId="0" applyFont="1" applyFill="1" applyBorder="1"/>
    <xf numFmtId="0" fontId="6" fillId="0" borderId="1" xfId="0" applyFont="1" applyFill="1" applyBorder="1"/>
    <xf numFmtId="0" fontId="7" fillId="0" borderId="0" xfId="0" quotePrefix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/>
    <xf numFmtId="0" fontId="6" fillId="0" borderId="18" xfId="0" applyFont="1" applyFill="1" applyBorder="1"/>
    <xf numFmtId="0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6" fillId="0" borderId="17" xfId="0" applyFont="1" applyBorder="1" applyProtection="1">
      <protection locked="0"/>
    </xf>
    <xf numFmtId="0" fontId="11" fillId="0" borderId="0" xfId="0" applyFont="1"/>
    <xf numFmtId="0" fontId="7" fillId="2" borderId="0" xfId="0" quotePrefix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6" fillId="0" borderId="18" xfId="0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7" fillId="2" borderId="0" xfId="0" applyFont="1" applyFill="1" applyBorder="1"/>
    <xf numFmtId="0" fontId="16" fillId="2" borderId="0" xfId="0" applyFont="1" applyFill="1" applyBorder="1"/>
    <xf numFmtId="0" fontId="7" fillId="0" borderId="10" xfId="0" applyFont="1" applyBorder="1" applyAlignment="1">
      <alignment horizontal="center"/>
    </xf>
    <xf numFmtId="0" fontId="6" fillId="0" borderId="5" xfId="0" applyFont="1" applyBorder="1" applyProtection="1">
      <protection locked="0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/>
    <xf numFmtId="0" fontId="6" fillId="0" borderId="4" xfId="0" applyFont="1" applyBorder="1"/>
    <xf numFmtId="0" fontId="12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0" xfId="0" quotePrefix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7" fillId="0" borderId="41" xfId="0" applyFont="1" applyFill="1" applyBorder="1" applyAlignment="1" applyProtection="1">
      <alignment horizontal="center"/>
    </xf>
    <xf numFmtId="0" fontId="5" fillId="0" borderId="3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6" fontId="6" fillId="0" borderId="2" xfId="0" quotePrefix="1" applyNumberFormat="1" applyFont="1" applyBorder="1" applyAlignment="1">
      <alignment horizontal="left"/>
    </xf>
    <xf numFmtId="0" fontId="7" fillId="4" borderId="5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quotePrefix="1" applyFont="1" applyFill="1" applyBorder="1" applyAlignment="1">
      <alignment horizontal="left" indent="6"/>
    </xf>
    <xf numFmtId="0" fontId="7" fillId="0" borderId="5" xfId="0" quotePrefix="1" applyFont="1" applyFill="1" applyBorder="1"/>
    <xf numFmtId="0" fontId="7" fillId="0" borderId="0" xfId="0" applyFont="1" applyFill="1" applyBorder="1"/>
    <xf numFmtId="165" fontId="4" fillId="0" borderId="0" xfId="0" applyNumberFormat="1" applyFont="1" applyFill="1" applyBorder="1"/>
    <xf numFmtId="0" fontId="7" fillId="0" borderId="6" xfId="0" applyFont="1" applyFill="1" applyBorder="1"/>
    <xf numFmtId="0" fontId="7" fillId="0" borderId="1" xfId="0" applyFont="1" applyFill="1" applyBorder="1"/>
    <xf numFmtId="0" fontId="7" fillId="0" borderId="8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4" borderId="3" xfId="0" applyNumberFormat="1" applyFont="1" applyFill="1" applyBorder="1"/>
    <xf numFmtId="0" fontId="7" fillId="0" borderId="7" xfId="0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7" xfId="0" applyFont="1" applyBorder="1"/>
    <xf numFmtId="0" fontId="6" fillId="0" borderId="4" xfId="0" applyFont="1" applyBorder="1"/>
    <xf numFmtId="0" fontId="17" fillId="0" borderId="34" xfId="0" applyFont="1" applyBorder="1" applyAlignment="1">
      <alignment horizontal="right"/>
    </xf>
    <xf numFmtId="0" fontId="12" fillId="0" borderId="0" xfId="0" applyFont="1" applyBorder="1" applyProtection="1"/>
    <xf numFmtId="0" fontId="12" fillId="0" borderId="0" xfId="0" applyFont="1" applyBorder="1"/>
    <xf numFmtId="0" fontId="8" fillId="0" borderId="34" xfId="0" applyFont="1" applyBorder="1"/>
    <xf numFmtId="0" fontId="7" fillId="0" borderId="5" xfId="0" applyFont="1" applyFill="1" applyBorder="1"/>
    <xf numFmtId="0" fontId="7" fillId="0" borderId="9" xfId="0" applyFont="1" applyFill="1" applyBorder="1"/>
    <xf numFmtId="0" fontId="4" fillId="0" borderId="5" xfId="0" applyFont="1" applyBorder="1"/>
    <xf numFmtId="0" fontId="4" fillId="0" borderId="0" xfId="0" applyFont="1" applyBorder="1"/>
    <xf numFmtId="0" fontId="7" fillId="2" borderId="28" xfId="0" applyFont="1" applyFill="1" applyBorder="1"/>
    <xf numFmtId="0" fontId="7" fillId="2" borderId="3" xfId="0" applyFont="1" applyFill="1" applyBorder="1"/>
    <xf numFmtId="0" fontId="7" fillId="0" borderId="45" xfId="0" applyFont="1" applyBorder="1" applyAlignment="1">
      <alignment horizontal="center"/>
    </xf>
    <xf numFmtId="0" fontId="7" fillId="0" borderId="34" xfId="0" applyFont="1" applyBorder="1"/>
    <xf numFmtId="0" fontId="7" fillId="0" borderId="34" xfId="0" applyFont="1" applyBorder="1" applyAlignment="1">
      <alignment horizontal="right"/>
    </xf>
    <xf numFmtId="5" fontId="7" fillId="0" borderId="14" xfId="0" applyNumberFormat="1" applyFont="1" applyBorder="1" applyAlignment="1">
      <alignment horizontal="right"/>
    </xf>
    <xf numFmtId="165" fontId="7" fillId="2" borderId="14" xfId="0" applyNumberFormat="1" applyFont="1" applyFill="1" applyBorder="1" applyAlignment="1">
      <alignment horizontal="right"/>
    </xf>
    <xf numFmtId="5" fontId="7" fillId="0" borderId="49" xfId="0" applyNumberFormat="1" applyFont="1" applyBorder="1" applyAlignment="1">
      <alignment horizontal="right"/>
    </xf>
    <xf numFmtId="5" fontId="7" fillId="0" borderId="29" xfId="0" applyNumberFormat="1" applyFont="1" applyBorder="1" applyAlignment="1">
      <alignment horizontal="right"/>
    </xf>
    <xf numFmtId="5" fontId="7" fillId="0" borderId="3" xfId="0" applyNumberFormat="1" applyFont="1" applyBorder="1" applyAlignment="1">
      <alignment horizontal="right"/>
    </xf>
    <xf numFmtId="0" fontId="7" fillId="0" borderId="45" xfId="0" applyFont="1" applyBorder="1"/>
    <xf numFmtId="0" fontId="4" fillId="0" borderId="34" xfId="0" applyFont="1" applyBorder="1" applyAlignment="1">
      <alignment horizontal="left" indent="1"/>
    </xf>
    <xf numFmtId="5" fontId="4" fillId="0" borderId="28" xfId="0" applyNumberFormat="1" applyFont="1" applyBorder="1" applyAlignment="1">
      <alignment horizontal="right"/>
    </xf>
    <xf numFmtId="165" fontId="4" fillId="2" borderId="16" xfId="0" applyNumberFormat="1" applyFont="1" applyFill="1" applyBorder="1" applyAlignment="1">
      <alignment horizontal="right"/>
    </xf>
    <xf numFmtId="5" fontId="4" fillId="0" borderId="50" xfId="0" applyNumberFormat="1" applyFont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5" fontId="7" fillId="0" borderId="29" xfId="0" applyNumberFormat="1" applyFont="1" applyBorder="1" applyAlignment="1" applyProtection="1">
      <alignment horizontal="right"/>
      <protection locked="0"/>
    </xf>
    <xf numFmtId="165" fontId="7" fillId="2" borderId="35" xfId="0" applyNumberFormat="1" applyFont="1" applyFill="1" applyBorder="1" applyAlignment="1">
      <alignment horizontal="right"/>
    </xf>
    <xf numFmtId="5" fontId="7" fillId="0" borderId="51" xfId="0" applyNumberFormat="1" applyFont="1" applyBorder="1" applyAlignment="1">
      <alignment horizontal="right"/>
    </xf>
    <xf numFmtId="0" fontId="7" fillId="0" borderId="34" xfId="0" applyFont="1" applyFill="1" applyBorder="1"/>
    <xf numFmtId="5" fontId="7" fillId="2" borderId="14" xfId="0" applyNumberFormat="1" applyFont="1" applyFill="1" applyBorder="1" applyAlignment="1">
      <alignment horizontal="right"/>
    </xf>
    <xf numFmtId="0" fontId="4" fillId="0" borderId="45" xfId="0" applyFont="1" applyBorder="1"/>
    <xf numFmtId="165" fontId="4" fillId="2" borderId="14" xfId="0" applyNumberFormat="1" applyFont="1" applyFill="1" applyBorder="1" applyAlignment="1">
      <alignment horizontal="right"/>
    </xf>
    <xf numFmtId="5" fontId="4" fillId="0" borderId="18" xfId="0" applyNumberFormat="1" applyFont="1" applyBorder="1" applyAlignment="1">
      <alignment horizontal="right"/>
    </xf>
    <xf numFmtId="0" fontId="4" fillId="0" borderId="34" xfId="0" applyFont="1" applyBorder="1"/>
    <xf numFmtId="0" fontId="7" fillId="2" borderId="14" xfId="0" applyFont="1" applyFill="1" applyBorder="1" applyAlignment="1">
      <alignment horizontal="right"/>
    </xf>
    <xf numFmtId="0" fontId="7" fillId="0" borderId="29" xfId="0" applyFont="1" applyBorder="1"/>
    <xf numFmtId="0" fontId="7" fillId="0" borderId="14" xfId="0" applyFont="1" applyBorder="1"/>
    <xf numFmtId="5" fontId="7" fillId="0" borderId="29" xfId="0" applyNumberFormat="1" applyFont="1" applyBorder="1" applyAlignment="1" applyProtection="1">
      <alignment horizontal="right"/>
    </xf>
    <xf numFmtId="5" fontId="4" fillId="0" borderId="29" xfId="0" applyNumberFormat="1" applyFont="1" applyBorder="1" applyAlignment="1" applyProtection="1">
      <alignment horizontal="right"/>
      <protection locked="0"/>
    </xf>
    <xf numFmtId="5" fontId="4" fillId="0" borderId="49" xfId="0" applyNumberFormat="1" applyFont="1" applyBorder="1" applyAlignment="1">
      <alignment horizontal="right"/>
    </xf>
    <xf numFmtId="5" fontId="7" fillId="4" borderId="29" xfId="0" applyNumberFormat="1" applyFont="1" applyFill="1" applyBorder="1" applyAlignment="1" applyProtection="1">
      <alignment horizontal="right"/>
    </xf>
    <xf numFmtId="0" fontId="7" fillId="0" borderId="46" xfId="0" applyFont="1" applyBorder="1" applyAlignment="1">
      <alignment horizontal="center"/>
    </xf>
    <xf numFmtId="5" fontId="4" fillId="0" borderId="53" xfId="0" applyNumberFormat="1" applyFont="1" applyBorder="1" applyAlignment="1">
      <alignment horizontal="right"/>
    </xf>
    <xf numFmtId="5" fontId="4" fillId="0" borderId="5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12" fillId="0" borderId="5" xfId="0" applyFont="1" applyBorder="1"/>
    <xf numFmtId="37" fontId="7" fillId="0" borderId="14" xfId="0" applyNumberFormat="1" applyFont="1" applyBorder="1" applyAlignment="1">
      <alignment horizontal="right"/>
    </xf>
    <xf numFmtId="37" fontId="7" fillId="2" borderId="14" xfId="0" applyNumberFormat="1" applyFont="1" applyFill="1" applyBorder="1" applyAlignment="1">
      <alignment horizontal="right"/>
    </xf>
    <xf numFmtId="37" fontId="7" fillId="0" borderId="49" xfId="0" applyNumberFormat="1" applyFont="1" applyBorder="1" applyAlignment="1">
      <alignment horizontal="right"/>
    </xf>
    <xf numFmtId="37" fontId="7" fillId="0" borderId="2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5" fontId="4" fillId="2" borderId="14" xfId="0" applyNumberFormat="1" applyFont="1" applyFill="1" applyBorder="1" applyAlignment="1">
      <alignment horizontal="right"/>
    </xf>
    <xf numFmtId="5" fontId="7" fillId="2" borderId="29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18" fillId="0" borderId="0" xfId="0" applyFont="1"/>
    <xf numFmtId="0" fontId="7" fillId="0" borderId="6" xfId="0" applyFont="1" applyBorder="1"/>
    <xf numFmtId="166" fontId="7" fillId="0" borderId="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" xfId="0" applyFont="1" applyFill="1" applyBorder="1"/>
    <xf numFmtId="10" fontId="7" fillId="2" borderId="1" xfId="0" applyNumberFormat="1" applyFont="1" applyFill="1" applyBorder="1"/>
    <xf numFmtId="0" fontId="7" fillId="2" borderId="7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165" fontId="7" fillId="0" borderId="16" xfId="0" applyNumberFormat="1" applyFont="1" applyBorder="1" applyProtection="1">
      <protection locked="0"/>
    </xf>
    <xf numFmtId="165" fontId="7" fillId="0" borderId="44" xfId="0" applyNumberFormat="1" applyFont="1" applyBorder="1"/>
    <xf numFmtId="10" fontId="7" fillId="0" borderId="16" xfId="0" applyNumberFormat="1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24" xfId="0" applyFont="1" applyFill="1" applyBorder="1" applyAlignment="1">
      <alignment horizontal="left"/>
    </xf>
    <xf numFmtId="165" fontId="7" fillId="0" borderId="14" xfId="0" applyNumberFormat="1" applyFont="1" applyBorder="1" applyProtection="1">
      <protection locked="0"/>
    </xf>
    <xf numFmtId="165" fontId="7" fillId="0" borderId="40" xfId="0" applyNumberFormat="1" applyFont="1" applyBorder="1"/>
    <xf numFmtId="10" fontId="7" fillId="0" borderId="14" xfId="0" applyNumberFormat="1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left"/>
      <protection locked="0"/>
    </xf>
    <xf numFmtId="165" fontId="7" fillId="0" borderId="0" xfId="0" applyNumberFormat="1" applyFont="1" applyBorder="1" applyProtection="1">
      <protection locked="0"/>
    </xf>
    <xf numFmtId="165" fontId="7" fillId="0" borderId="19" xfId="0" applyNumberFormat="1" applyFont="1" applyBorder="1"/>
    <xf numFmtId="10" fontId="7" fillId="0" borderId="2" xfId="0" applyNumberFormat="1" applyFont="1" applyBorder="1" applyAlignment="1">
      <alignment horizontal="right"/>
    </xf>
    <xf numFmtId="0" fontId="7" fillId="4" borderId="3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13" xfId="0" applyFont="1" applyFill="1" applyBorder="1"/>
    <xf numFmtId="0" fontId="7" fillId="0" borderId="12" xfId="0" applyFont="1" applyBorder="1" applyAlignment="1">
      <alignment horizontal="center"/>
    </xf>
    <xf numFmtId="10" fontId="7" fillId="2" borderId="2" xfId="0" applyNumberFormat="1" applyFont="1" applyFill="1" applyBorder="1"/>
    <xf numFmtId="0" fontId="7" fillId="2" borderId="13" xfId="0" applyFont="1" applyFill="1" applyBorder="1" applyAlignment="1">
      <alignment horizontal="left"/>
    </xf>
    <xf numFmtId="0" fontId="7" fillId="0" borderId="3" xfId="0" applyFont="1" applyBorder="1" applyProtection="1">
      <protection locked="0"/>
    </xf>
    <xf numFmtId="0" fontId="7" fillId="0" borderId="12" xfId="0" applyFont="1" applyBorder="1" applyAlignment="1">
      <alignment wrapText="1"/>
    </xf>
    <xf numFmtId="0" fontId="7" fillId="4" borderId="13" xfId="0" applyFont="1" applyFill="1" applyBorder="1"/>
    <xf numFmtId="0" fontId="1" fillId="0" borderId="0" xfId="0" applyFont="1"/>
    <xf numFmtId="0" fontId="5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65" fontId="4" fillId="0" borderId="3" xfId="0" applyNumberFormat="1" applyFont="1" applyFill="1" applyBorder="1"/>
    <xf numFmtId="166" fontId="7" fillId="0" borderId="7" xfId="0" applyNumberFormat="1" applyFont="1" applyBorder="1" applyAlignment="1">
      <alignment horizontal="center"/>
    </xf>
    <xf numFmtId="0" fontId="16" fillId="2" borderId="5" xfId="0" applyFont="1" applyFill="1" applyBorder="1"/>
    <xf numFmtId="0" fontId="16" fillId="0" borderId="0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165" fontId="7" fillId="2" borderId="28" xfId="0" applyNumberFormat="1" applyFont="1" applyFill="1" applyBorder="1"/>
    <xf numFmtId="165" fontId="7" fillId="2" borderId="3" xfId="0" applyNumberFormat="1" applyFont="1" applyFill="1" applyBorder="1"/>
    <xf numFmtId="0" fontId="7" fillId="0" borderId="5" xfId="0" applyFont="1" applyFill="1" applyBorder="1" applyProtection="1">
      <protection locked="0"/>
    </xf>
    <xf numFmtId="0" fontId="7" fillId="4" borderId="29" xfId="0" applyFont="1" applyFill="1" applyBorder="1" applyAlignment="1">
      <alignment horizontal="center"/>
    </xf>
    <xf numFmtId="165" fontId="7" fillId="0" borderId="29" xfId="0" applyNumberFormat="1" applyFont="1" applyFill="1" applyBorder="1" applyAlignment="1" applyProtection="1">
      <alignment horizontal="right"/>
      <protection locked="0"/>
    </xf>
    <xf numFmtId="165" fontId="7" fillId="0" borderId="49" xfId="0" applyNumberFormat="1" applyFont="1" applyFill="1" applyBorder="1" applyAlignment="1">
      <alignment horizontal="right"/>
    </xf>
    <xf numFmtId="0" fontId="7" fillId="4" borderId="29" xfId="0" applyFont="1" applyFill="1" applyBorder="1"/>
    <xf numFmtId="0" fontId="7" fillId="0" borderId="29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2" xfId="0" applyFont="1" applyFill="1" applyBorder="1"/>
    <xf numFmtId="0" fontId="7" fillId="4" borderId="16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right"/>
    </xf>
    <xf numFmtId="165" fontId="7" fillId="0" borderId="50" xfId="0" applyNumberFormat="1" applyFont="1" applyFill="1" applyBorder="1" applyAlignment="1">
      <alignment horizontal="right"/>
    </xf>
    <xf numFmtId="0" fontId="4" fillId="2" borderId="0" xfId="0" applyFont="1" applyFill="1" applyBorder="1" applyProtection="1"/>
    <xf numFmtId="0" fontId="4" fillId="2" borderId="3" xfId="0" applyFont="1" applyFill="1" applyBorder="1" applyProtection="1"/>
    <xf numFmtId="0" fontId="7" fillId="0" borderId="5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25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4" borderId="0" xfId="0" quotePrefix="1" applyNumberFormat="1" applyFont="1" applyFill="1" applyBorder="1" applyAlignment="1">
      <alignment horizontal="left" indent="6"/>
    </xf>
    <xf numFmtId="165" fontId="7" fillId="4" borderId="3" xfId="0" quotePrefix="1" applyNumberFormat="1" applyFont="1" applyFill="1" applyBorder="1" applyAlignment="1">
      <alignment horizontal="left" indent="6"/>
    </xf>
    <xf numFmtId="0" fontId="7" fillId="0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Border="1"/>
    <xf numFmtId="0" fontId="7" fillId="0" borderId="0" xfId="0" quotePrefix="1" applyFont="1" applyBorder="1" applyAlignment="1" applyProtection="1">
      <alignment horizontal="right"/>
    </xf>
    <xf numFmtId="0" fontId="7" fillId="5" borderId="0" xfId="0" applyFont="1" applyFill="1" applyBorder="1" applyProtection="1"/>
    <xf numFmtId="0" fontId="7" fillId="0" borderId="0" xfId="0" applyFont="1" applyBorder="1" applyProtection="1"/>
    <xf numFmtId="0" fontId="20" fillId="0" borderId="0" xfId="0" applyFont="1" applyFill="1" applyBorder="1"/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166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3" fontId="7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165" fontId="7" fillId="0" borderId="2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Protection="1">
      <protection locked="0"/>
    </xf>
    <xf numFmtId="0" fontId="16" fillId="0" borderId="0" xfId="0" applyFont="1" applyFill="1" applyBorder="1"/>
    <xf numFmtId="1" fontId="7" fillId="0" borderId="0" xfId="0" applyNumberFormat="1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" fontId="7" fillId="0" borderId="0" xfId="0" quotePrefix="1" applyNumberFormat="1" applyFont="1" applyBorder="1" applyAlignment="1">
      <alignment horizontal="left" indent="1"/>
    </xf>
    <xf numFmtId="2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/>
    <xf numFmtId="164" fontId="7" fillId="0" borderId="1" xfId="0" applyNumberFormat="1" applyFont="1" applyFill="1" applyBorder="1" applyProtection="1">
      <protection locked="0"/>
    </xf>
    <xf numFmtId="0" fontId="7" fillId="0" borderId="17" xfId="0" applyFont="1" applyFill="1" applyBorder="1"/>
    <xf numFmtId="0" fontId="7" fillId="0" borderId="5" xfId="0" applyFont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7" fillId="0" borderId="22" xfId="0" applyFont="1" applyBorder="1" applyAlignment="1">
      <alignment horizontal="left" indent="1"/>
    </xf>
    <xf numFmtId="3" fontId="7" fillId="0" borderId="0" xfId="0" applyNumberFormat="1" applyFont="1" applyBorder="1" applyProtection="1">
      <protection locked="0"/>
    </xf>
    <xf numFmtId="3" fontId="7" fillId="0" borderId="23" xfId="0" applyNumberFormat="1" applyFont="1" applyBorder="1"/>
    <xf numFmtId="0" fontId="7" fillId="0" borderId="24" xfId="0" applyFont="1" applyFill="1" applyBorder="1" applyAlignment="1">
      <alignment horizontal="left" indent="1"/>
    </xf>
    <xf numFmtId="3" fontId="7" fillId="0" borderId="25" xfId="0" applyNumberFormat="1" applyFont="1" applyBorder="1"/>
    <xf numFmtId="0" fontId="7" fillId="0" borderId="26" xfId="0" applyFont="1" applyFill="1" applyBorder="1" applyAlignment="1">
      <alignment horizontal="left" indent="1"/>
    </xf>
    <xf numFmtId="3" fontId="7" fillId="0" borderId="27" xfId="0" applyNumberFormat="1" applyFont="1" applyBorder="1" applyProtection="1"/>
    <xf numFmtId="3" fontId="7" fillId="0" borderId="19" xfId="0" applyNumberFormat="1" applyFont="1" applyBorder="1"/>
    <xf numFmtId="3" fontId="7" fillId="0" borderId="7" xfId="0" applyNumberFormat="1" applyFont="1" applyBorder="1"/>
    <xf numFmtId="0" fontId="7" fillId="0" borderId="0" xfId="0" quotePrefix="1" applyFont="1" applyFill="1" applyBorder="1" applyAlignment="1">
      <alignment horizontal="left" indent="6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 indent="3"/>
    </xf>
    <xf numFmtId="0" fontId="8" fillId="4" borderId="33" xfId="0" quotePrefix="1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0" xfId="0" applyFont="1" applyFill="1"/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34" xfId="0" quotePrefix="1" applyFont="1" applyBorder="1" applyAlignment="1" applyProtection="1">
      <alignment horizontal="right"/>
    </xf>
    <xf numFmtId="0" fontId="7" fillId="2" borderId="0" xfId="0" applyFont="1" applyFill="1" applyBorder="1" applyAlignment="1">
      <alignment horizontal="right"/>
    </xf>
    <xf numFmtId="0" fontId="7" fillId="0" borderId="34" xfId="0" applyFont="1" applyFill="1" applyBorder="1" applyProtection="1"/>
    <xf numFmtId="0" fontId="7" fillId="4" borderId="0" xfId="0" applyFont="1" applyFill="1" applyBorder="1" applyAlignment="1">
      <alignment horizontal="right"/>
    </xf>
    <xf numFmtId="0" fontId="7" fillId="2" borderId="34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0" borderId="34" xfId="0" applyFont="1" applyBorder="1" applyProtection="1"/>
    <xf numFmtId="0" fontId="7" fillId="0" borderId="34" xfId="0" applyFont="1" applyFill="1" applyBorder="1" applyProtection="1">
      <protection locked="0"/>
    </xf>
    <xf numFmtId="0" fontId="7" fillId="0" borderId="0" xfId="0" quotePrefix="1" applyFont="1" applyFill="1" applyBorder="1"/>
    <xf numFmtId="0" fontId="7" fillId="0" borderId="0" xfId="0" quotePrefix="1" applyFont="1" applyFill="1"/>
    <xf numFmtId="0" fontId="7" fillId="0" borderId="0" xfId="0" applyFont="1" applyProtection="1"/>
    <xf numFmtId="0" fontId="7" fillId="0" borderId="1" xfId="0" applyFont="1" applyBorder="1" applyProtection="1"/>
    <xf numFmtId="0" fontId="7" fillId="0" borderId="0" xfId="0" applyFont="1" applyFill="1" applyProtection="1"/>
    <xf numFmtId="0" fontId="7" fillId="0" borderId="4" xfId="0" applyFont="1" applyBorder="1" applyProtection="1"/>
    <xf numFmtId="0" fontId="7" fillId="2" borderId="15" xfId="0" applyFont="1" applyFill="1" applyBorder="1"/>
    <xf numFmtId="5" fontId="7" fillId="0" borderId="15" xfId="0" applyNumberFormat="1" applyFont="1" applyFill="1" applyBorder="1" applyAlignment="1" applyProtection="1">
      <alignment horizontal="right"/>
      <protection locked="0"/>
    </xf>
    <xf numFmtId="0" fontId="7" fillId="2" borderId="34" xfId="0" applyFont="1" applyFill="1" applyBorder="1"/>
    <xf numFmtId="5" fontId="7" fillId="0" borderId="34" xfId="0" applyNumberFormat="1" applyFont="1" applyFill="1" applyBorder="1" applyAlignment="1" applyProtection="1">
      <alignment horizontal="right"/>
      <protection locked="0"/>
    </xf>
    <xf numFmtId="5" fontId="7" fillId="0" borderId="34" xfId="0" applyNumberFormat="1" applyFont="1" applyFill="1" applyBorder="1" applyAlignment="1" applyProtection="1">
      <alignment horizontal="right"/>
    </xf>
    <xf numFmtId="5" fontId="7" fillId="0" borderId="4" xfId="0" applyNumberFormat="1" applyFont="1" applyFill="1" applyBorder="1" applyAlignment="1">
      <alignment horizontal="right"/>
    </xf>
    <xf numFmtId="0" fontId="15" fillId="0" borderId="0" xfId="0" applyFont="1"/>
    <xf numFmtId="165" fontId="7" fillId="0" borderId="1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45" xfId="0" quotePrefix="1" applyFont="1" applyBorder="1" applyProtection="1"/>
    <xf numFmtId="166" fontId="7" fillId="0" borderId="14" xfId="0" applyNumberFormat="1" applyFont="1" applyBorder="1" applyAlignment="1" applyProtection="1">
      <alignment horizontal="right"/>
      <protection locked="0"/>
    </xf>
    <xf numFmtId="5" fontId="7" fillId="0" borderId="14" xfId="0" applyNumberFormat="1" applyFont="1" applyFill="1" applyBorder="1" applyAlignment="1">
      <alignment horizontal="right"/>
    </xf>
    <xf numFmtId="5" fontId="7" fillId="0" borderId="14" xfId="0" applyNumberFormat="1" applyFont="1" applyFill="1" applyBorder="1" applyAlignment="1" applyProtection="1">
      <alignment horizontal="right"/>
      <protection locked="0"/>
    </xf>
    <xf numFmtId="0" fontId="7" fillId="0" borderId="14" xfId="0" applyNumberFormat="1" applyFont="1" applyBorder="1" applyAlignment="1" applyProtection="1">
      <alignment horizontal="right"/>
      <protection locked="0"/>
    </xf>
    <xf numFmtId="5" fontId="7" fillId="0" borderId="25" xfId="0" applyNumberFormat="1" applyFont="1" applyFill="1" applyBorder="1" applyAlignment="1">
      <alignment horizontal="right"/>
    </xf>
    <xf numFmtId="0" fontId="7" fillId="0" borderId="14" xfId="0" applyFont="1" applyBorder="1" applyProtection="1">
      <protection locked="0"/>
    </xf>
    <xf numFmtId="0" fontId="7" fillId="0" borderId="45" xfId="0" applyFont="1" applyBorder="1" applyProtection="1"/>
    <xf numFmtId="0" fontId="7" fillId="0" borderId="35" xfId="0" applyFont="1" applyBorder="1"/>
    <xf numFmtId="0" fontId="7" fillId="0" borderId="61" xfId="0" applyFont="1" applyBorder="1"/>
    <xf numFmtId="5" fontId="7" fillId="0" borderId="20" xfId="0" applyNumberFormat="1" applyFont="1" applyFill="1" applyBorder="1" applyAlignment="1">
      <alignment horizontal="right"/>
    </xf>
    <xf numFmtId="5" fontId="7" fillId="0" borderId="23" xfId="0" applyNumberFormat="1" applyFont="1" applyFill="1" applyBorder="1" applyAlignment="1">
      <alignment horizontal="right"/>
    </xf>
    <xf numFmtId="0" fontId="7" fillId="0" borderId="14" xfId="0" quotePrefix="1" applyFont="1" applyBorder="1" applyProtection="1">
      <protection locked="0"/>
    </xf>
    <xf numFmtId="0" fontId="7" fillId="0" borderId="46" xfId="0" quotePrefix="1" applyFont="1" applyBorder="1" applyProtection="1"/>
    <xf numFmtId="0" fontId="7" fillId="0" borderId="21" xfId="0" applyFont="1" applyBorder="1" applyAlignment="1">
      <alignment wrapText="1"/>
    </xf>
    <xf numFmtId="0" fontId="7" fillId="2" borderId="21" xfId="0" applyFont="1" applyFill="1" applyBorder="1" applyAlignment="1">
      <alignment horizontal="right"/>
    </xf>
    <xf numFmtId="5" fontId="7" fillId="0" borderId="19" xfId="0" applyNumberFormat="1" applyFont="1" applyFill="1" applyBorder="1" applyAlignment="1">
      <alignment horizontal="right"/>
    </xf>
    <xf numFmtId="5" fontId="7" fillId="0" borderId="62" xfId="0" applyNumberFormat="1" applyFont="1" applyFill="1" applyBorder="1" applyAlignment="1">
      <alignment horizontal="right"/>
    </xf>
    <xf numFmtId="0" fontId="7" fillId="0" borderId="1" xfId="0" quotePrefix="1" applyFont="1" applyBorder="1" applyAlignment="1">
      <alignment horizontal="left" indent="1"/>
    </xf>
    <xf numFmtId="0" fontId="7" fillId="0" borderId="7" xfId="0" quotePrefix="1" applyFont="1" applyFill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5" fontId="7" fillId="4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5" fontId="7" fillId="0" borderId="37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5" fontId="7" fillId="0" borderId="36" xfId="0" applyNumberFormat="1" applyFont="1" applyFill="1" applyBorder="1" applyAlignment="1">
      <alignment horizontal="right"/>
    </xf>
    <xf numFmtId="5" fontId="7" fillId="2" borderId="3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5" fontId="7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 applyProtection="1">
      <alignment horizontal="right"/>
      <protection locked="0"/>
    </xf>
    <xf numFmtId="5" fontId="7" fillId="0" borderId="38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5" fontId="7" fillId="0" borderId="35" xfId="0" applyNumberFormat="1" applyFont="1" applyFill="1" applyBorder="1" applyAlignment="1">
      <alignment horizontal="right"/>
    </xf>
    <xf numFmtId="5" fontId="7" fillId="0" borderId="3" xfId="0" applyNumberFormat="1" applyFont="1" applyFill="1" applyBorder="1" applyAlignment="1">
      <alignment horizontal="right"/>
    </xf>
    <xf numFmtId="5" fontId="7" fillId="0" borderId="35" xfId="0" applyNumberFormat="1" applyFont="1" applyBorder="1" applyAlignment="1">
      <alignment horizontal="right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Fill="1" applyBorder="1" applyProtection="1"/>
    <xf numFmtId="166" fontId="7" fillId="0" borderId="0" xfId="0" applyNumberFormat="1" applyFont="1" applyFill="1" applyBorder="1" applyAlignment="1" applyProtection="1">
      <alignment horizontal="center"/>
    </xf>
    <xf numFmtId="166" fontId="7" fillId="0" borderId="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2" borderId="9" xfId="0" applyFont="1" applyFill="1" applyBorder="1" applyProtection="1"/>
    <xf numFmtId="0" fontId="7" fillId="4" borderId="9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9" fontId="7" fillId="0" borderId="0" xfId="2" applyFont="1" applyFill="1" applyBorder="1" applyAlignment="1" applyProtection="1">
      <alignment horizontal="right" wrapText="1"/>
      <protection locked="0"/>
    </xf>
    <xf numFmtId="170" fontId="7" fillId="0" borderId="0" xfId="1" applyNumberFormat="1" applyFont="1" applyFill="1" applyBorder="1" applyAlignment="1" applyProtection="1">
      <alignment horizontal="right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8" xfId="0" applyFont="1" applyFill="1" applyBorder="1" applyAlignment="1" applyProtection="1">
      <alignment horizontal="center" wrapText="1"/>
    </xf>
    <xf numFmtId="0" fontId="7" fillId="0" borderId="42" xfId="0" applyFont="1" applyFill="1" applyBorder="1" applyAlignment="1" applyProtection="1">
      <alignment horizontal="left" wrapText="1"/>
    </xf>
    <xf numFmtId="170" fontId="7" fillId="0" borderId="0" xfId="1" applyNumberFormat="1" applyFont="1" applyBorder="1" applyAlignment="1" applyProtection="1">
      <alignment horizontal="right"/>
      <protection locked="0"/>
    </xf>
    <xf numFmtId="0" fontId="7" fillId="0" borderId="45" xfId="0" applyFont="1" applyBorder="1" applyAlignment="1" applyProtection="1">
      <alignment horizontal="left"/>
    </xf>
    <xf numFmtId="9" fontId="7" fillId="0" borderId="0" xfId="2" applyFont="1" applyBorder="1" applyAlignment="1" applyProtection="1">
      <alignment horizontal="right"/>
      <protection locked="0"/>
    </xf>
    <xf numFmtId="0" fontId="7" fillId="0" borderId="3" xfId="0" applyFont="1" applyFill="1" applyBorder="1" applyProtection="1"/>
    <xf numFmtId="0" fontId="7" fillId="0" borderId="45" xfId="0" applyFont="1" applyFill="1" applyBorder="1" applyAlignment="1" applyProtection="1">
      <alignment horizontal="left" wrapText="1"/>
    </xf>
    <xf numFmtId="0" fontId="7" fillId="0" borderId="0" xfId="0" applyFont="1" applyBorder="1" applyProtection="1">
      <protection locked="0"/>
    </xf>
    <xf numFmtId="0" fontId="7" fillId="0" borderId="46" xfId="0" applyFont="1" applyBorder="1" applyAlignment="1" applyProtection="1">
      <alignment horizontal="left"/>
    </xf>
    <xf numFmtId="9" fontId="7" fillId="0" borderId="1" xfId="2" applyFont="1" applyBorder="1" applyAlignment="1" applyProtection="1">
      <alignment horizontal="right"/>
      <protection locked="0"/>
    </xf>
    <xf numFmtId="170" fontId="7" fillId="0" borderId="1" xfId="1" applyNumberFormat="1" applyFont="1" applyBorder="1" applyAlignment="1" applyProtection="1">
      <alignment horizontal="right"/>
      <protection locked="0"/>
    </xf>
    <xf numFmtId="0" fontId="7" fillId="0" borderId="7" xfId="0" applyFont="1" applyFill="1" applyBorder="1" applyProtection="1"/>
    <xf numFmtId="0" fontId="16" fillId="0" borderId="9" xfId="0" applyFont="1" applyBorder="1"/>
    <xf numFmtId="0" fontId="16" fillId="0" borderId="9" xfId="0" applyFont="1" applyFill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9" fontId="7" fillId="0" borderId="0" xfId="0" applyNumberFormat="1" applyFont="1" applyBorder="1" applyAlignment="1" applyProtection="1">
      <alignment horizontal="center"/>
      <protection locked="0"/>
    </xf>
    <xf numFmtId="9" fontId="7" fillId="0" borderId="3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165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Protection="1">
      <protection locked="0"/>
    </xf>
    <xf numFmtId="9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indent="2"/>
    </xf>
    <xf numFmtId="5" fontId="7" fillId="0" borderId="0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indent="2"/>
    </xf>
    <xf numFmtId="5" fontId="7" fillId="0" borderId="1" xfId="0" applyNumberFormat="1" applyFont="1" applyBorder="1" applyAlignment="1" applyProtection="1">
      <alignment horizontal="right"/>
    </xf>
    <xf numFmtId="0" fontId="7" fillId="0" borderId="39" xfId="0" applyFont="1" applyBorder="1"/>
    <xf numFmtId="0" fontId="7" fillId="0" borderId="39" xfId="0" applyFont="1" applyBorder="1" applyProtection="1">
      <protection locked="0"/>
    </xf>
    <xf numFmtId="5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7" fillId="2" borderId="3" xfId="0" quotePrefix="1" applyFont="1" applyFill="1" applyBorder="1"/>
    <xf numFmtId="166" fontId="7" fillId="0" borderId="14" xfId="0" applyNumberFormat="1" applyFont="1" applyBorder="1"/>
    <xf numFmtId="0" fontId="7" fillId="0" borderId="39" xfId="0" quotePrefix="1" applyFont="1" applyFill="1" applyBorder="1"/>
    <xf numFmtId="0" fontId="7" fillId="0" borderId="40" xfId="0" applyFont="1" applyBorder="1"/>
    <xf numFmtId="49" fontId="7" fillId="0" borderId="40" xfId="0" quotePrefix="1" applyNumberFormat="1" applyFont="1" applyBorder="1" applyAlignment="1" applyProtection="1">
      <alignment horizontal="left"/>
      <protection locked="0"/>
    </xf>
    <xf numFmtId="49" fontId="7" fillId="0" borderId="40" xfId="0" quotePrefix="1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</xf>
    <xf numFmtId="0" fontId="7" fillId="0" borderId="5" xfId="0" applyFont="1" applyBorder="1" applyProtection="1"/>
    <xf numFmtId="0" fontId="7" fillId="0" borderId="10" xfId="0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 wrapText="1"/>
    </xf>
    <xf numFmtId="0" fontId="7" fillId="0" borderId="6" xfId="0" quotePrefix="1" applyFont="1" applyFill="1" applyBorder="1" applyAlignment="1">
      <alignment horizontal="center" wrapText="1"/>
    </xf>
    <xf numFmtId="0" fontId="7" fillId="0" borderId="10" xfId="0" quotePrefix="1" applyFont="1" applyBorder="1" applyAlignment="1" applyProtection="1">
      <alignment horizontal="center" wrapText="1"/>
    </xf>
    <xf numFmtId="0" fontId="7" fillId="0" borderId="57" xfId="0" applyFont="1" applyBorder="1"/>
    <xf numFmtId="0" fontId="7" fillId="0" borderId="55" xfId="0" applyFont="1" applyBorder="1"/>
    <xf numFmtId="0" fontId="7" fillId="0" borderId="7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57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165" fontId="7" fillId="0" borderId="55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left" indent="1"/>
    </xf>
    <xf numFmtId="0" fontId="7" fillId="0" borderId="57" xfId="0" applyFont="1" applyBorder="1" applyProtection="1"/>
    <xf numFmtId="0" fontId="7" fillId="0" borderId="70" xfId="0" applyFont="1" applyBorder="1" applyAlignment="1">
      <alignment horizontal="left" indent="1"/>
    </xf>
    <xf numFmtId="0" fontId="7" fillId="0" borderId="58" xfId="0" applyFont="1" applyBorder="1"/>
    <xf numFmtId="0" fontId="7" fillId="0" borderId="58" xfId="0" applyFont="1" applyFill="1" applyBorder="1"/>
    <xf numFmtId="0" fontId="7" fillId="0" borderId="71" xfId="0" applyFont="1" applyFill="1" applyBorder="1"/>
    <xf numFmtId="0" fontId="7" fillId="2" borderId="58" xfId="0" applyFont="1" applyFill="1" applyBorder="1" applyAlignment="1" applyProtection="1">
      <alignment horizontal="right"/>
    </xf>
    <xf numFmtId="4" fontId="7" fillId="0" borderId="59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7" fillId="0" borderId="6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/>
    </xf>
    <xf numFmtId="164" fontId="7" fillId="4" borderId="35" xfId="0" applyNumberFormat="1" applyFont="1" applyFill="1" applyBorder="1" applyAlignment="1" applyProtection="1">
      <alignment horizontal="right"/>
    </xf>
    <xf numFmtId="0" fontId="7" fillId="0" borderId="0" xfId="0" quotePrefix="1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0" fontId="6" fillId="0" borderId="1" xfId="0" quotePrefix="1" applyFont="1" applyBorder="1"/>
    <xf numFmtId="0" fontId="7" fillId="0" borderId="3" xfId="0" applyFont="1" applyFill="1" applyBorder="1" applyAlignment="1">
      <alignment horizontal="right"/>
    </xf>
    <xf numFmtId="166" fontId="7" fillId="0" borderId="0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7" fontId="7" fillId="0" borderId="0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5" fontId="7" fillId="0" borderId="0" xfId="0" applyNumberFormat="1" applyFont="1" applyBorder="1" applyProtection="1">
      <protection locked="0"/>
    </xf>
    <xf numFmtId="5" fontId="7" fillId="0" borderId="0" xfId="0" applyNumberFormat="1" applyFont="1" applyBorder="1" applyAlignment="1" applyProtection="1">
      <alignment horizontal="center"/>
      <protection locked="0"/>
    </xf>
    <xf numFmtId="5" fontId="7" fillId="0" borderId="2" xfId="0" applyNumberFormat="1" applyFont="1" applyBorder="1" applyProtection="1"/>
    <xf numFmtId="0" fontId="7" fillId="4" borderId="7" xfId="0" applyFont="1" applyFill="1" applyBorder="1" applyAlignment="1">
      <alignment horizontal="left"/>
    </xf>
    <xf numFmtId="0" fontId="7" fillId="0" borderId="0" xfId="0" quotePrefix="1" applyFont="1" applyBorder="1" applyAlignment="1">
      <alignment horizontal="center"/>
    </xf>
    <xf numFmtId="0" fontId="7" fillId="0" borderId="5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5" fontId="7" fillId="0" borderId="0" xfId="0" applyNumberFormat="1" applyFont="1" applyBorder="1" applyProtection="1"/>
    <xf numFmtId="0" fontId="7" fillId="0" borderId="3" xfId="0" applyFont="1" applyBorder="1" applyAlignment="1" applyProtection="1">
      <alignment horizontal="left"/>
    </xf>
    <xf numFmtId="0" fontId="7" fillId="4" borderId="7" xfId="0" applyFont="1" applyFill="1" applyBorder="1"/>
    <xf numFmtId="49" fontId="7" fillId="0" borderId="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horizontal="right"/>
      <protection locked="0"/>
    </xf>
    <xf numFmtId="6" fontId="7" fillId="0" borderId="37" xfId="0" applyNumberFormat="1" applyFont="1" applyBorder="1" applyAlignment="1" applyProtection="1">
      <alignment horizontal="right"/>
      <protection locked="0"/>
    </xf>
    <xf numFmtId="5" fontId="7" fillId="0" borderId="30" xfId="0" quotePrefix="1" applyNumberFormat="1" applyFont="1" applyBorder="1" applyAlignment="1" applyProtection="1">
      <alignment horizontal="right"/>
      <protection locked="0"/>
    </xf>
    <xf numFmtId="0" fontId="7" fillId="0" borderId="31" xfId="0" applyFont="1" applyBorder="1" applyAlignment="1">
      <alignment horizontal="left"/>
    </xf>
    <xf numFmtId="0" fontId="7" fillId="2" borderId="32" xfId="0" applyFont="1" applyFill="1" applyBorder="1"/>
    <xf numFmtId="6" fontId="7" fillId="0" borderId="2" xfId="0" applyNumberFormat="1" applyFont="1" applyBorder="1" applyAlignment="1" applyProtection="1">
      <alignment horizontal="right"/>
    </xf>
    <xf numFmtId="0" fontId="7" fillId="2" borderId="1" xfId="0" applyFont="1" applyFill="1" applyBorder="1" applyAlignment="1">
      <alignment horizontal="right"/>
    </xf>
    <xf numFmtId="6" fontId="7" fillId="0" borderId="13" xfId="0" applyNumberFormat="1" applyFont="1" applyBorder="1" applyAlignment="1" applyProtection="1">
      <alignment horizontal="right"/>
    </xf>
    <xf numFmtId="0" fontId="7" fillId="0" borderId="5" xfId="0" applyFont="1" applyFill="1" applyBorder="1" applyAlignment="1">
      <alignment horizontal="left"/>
    </xf>
    <xf numFmtId="38" fontId="7" fillId="0" borderId="0" xfId="0" applyNumberFormat="1" applyFont="1" applyFill="1" applyBorder="1" applyAlignment="1">
      <alignment horizontal="right"/>
    </xf>
    <xf numFmtId="0" fontId="7" fillId="0" borderId="3" xfId="0" quotePrefix="1" applyFont="1" applyBorder="1" applyAlignment="1">
      <alignment horizontal="center"/>
    </xf>
    <xf numFmtId="0" fontId="7" fillId="0" borderId="5" xfId="0" quotePrefix="1" applyFont="1" applyBorder="1" applyAlignment="1">
      <alignment horizontal="left" indent="2"/>
    </xf>
    <xf numFmtId="0" fontId="7" fillId="0" borderId="18" xfId="0" applyFont="1" applyBorder="1"/>
    <xf numFmtId="0" fontId="7" fillId="0" borderId="5" xfId="0" applyFont="1" applyBorder="1" applyProtection="1"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10" fontId="7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10" fontId="7" fillId="0" borderId="0" xfId="0" applyNumberFormat="1" applyFont="1" applyBorder="1"/>
    <xf numFmtId="3" fontId="7" fillId="0" borderId="0" xfId="0" applyNumberFormat="1" applyFont="1" applyBorder="1"/>
    <xf numFmtId="0" fontId="7" fillId="0" borderId="7" xfId="0" applyFont="1" applyBorder="1" applyProtection="1">
      <protection locked="0"/>
    </xf>
    <xf numFmtId="0" fontId="7" fillId="0" borderId="1" xfId="0" applyFont="1" applyBorder="1" applyAlignment="1">
      <alignment horizontal="center"/>
    </xf>
    <xf numFmtId="0" fontId="6" fillId="0" borderId="4" xfId="0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quotePrefix="1" applyFont="1" applyBorder="1" applyAlignment="1"/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1" xfId="0" applyFont="1" applyFill="1" applyBorder="1"/>
    <xf numFmtId="170" fontId="7" fillId="0" borderId="0" xfId="1" applyNumberFormat="1" applyFont="1" applyBorder="1" applyAlignment="1" applyProtection="1">
      <alignment horizontal="center"/>
      <protection locked="0"/>
    </xf>
    <xf numFmtId="170" fontId="7" fillId="0" borderId="0" xfId="1" applyNumberFormat="1" applyFont="1" applyFill="1" applyBorder="1" applyAlignment="1" applyProtection="1">
      <alignment horizontal="center"/>
      <protection locked="0"/>
    </xf>
    <xf numFmtId="171" fontId="7" fillId="0" borderId="14" xfId="1" quotePrefix="1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2" borderId="50" xfId="0" quotePrefix="1" applyFont="1" applyFill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5" fontId="7" fillId="0" borderId="11" xfId="0" applyNumberFormat="1" applyFont="1" applyBorder="1" applyAlignment="1" applyProtection="1">
      <alignment horizontal="right"/>
    </xf>
    <xf numFmtId="5" fontId="7" fillId="4" borderId="0" xfId="0" applyNumberFormat="1" applyFont="1" applyFill="1" applyBorder="1" applyAlignment="1">
      <alignment horizontal="right"/>
    </xf>
    <xf numFmtId="5" fontId="7" fillId="4" borderId="0" xfId="0" applyNumberFormat="1" applyFont="1" applyFill="1" applyBorder="1" applyAlignment="1">
      <alignment horizontal="right" indent="1"/>
    </xf>
    <xf numFmtId="5" fontId="7" fillId="2" borderId="34" xfId="0" applyNumberFormat="1" applyFont="1" applyFill="1" applyBorder="1" applyAlignment="1">
      <alignment horizontal="right"/>
    </xf>
    <xf numFmtId="5" fontId="7" fillId="4" borderId="34" xfId="0" applyNumberFormat="1" applyFont="1" applyFill="1" applyBorder="1" applyAlignment="1">
      <alignment horizontal="right"/>
    </xf>
    <xf numFmtId="5" fontId="7" fillId="0" borderId="82" xfId="0" applyNumberFormat="1" applyFont="1" applyBorder="1" applyAlignment="1">
      <alignment horizontal="right"/>
    </xf>
    <xf numFmtId="5" fontId="7" fillId="2" borderId="1" xfId="0" applyNumberFormat="1" applyFont="1" applyFill="1" applyBorder="1" applyAlignment="1">
      <alignment horizontal="right"/>
    </xf>
    <xf numFmtId="5" fontId="7" fillId="0" borderId="11" xfId="0" applyNumberFormat="1" applyFont="1" applyFill="1" applyBorder="1" applyAlignment="1">
      <alignment horizontal="right"/>
    </xf>
    <xf numFmtId="5" fontId="7" fillId="0" borderId="34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8" xfId="0" applyFont="1" applyBorder="1" applyAlignment="1" applyProtection="1">
      <alignment horizontal="center"/>
    </xf>
    <xf numFmtId="0" fontId="11" fillId="0" borderId="0" xfId="0" applyFont="1" applyBorder="1" applyAlignment="1">
      <alignment horizontal="left" indent="1"/>
    </xf>
    <xf numFmtId="7" fontId="7" fillId="0" borderId="16" xfId="0" applyNumberFormat="1" applyFont="1" applyBorder="1" applyAlignment="1" applyProtection="1">
      <alignment horizontal="right"/>
      <protection locked="0"/>
    </xf>
    <xf numFmtId="7" fontId="7" fillId="0" borderId="14" xfId="0" applyNumberFormat="1" applyFont="1" applyBorder="1" applyAlignment="1" applyProtection="1">
      <alignment horizontal="right"/>
      <protection locked="0"/>
    </xf>
    <xf numFmtId="7" fontId="7" fillId="0" borderId="0" xfId="0" applyNumberFormat="1" applyFont="1"/>
    <xf numFmtId="7" fontId="7" fillId="0" borderId="20" xfId="0" applyNumberFormat="1" applyFont="1" applyBorder="1" applyAlignment="1">
      <alignment horizontal="right"/>
    </xf>
    <xf numFmtId="7" fontId="7" fillId="2" borderId="0" xfId="0" applyNumberFormat="1" applyFont="1" applyFill="1" applyBorder="1" applyAlignment="1">
      <alignment horizontal="right"/>
    </xf>
    <xf numFmtId="7" fontId="7" fillId="0" borderId="14" xfId="0" applyNumberFormat="1" applyFont="1" applyBorder="1" applyAlignment="1">
      <alignment horizontal="right"/>
    </xf>
    <xf numFmtId="7" fontId="7" fillId="0" borderId="0" xfId="0" applyNumberFormat="1" applyFont="1" applyBorder="1" applyAlignment="1" applyProtection="1">
      <alignment horizontal="right"/>
      <protection locked="0"/>
    </xf>
    <xf numFmtId="7" fontId="7" fillId="0" borderId="21" xfId="0" applyNumberFormat="1" applyFont="1" applyBorder="1" applyAlignment="1">
      <alignment horizontal="right"/>
    </xf>
    <xf numFmtId="0" fontId="7" fillId="0" borderId="85" xfId="0" quotePrefix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165" fontId="7" fillId="4" borderId="35" xfId="0" applyNumberFormat="1" applyFont="1" applyFill="1" applyBorder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/>
    </xf>
    <xf numFmtId="3" fontId="7" fillId="0" borderId="0" xfId="1" applyNumberFormat="1" applyFont="1" applyBorder="1" applyAlignment="1" applyProtection="1">
      <alignment horizontal="center"/>
      <protection locked="0"/>
    </xf>
    <xf numFmtId="3" fontId="7" fillId="0" borderId="7" xfId="0" applyNumberFormat="1" applyFont="1" applyBorder="1" applyAlignment="1" applyProtection="1">
      <alignment horizontal="center"/>
    </xf>
    <xf numFmtId="170" fontId="7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20" xfId="0" quotePrefix="1" applyFont="1" applyFill="1" applyBorder="1" applyAlignment="1">
      <alignment horizontal="center" wrapText="1"/>
    </xf>
    <xf numFmtId="0" fontId="7" fillId="0" borderId="6" xfId="0" quotePrefix="1" applyFont="1" applyBorder="1" applyAlignment="1">
      <alignment horizontal="left"/>
    </xf>
    <xf numFmtId="0" fontId="8" fillId="0" borderId="5" xfId="0" applyFont="1" applyFill="1" applyBorder="1"/>
    <xf numFmtId="0" fontId="8" fillId="0" borderId="0" xfId="0" applyFont="1" applyFill="1" applyBorder="1"/>
    <xf numFmtId="0" fontId="8" fillId="0" borderId="3" xfId="0" applyFont="1" applyFill="1" applyBorder="1"/>
    <xf numFmtId="0" fontId="8" fillId="0" borderId="0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right"/>
    </xf>
    <xf numFmtId="5" fontId="7" fillId="0" borderId="19" xfId="0" applyNumberFormat="1" applyFont="1" applyBorder="1" applyProtection="1"/>
    <xf numFmtId="165" fontId="8" fillId="0" borderId="29" xfId="0" applyNumberFormat="1" applyFont="1" applyBorder="1" applyAlignment="1" applyProtection="1">
      <alignment horizontal="center" vertical="top"/>
    </xf>
    <xf numFmtId="165" fontId="8" fillId="0" borderId="16" xfId="0" applyNumberFormat="1" applyFont="1" applyBorder="1" applyAlignment="1" applyProtection="1">
      <alignment horizontal="center" vertical="top"/>
    </xf>
    <xf numFmtId="171" fontId="7" fillId="0" borderId="0" xfId="1" applyNumberFormat="1" applyFont="1"/>
    <xf numFmtId="0" fontId="6" fillId="0" borderId="0" xfId="0" applyFont="1" applyAlignment="1">
      <alignment horizontal="center"/>
    </xf>
    <xf numFmtId="170" fontId="7" fillId="0" borderId="0" xfId="1" applyNumberFormat="1" applyFont="1"/>
    <xf numFmtId="0" fontId="7" fillId="0" borderId="5" xfId="0" applyFont="1" applyBorder="1" applyAlignment="1">
      <alignment horizontal="left"/>
    </xf>
    <xf numFmtId="0" fontId="6" fillId="0" borderId="17" xfId="0" applyFont="1" applyBorder="1"/>
    <xf numFmtId="0" fontId="6" fillId="0" borderId="4" xfId="0" applyFont="1" applyBorder="1"/>
    <xf numFmtId="0" fontId="16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170" fontId="7" fillId="0" borderId="0" xfId="1" applyNumberFormat="1" applyFont="1" applyBorder="1" applyAlignment="1" applyProtection="1">
      <alignment horizontal="right"/>
    </xf>
    <xf numFmtId="170" fontId="7" fillId="0" borderId="86" xfId="1" applyNumberFormat="1" applyFont="1" applyBorder="1" applyAlignment="1" applyProtection="1">
      <alignment horizontal="right"/>
    </xf>
    <xf numFmtId="167" fontId="7" fillId="0" borderId="0" xfId="0" applyNumberFormat="1" applyFont="1" applyFill="1"/>
    <xf numFmtId="0" fontId="8" fillId="8" borderId="0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6" fontId="7" fillId="0" borderId="0" xfId="0" applyNumberFormat="1" applyFont="1" applyFill="1"/>
    <xf numFmtId="6" fontId="7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/>
    <xf numFmtId="0" fontId="12" fillId="0" borderId="0" xfId="0" applyFont="1" applyBorder="1"/>
    <xf numFmtId="0" fontId="7" fillId="0" borderId="0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/>
    </xf>
    <xf numFmtId="0" fontId="7" fillId="8" borderId="1" xfId="0" applyFont="1" applyFill="1" applyBorder="1" applyAlignment="1">
      <alignment horizontal="center" wrapText="1"/>
    </xf>
    <xf numFmtId="0" fontId="7" fillId="2" borderId="0" xfId="0" quotePrefix="1" applyFont="1" applyFill="1" applyBorder="1" applyAlignment="1">
      <alignment horizontal="right" vertical="top"/>
    </xf>
    <xf numFmtId="0" fontId="7" fillId="0" borderId="39" xfId="0" quotePrefix="1" applyFont="1" applyBorder="1" applyAlignment="1" applyProtection="1">
      <alignment horizontal="right"/>
    </xf>
    <xf numFmtId="0" fontId="7" fillId="0" borderId="39" xfId="0" quotePrefix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5" xfId="0" applyFont="1" applyBorder="1"/>
    <xf numFmtId="0" fontId="8" fillId="0" borderId="0" xfId="0" quotePrefix="1" applyFont="1" applyBorder="1" applyAlignment="1" applyProtection="1">
      <alignment horizontal="right"/>
    </xf>
    <xf numFmtId="0" fontId="8" fillId="0" borderId="0" xfId="0" quotePrefix="1" applyFont="1" applyBorder="1"/>
    <xf numFmtId="0" fontId="8" fillId="0" borderId="0" xfId="0" applyFont="1" applyBorder="1" applyAlignment="1" applyProtection="1">
      <alignment horizontal="left" indent="2"/>
    </xf>
    <xf numFmtId="0" fontId="8" fillId="0" borderId="0" xfId="0" applyFont="1" applyBorder="1" applyProtection="1"/>
    <xf numFmtId="0" fontId="7" fillId="2" borderId="6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5" fontId="7" fillId="2" borderId="7" xfId="0" applyNumberFormat="1" applyFont="1" applyFill="1" applyBorder="1" applyAlignment="1">
      <alignment horizontal="right"/>
    </xf>
    <xf numFmtId="0" fontId="8" fillId="8" borderId="4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17" fillId="0" borderId="0" xfId="0" quotePrefix="1" applyFont="1" applyBorder="1" applyAlignment="1">
      <alignment horizontal="center" vertical="top"/>
    </xf>
    <xf numFmtId="170" fontId="7" fillId="0" borderId="11" xfId="1" applyNumberFormat="1" applyFont="1" applyBorder="1" applyAlignment="1" applyProtection="1">
      <alignment horizontal="right"/>
    </xf>
    <xf numFmtId="0" fontId="8" fillId="0" borderId="5" xfId="0" quotePrefix="1" applyFont="1" applyBorder="1" applyAlignment="1">
      <alignment horizontal="left"/>
    </xf>
    <xf numFmtId="0" fontId="8" fillId="0" borderId="5" xfId="0" quotePrefix="1" applyFont="1" applyBorder="1" applyAlignment="1">
      <alignment horizontal="left" indent="2"/>
    </xf>
    <xf numFmtId="0" fontId="7" fillId="0" borderId="3" xfId="0" applyFont="1" applyBorder="1" applyAlignment="1" applyProtection="1">
      <alignment horizontal="left" wrapText="1"/>
      <protection locked="0"/>
    </xf>
    <xf numFmtId="0" fontId="8" fillId="0" borderId="5" xfId="0" quotePrefix="1" applyFont="1" applyBorder="1" applyAlignment="1" applyProtection="1">
      <alignment horizontal="left"/>
    </xf>
    <xf numFmtId="5" fontId="7" fillId="0" borderId="55" xfId="0" applyNumberFormat="1" applyFont="1" applyBorder="1" applyAlignment="1" applyProtection="1">
      <alignment horizontal="right"/>
      <protection locked="0"/>
    </xf>
    <xf numFmtId="5" fontId="7" fillId="0" borderId="3" xfId="0" applyNumberFormat="1" applyFont="1" applyBorder="1" applyProtection="1"/>
    <xf numFmtId="5" fontId="7" fillId="0" borderId="60" xfId="0" applyNumberFormat="1" applyFont="1" applyFill="1" applyBorder="1" applyAlignment="1" applyProtection="1">
      <alignment horizontal="right"/>
    </xf>
    <xf numFmtId="5" fontId="7" fillId="0" borderId="30" xfId="0" applyNumberFormat="1" applyFont="1" applyBorder="1" applyAlignment="1" applyProtection="1">
      <alignment horizontal="right"/>
    </xf>
    <xf numFmtId="5" fontId="7" fillId="0" borderId="55" xfId="0" applyNumberFormat="1" applyFont="1" applyBorder="1" applyProtection="1"/>
    <xf numFmtId="164" fontId="7" fillId="4" borderId="87" xfId="0" applyNumberFormat="1" applyFont="1" applyFill="1" applyBorder="1" applyAlignment="1" applyProtection="1">
      <alignment horizontal="right"/>
    </xf>
    <xf numFmtId="165" fontId="7" fillId="4" borderId="38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6" fillId="0" borderId="4" xfId="0" applyFont="1" applyBorder="1"/>
    <xf numFmtId="0" fontId="7" fillId="0" borderId="10" xfId="0" applyFont="1" applyFill="1" applyBorder="1" applyAlignment="1">
      <alignment horizontal="center"/>
    </xf>
    <xf numFmtId="0" fontId="7" fillId="0" borderId="0" xfId="4" applyFont="1" applyAlignment="1"/>
    <xf numFmtId="0" fontId="7" fillId="0" borderId="1" xfId="0" applyFont="1" applyBorder="1" applyAlignment="1" applyProtection="1">
      <alignment horizontal="right" indent="1"/>
      <protection locked="0"/>
    </xf>
    <xf numFmtId="165" fontId="8" fillId="0" borderId="4" xfId="0" applyNumberFormat="1" applyFont="1" applyBorder="1" applyAlignment="1" applyProtection="1">
      <alignment horizontal="center" vertical="top"/>
    </xf>
    <xf numFmtId="165" fontId="8" fillId="0" borderId="36" xfId="0" applyNumberFormat="1" applyFont="1" applyBorder="1" applyAlignment="1" applyProtection="1">
      <alignment horizontal="center" vertical="top"/>
    </xf>
    <xf numFmtId="165" fontId="8" fillId="0" borderId="0" xfId="0" applyNumberFormat="1" applyFont="1" applyBorder="1" applyAlignment="1" applyProtection="1">
      <alignment horizontal="center" vertical="top"/>
    </xf>
    <xf numFmtId="165" fontId="8" fillId="0" borderId="37" xfId="0" applyNumberFormat="1" applyFont="1" applyBorder="1" applyAlignment="1" applyProtection="1">
      <alignment horizontal="center" vertical="top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0" fontId="6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vertical="top"/>
    </xf>
    <xf numFmtId="166" fontId="6" fillId="0" borderId="0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0" fontId="6" fillId="0" borderId="1" xfId="0" applyNumberFormat="1" applyFont="1" applyBorder="1" applyProtection="1"/>
    <xf numFmtId="3" fontId="6" fillId="0" borderId="1" xfId="0" applyNumberFormat="1" applyFont="1" applyBorder="1" applyProtection="1"/>
    <xf numFmtId="0" fontId="6" fillId="0" borderId="7" xfId="0" applyFont="1" applyBorder="1" applyAlignment="1" applyProtection="1">
      <alignment horizontal="right"/>
    </xf>
    <xf numFmtId="0" fontId="7" fillId="0" borderId="17" xfId="0" applyFont="1" applyBorder="1" applyProtection="1"/>
    <xf numFmtId="0" fontId="17" fillId="0" borderId="0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center"/>
    </xf>
    <xf numFmtId="0" fontId="7" fillId="0" borderId="1" xfId="0" applyFont="1" applyBorder="1" applyAlignment="1" applyProtection="1">
      <alignment horizontal="left" indent="1"/>
    </xf>
    <xf numFmtId="0" fontId="7" fillId="0" borderId="58" xfId="0" applyFont="1" applyBorder="1" applyAlignment="1">
      <alignment horizontal="left" indent="1"/>
    </xf>
    <xf numFmtId="0" fontId="4" fillId="0" borderId="1" xfId="0" quotePrefix="1" applyFont="1" applyBorder="1"/>
    <xf numFmtId="0" fontId="7" fillId="0" borderId="89" xfId="0" applyFont="1" applyBorder="1" applyAlignment="1" applyProtection="1">
      <alignment horizontal="left"/>
      <protection locked="0"/>
    </xf>
    <xf numFmtId="5" fontId="4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7" fillId="4" borderId="0" xfId="0" applyFont="1" applyFill="1" applyBorder="1" applyAlignment="1" applyProtection="1">
      <alignment horizontal="left"/>
      <protection locked="0"/>
    </xf>
    <xf numFmtId="0" fontId="4" fillId="0" borderId="89" xfId="0" applyFont="1" applyBorder="1" applyAlignment="1" applyProtection="1">
      <alignment horizontal="left"/>
      <protection locked="0"/>
    </xf>
    <xf numFmtId="164" fontId="7" fillId="4" borderId="0" xfId="0" applyNumberFormat="1" applyFont="1" applyFill="1" applyBorder="1" applyAlignment="1" applyProtection="1">
      <alignment horizontal="right"/>
      <protection locked="0"/>
    </xf>
    <xf numFmtId="165" fontId="7" fillId="4" borderId="0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</xf>
    <xf numFmtId="42" fontId="7" fillId="0" borderId="3" xfId="0" applyNumberFormat="1" applyFont="1" applyBorder="1" applyAlignment="1" applyProtection="1">
      <alignment horizontal="right"/>
    </xf>
    <xf numFmtId="3" fontId="7" fillId="0" borderId="55" xfId="0" applyNumberFormat="1" applyFont="1" applyBorder="1" applyAlignment="1" applyProtection="1">
      <alignment horizontal="center"/>
      <protection locked="0"/>
    </xf>
    <xf numFmtId="5" fontId="7" fillId="0" borderId="3" xfId="0" applyNumberFormat="1" applyFont="1" applyBorder="1" applyAlignment="1" applyProtection="1">
      <alignment horizontal="right"/>
    </xf>
    <xf numFmtId="0" fontId="8" fillId="0" borderId="5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6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7" fillId="10" borderId="24" xfId="4" applyFont="1" applyFill="1" applyBorder="1" applyAlignment="1" applyProtection="1">
      <alignment wrapText="1"/>
      <protection locked="0"/>
    </xf>
    <xf numFmtId="0" fontId="7" fillId="10" borderId="14" xfId="4" applyFont="1" applyFill="1" applyBorder="1" applyAlignment="1" applyProtection="1">
      <alignment wrapText="1"/>
      <protection locked="0"/>
    </xf>
    <xf numFmtId="42" fontId="7" fillId="10" borderId="14" xfId="4" applyNumberFormat="1" applyFont="1" applyFill="1" applyBorder="1" applyProtection="1">
      <protection locked="0"/>
    </xf>
    <xf numFmtId="0" fontId="7" fillId="10" borderId="99" xfId="4" applyFont="1" applyFill="1" applyBorder="1" applyProtection="1">
      <protection locked="0"/>
    </xf>
    <xf numFmtId="0" fontId="7" fillId="10" borderId="35" xfId="4" applyFont="1" applyFill="1" applyBorder="1" applyAlignment="1" applyProtection="1">
      <alignment wrapText="1"/>
      <protection locked="0"/>
    </xf>
    <xf numFmtId="42" fontId="7" fillId="10" borderId="35" xfId="4" applyNumberFormat="1" applyFont="1" applyFill="1" applyBorder="1" applyProtection="1">
      <protection locked="0"/>
    </xf>
    <xf numFmtId="0" fontId="7" fillId="10" borderId="14" xfId="4" applyFont="1" applyFill="1" applyBorder="1" applyProtection="1">
      <protection locked="0"/>
    </xf>
    <xf numFmtId="0" fontId="7" fillId="10" borderId="24" xfId="4" applyFont="1" applyFill="1" applyBorder="1" applyProtection="1">
      <protection locked="0"/>
    </xf>
    <xf numFmtId="173" fontId="7" fillId="10" borderId="14" xfId="4" applyNumberFormat="1" applyFont="1" applyFill="1" applyBorder="1" applyProtection="1">
      <protection locked="0"/>
    </xf>
    <xf numFmtId="0" fontId="13" fillId="0" borderId="47" xfId="0" applyFont="1" applyBorder="1"/>
    <xf numFmtId="0" fontId="7" fillId="0" borderId="5" xfId="0" quotePrefix="1" applyFont="1" applyBorder="1" applyAlignment="1">
      <alignment horizontal="left"/>
    </xf>
    <xf numFmtId="0" fontId="7" fillId="0" borderId="5" xfId="0" quotePrefix="1" applyFont="1" applyBorder="1" applyAlignment="1">
      <alignment horizontal="left" indent="4"/>
    </xf>
    <xf numFmtId="0" fontId="7" fillId="0" borderId="0" xfId="0" quotePrefix="1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7" xfId="0" applyFont="1" applyBorder="1"/>
    <xf numFmtId="0" fontId="6" fillId="0" borderId="4" xfId="0" applyFont="1" applyBorder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/>
    <xf numFmtId="0" fontId="7" fillId="0" borderId="5" xfId="0" quotePrefix="1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7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Protection="1">
      <protection locked="0"/>
    </xf>
    <xf numFmtId="49" fontId="7" fillId="0" borderId="3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49" fontId="7" fillId="0" borderId="0" xfId="0" applyNumberFormat="1" applyFont="1"/>
    <xf numFmtId="0" fontId="7" fillId="4" borderId="0" xfId="0" applyFont="1" applyFill="1" applyBorder="1" applyAlignment="1">
      <alignment horizontal="center" vertical="top"/>
    </xf>
    <xf numFmtId="5" fontId="7" fillId="2" borderId="8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/>
    </xf>
    <xf numFmtId="5" fontId="8" fillId="0" borderId="34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left" indent="3"/>
    </xf>
    <xf numFmtId="0" fontId="7" fillId="0" borderId="0" xfId="0" quotePrefix="1" applyFont="1" applyFill="1" applyBorder="1" applyAlignment="1">
      <alignment horizontal="left" indent="3"/>
    </xf>
    <xf numFmtId="0" fontId="7" fillId="10" borderId="99" xfId="4" applyFont="1" applyFill="1" applyBorder="1" applyAlignment="1" applyProtection="1">
      <alignment wrapText="1"/>
      <protection locked="0"/>
    </xf>
    <xf numFmtId="0" fontId="7" fillId="10" borderId="87" xfId="4" applyFont="1" applyFill="1" applyBorder="1" applyProtection="1">
      <protection locked="0"/>
    </xf>
    <xf numFmtId="0" fontId="7" fillId="10" borderId="82" xfId="4" applyFont="1" applyFill="1" applyBorder="1" applyProtection="1">
      <protection locked="0"/>
    </xf>
    <xf numFmtId="0" fontId="7" fillId="10" borderId="38" xfId="4" applyFont="1" applyFill="1" applyBorder="1" applyProtection="1">
      <protection locked="0"/>
    </xf>
    <xf numFmtId="0" fontId="6" fillId="0" borderId="0" xfId="4" applyFont="1" applyProtection="1"/>
    <xf numFmtId="0" fontId="12" fillId="0" borderId="0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center"/>
    </xf>
    <xf numFmtId="0" fontId="8" fillId="0" borderId="0" xfId="4" quotePrefix="1" applyFont="1" applyBorder="1" applyAlignment="1" applyProtection="1">
      <alignment horizontal="center"/>
    </xf>
    <xf numFmtId="0" fontId="8" fillId="0" borderId="0" xfId="4" applyFont="1" applyBorder="1" applyProtection="1"/>
    <xf numFmtId="0" fontId="8" fillId="0" borderId="0" xfId="4" applyFont="1" applyProtection="1"/>
    <xf numFmtId="0" fontId="8" fillId="0" borderId="0" xfId="4" quotePrefix="1" applyFont="1" applyAlignment="1" applyProtection="1">
      <alignment horizontal="center"/>
    </xf>
    <xf numFmtId="0" fontId="8" fillId="0" borderId="5" xfId="4" quotePrefix="1" applyFont="1" applyBorder="1" applyAlignment="1" applyProtection="1">
      <alignment horizontal="center"/>
    </xf>
    <xf numFmtId="0" fontId="8" fillId="0" borderId="3" xfId="4" quotePrefix="1" applyFont="1" applyBorder="1" applyAlignment="1" applyProtection="1">
      <alignment horizontal="center"/>
    </xf>
    <xf numFmtId="0" fontId="7" fillId="0" borderId="72" xfId="4" applyFont="1" applyBorder="1" applyAlignment="1" applyProtection="1">
      <alignment horizontal="center" wrapText="1"/>
    </xf>
    <xf numFmtId="0" fontId="7" fillId="0" borderId="0" xfId="4" applyFont="1" applyProtection="1"/>
    <xf numFmtId="0" fontId="7" fillId="0" borderId="5" xfId="4" applyFont="1" applyBorder="1" applyProtection="1"/>
    <xf numFmtId="0" fontId="7" fillId="0" borderId="0" xfId="4" applyFont="1" applyBorder="1" applyProtection="1"/>
    <xf numFmtId="0" fontId="7" fillId="0" borderId="0" xfId="4" applyFont="1" applyBorder="1" applyAlignment="1" applyProtection="1">
      <alignment wrapText="1"/>
    </xf>
    <xf numFmtId="170" fontId="7" fillId="0" borderId="0" xfId="4" applyNumberFormat="1" applyFont="1" applyBorder="1" applyProtection="1"/>
    <xf numFmtId="44" fontId="7" fillId="0" borderId="0" xfId="4" applyNumberFormat="1" applyFont="1" applyBorder="1" applyProtection="1"/>
    <xf numFmtId="42" fontId="7" fillId="0" borderId="0" xfId="4" applyNumberFormat="1" applyFont="1" applyBorder="1" applyProtection="1"/>
    <xf numFmtId="3" fontId="7" fillId="0" borderId="0" xfId="4" applyNumberFormat="1" applyFont="1" applyBorder="1" applyProtection="1"/>
    <xf numFmtId="42" fontId="7" fillId="0" borderId="3" xfId="4" applyNumberFormat="1" applyFont="1" applyBorder="1" applyProtection="1"/>
    <xf numFmtId="3" fontId="7" fillId="0" borderId="14" xfId="4" applyNumberFormat="1" applyFont="1" applyBorder="1" applyProtection="1"/>
    <xf numFmtId="42" fontId="7" fillId="0" borderId="25" xfId="4" applyNumberFormat="1" applyFont="1" applyBorder="1" applyProtection="1"/>
    <xf numFmtId="173" fontId="7" fillId="0" borderId="0" xfId="4" applyNumberFormat="1" applyFont="1" applyBorder="1" applyProtection="1"/>
    <xf numFmtId="0" fontId="6" fillId="0" borderId="12" xfId="4" applyFont="1" applyBorder="1" applyProtection="1"/>
    <xf numFmtId="0" fontId="7" fillId="0" borderId="2" xfId="4" applyFont="1" applyBorder="1" applyProtection="1"/>
    <xf numFmtId="0" fontId="8" fillId="0" borderId="2" xfId="4" applyFont="1" applyBorder="1" applyProtection="1"/>
    <xf numFmtId="0" fontId="7" fillId="4" borderId="2" xfId="4" applyFont="1" applyFill="1" applyBorder="1" applyAlignment="1" applyProtection="1">
      <alignment wrapText="1"/>
    </xf>
    <xf numFmtId="173" fontId="7" fillId="0" borderId="2" xfId="4" applyNumberFormat="1" applyFont="1" applyBorder="1" applyProtection="1"/>
    <xf numFmtId="44" fontId="7" fillId="4" borderId="2" xfId="4" applyNumberFormat="1" applyFont="1" applyFill="1" applyBorder="1" applyProtection="1"/>
    <xf numFmtId="42" fontId="7" fillId="0" borderId="2" xfId="4" applyNumberFormat="1" applyFont="1" applyBorder="1" applyProtection="1"/>
    <xf numFmtId="3" fontId="7" fillId="0" borderId="2" xfId="4" applyNumberFormat="1" applyFont="1" applyBorder="1" applyProtection="1"/>
    <xf numFmtId="42" fontId="7" fillId="0" borderId="13" xfId="4" applyNumberFormat="1" applyFont="1" applyBorder="1" applyProtection="1"/>
    <xf numFmtId="0" fontId="6" fillId="0" borderId="4" xfId="4" applyFont="1" applyBorder="1" applyProtection="1"/>
    <xf numFmtId="0" fontId="7" fillId="0" borderId="4" xfId="4" applyFont="1" applyBorder="1" applyProtection="1"/>
    <xf numFmtId="0" fontId="8" fillId="0" borderId="4" xfId="4" applyFont="1" applyBorder="1" applyProtection="1"/>
    <xf numFmtId="0" fontId="7" fillId="0" borderId="4" xfId="4" applyFont="1" applyBorder="1" applyAlignment="1" applyProtection="1">
      <alignment wrapText="1"/>
    </xf>
    <xf numFmtId="170" fontId="7" fillId="0" borderId="4" xfId="4" applyNumberFormat="1" applyFont="1" applyBorder="1" applyProtection="1"/>
    <xf numFmtId="44" fontId="7" fillId="0" borderId="4" xfId="4" applyNumberFormat="1" applyFont="1" applyBorder="1" applyProtection="1"/>
    <xf numFmtId="0" fontId="6" fillId="0" borderId="0" xfId="4" applyFont="1" applyBorder="1" applyProtection="1"/>
    <xf numFmtId="0" fontId="27" fillId="0" borderId="0" xfId="4" applyFont="1" applyBorder="1" applyAlignment="1" applyProtection="1">
      <alignment horizontal="right" vertical="top" indent="1"/>
    </xf>
    <xf numFmtId="0" fontId="6" fillId="0" borderId="58" xfId="4" applyFont="1" applyBorder="1" applyAlignment="1" applyProtection="1">
      <alignment horizontal="center"/>
    </xf>
    <xf numFmtId="0" fontId="7" fillId="0" borderId="58" xfId="4" applyFont="1" applyBorder="1" applyAlignment="1" applyProtection="1">
      <alignment horizontal="center" wrapText="1"/>
    </xf>
    <xf numFmtId="44" fontId="7" fillId="0" borderId="58" xfId="4" applyNumberFormat="1" applyFont="1" applyBorder="1" applyProtection="1"/>
    <xf numFmtId="0" fontId="0" fillId="0" borderId="0" xfId="0" applyBorder="1" applyProtection="1"/>
    <xf numFmtId="0" fontId="7" fillId="0" borderId="0" xfId="4" applyFont="1" applyBorder="1" applyAlignment="1" applyProtection="1">
      <alignment horizontal="center" wrapText="1"/>
    </xf>
    <xf numFmtId="170" fontId="7" fillId="4" borderId="0" xfId="4" applyNumberFormat="1" applyFont="1" applyFill="1" applyBorder="1" applyProtection="1"/>
    <xf numFmtId="0" fontId="7" fillId="0" borderId="0" xfId="4" quotePrefix="1" applyFont="1" applyBorder="1" applyAlignment="1" applyProtection="1">
      <alignment horizontal="center" wrapText="1"/>
    </xf>
    <xf numFmtId="44" fontId="7" fillId="4" borderId="0" xfId="4" applyNumberFormat="1" applyFont="1" applyFill="1" applyBorder="1" applyProtection="1"/>
    <xf numFmtId="0" fontId="15" fillId="0" borderId="0" xfId="4" applyFont="1" applyProtection="1"/>
    <xf numFmtId="0" fontId="6" fillId="0" borderId="0" xfId="4" applyFont="1" applyBorder="1" applyAlignment="1" applyProtection="1">
      <alignment horizontal="left" indent="1"/>
    </xf>
    <xf numFmtId="0" fontId="15" fillId="0" borderId="0" xfId="4" applyFont="1" applyAlignment="1" applyProtection="1">
      <alignment horizontal="left" indent="2"/>
    </xf>
    <xf numFmtId="0" fontId="6" fillId="0" borderId="0" xfId="4" quotePrefix="1" applyFont="1" applyBorder="1" applyProtection="1"/>
    <xf numFmtId="0" fontId="7" fillId="0" borderId="0" xfId="4" applyFont="1" applyAlignment="1" applyProtection="1">
      <alignment wrapText="1"/>
    </xf>
    <xf numFmtId="170" fontId="7" fillId="0" borderId="0" xfId="4" applyNumberFormat="1" applyFont="1" applyProtection="1"/>
    <xf numFmtId="44" fontId="7" fillId="0" borderId="0" xfId="4" applyNumberFormat="1" applyFont="1" applyProtection="1"/>
    <xf numFmtId="42" fontId="7" fillId="0" borderId="0" xfId="4" applyNumberFormat="1" applyFont="1" applyProtection="1"/>
    <xf numFmtId="3" fontId="7" fillId="0" borderId="0" xfId="4" applyNumberFormat="1" applyFont="1" applyProtection="1"/>
    <xf numFmtId="3" fontId="6" fillId="0" borderId="0" xfId="4" applyNumberFormat="1" applyFont="1" applyProtection="1"/>
    <xf numFmtId="0" fontId="6" fillId="0" borderId="90" xfId="4" applyFont="1" applyBorder="1" applyProtection="1"/>
    <xf numFmtId="0" fontId="6" fillId="0" borderId="91" xfId="4" applyFont="1" applyBorder="1" applyProtection="1"/>
    <xf numFmtId="0" fontId="7" fillId="0" borderId="91" xfId="4" applyFont="1" applyBorder="1" applyAlignment="1" applyProtection="1">
      <alignment wrapText="1"/>
    </xf>
    <xf numFmtId="170" fontId="7" fillId="0" borderId="91" xfId="4" applyNumberFormat="1" applyFont="1" applyBorder="1" applyProtection="1"/>
    <xf numFmtId="44" fontId="7" fillId="0" borderId="91" xfId="4" applyNumberFormat="1" applyFont="1" applyBorder="1" applyProtection="1"/>
    <xf numFmtId="42" fontId="7" fillId="0" borderId="91" xfId="4" applyNumberFormat="1" applyFont="1" applyBorder="1" applyProtection="1"/>
    <xf numFmtId="3" fontId="7" fillId="0" borderId="92" xfId="4" applyNumberFormat="1" applyFont="1" applyBorder="1" applyProtection="1"/>
    <xf numFmtId="0" fontId="6" fillId="0" borderId="93" xfId="4" applyFont="1" applyBorder="1" applyProtection="1"/>
    <xf numFmtId="3" fontId="7" fillId="0" borderId="94" xfId="4" applyNumberFormat="1" applyFont="1" applyBorder="1" applyProtection="1"/>
    <xf numFmtId="0" fontId="7" fillId="0" borderId="8" xfId="4" applyFont="1" applyBorder="1" applyAlignment="1" applyProtection="1">
      <alignment horizontal="center" wrapText="1"/>
    </xf>
    <xf numFmtId="0" fontId="6" fillId="0" borderId="95" xfId="4" applyFont="1" applyBorder="1" applyProtection="1"/>
    <xf numFmtId="0" fontId="6" fillId="0" borderId="96" xfId="4" applyFont="1" applyBorder="1" applyProtection="1"/>
    <xf numFmtId="0" fontId="7" fillId="0" borderId="96" xfId="4" applyFont="1" applyBorder="1" applyAlignment="1" applyProtection="1">
      <alignment wrapText="1"/>
    </xf>
    <xf numFmtId="3" fontId="7" fillId="0" borderId="97" xfId="4" applyNumberFormat="1" applyFont="1" applyBorder="1" applyProtection="1"/>
    <xf numFmtId="0" fontId="30" fillId="0" borderId="0" xfId="4" applyFont="1" applyProtection="1"/>
    <xf numFmtId="0" fontId="7" fillId="0" borderId="43" xfId="4" applyFont="1" applyBorder="1" applyProtection="1"/>
    <xf numFmtId="0" fontId="7" fillId="0" borderId="16" xfId="4" applyFont="1" applyBorder="1" applyAlignment="1" applyProtection="1">
      <alignment wrapText="1"/>
    </xf>
    <xf numFmtId="42" fontId="7" fillId="0" borderId="16" xfId="4" applyNumberFormat="1" applyFont="1" applyBorder="1" applyProtection="1"/>
    <xf numFmtId="3" fontId="7" fillId="0" borderId="16" xfId="4" applyNumberFormat="1" applyFont="1" applyBorder="1" applyProtection="1"/>
    <xf numFmtId="42" fontId="7" fillId="0" borderId="100" xfId="4" applyNumberFormat="1" applyFont="1" applyBorder="1" applyProtection="1"/>
    <xf numFmtId="3" fontId="7" fillId="0" borderId="35" xfId="4" applyNumberFormat="1" applyFont="1" applyBorder="1" applyProtection="1"/>
    <xf numFmtId="42" fontId="7" fillId="0" borderId="61" xfId="4" applyNumberFormat="1" applyFont="1" applyBorder="1" applyProtection="1"/>
    <xf numFmtId="0" fontId="26" fillId="0" borderId="0" xfId="4" applyFont="1" applyProtection="1"/>
    <xf numFmtId="42" fontId="7" fillId="0" borderId="19" xfId="4" applyNumberFormat="1" applyFont="1" applyBorder="1" applyProtection="1"/>
    <xf numFmtId="42" fontId="7" fillId="0" borderId="62" xfId="4" applyNumberFormat="1" applyFont="1" applyBorder="1" applyProtection="1"/>
    <xf numFmtId="0" fontId="7" fillId="0" borderId="2" xfId="4" applyFont="1" applyFill="1" applyBorder="1" applyAlignment="1" applyProtection="1">
      <alignment wrapText="1"/>
    </xf>
    <xf numFmtId="170" fontId="7" fillId="0" borderId="2" xfId="4" applyNumberFormat="1" applyFont="1" applyFill="1" applyBorder="1" applyProtection="1"/>
    <xf numFmtId="0" fontId="7" fillId="0" borderId="5" xfId="4" applyFont="1" applyBorder="1" applyAlignment="1" applyProtection="1">
      <alignment wrapText="1"/>
    </xf>
    <xf numFmtId="0" fontId="7" fillId="4" borderId="11" xfId="4" applyFont="1" applyFill="1" applyBorder="1" applyAlignment="1" applyProtection="1">
      <alignment wrapText="1"/>
    </xf>
    <xf numFmtId="42" fontId="7" fillId="0" borderId="53" xfId="4" applyNumberFormat="1" applyFont="1" applyBorder="1" applyProtection="1"/>
    <xf numFmtId="3" fontId="7" fillId="0" borderId="11" xfId="4" applyNumberFormat="1" applyFont="1" applyBorder="1" applyProtection="1"/>
    <xf numFmtId="42" fontId="7" fillId="0" borderId="23" xfId="4" applyNumberFormat="1" applyFont="1" applyBorder="1" applyProtection="1"/>
    <xf numFmtId="0" fontId="8" fillId="0" borderId="98" xfId="4" applyFont="1" applyBorder="1" applyAlignment="1" applyProtection="1">
      <alignment wrapText="1"/>
    </xf>
    <xf numFmtId="42" fontId="8" fillId="0" borderId="98" xfId="4" applyNumberFormat="1" applyFont="1" applyBorder="1" applyAlignment="1" applyProtection="1">
      <alignment horizontal="center"/>
    </xf>
    <xf numFmtId="3" fontId="8" fillId="0" borderId="98" xfId="4" applyNumberFormat="1" applyFont="1" applyBorder="1" applyProtection="1"/>
    <xf numFmtId="0" fontId="25" fillId="0" borderId="0" xfId="0" quotePrefix="1" applyFont="1" applyFill="1" applyBorder="1" applyAlignment="1" applyProtection="1">
      <alignment horizontal="center"/>
    </xf>
    <xf numFmtId="42" fontId="8" fillId="0" borderId="0" xfId="4" applyNumberFormat="1" applyFont="1" applyBorder="1" applyProtection="1"/>
    <xf numFmtId="0" fontId="27" fillId="0" borderId="0" xfId="4" applyFont="1" applyBorder="1" applyAlignment="1" applyProtection="1">
      <alignment horizontal="right" vertical="top"/>
    </xf>
    <xf numFmtId="42" fontId="7" fillId="0" borderId="0" xfId="4" applyNumberFormat="1" applyFont="1" applyBorder="1" applyAlignment="1" applyProtection="1">
      <alignment horizontal="left"/>
    </xf>
    <xf numFmtId="0" fontId="7" fillId="0" borderId="0" xfId="4" applyFont="1" applyBorder="1" applyAlignment="1" applyProtection="1">
      <alignment horizontal="left" indent="1"/>
    </xf>
    <xf numFmtId="42" fontId="8" fillId="0" borderId="0" xfId="4" applyNumberFormat="1" applyFont="1" applyBorder="1" applyAlignment="1" applyProtection="1">
      <alignment horizontal="left"/>
    </xf>
    <xf numFmtId="44" fontId="7" fillId="0" borderId="2" xfId="4" applyNumberFormat="1" applyFont="1" applyFill="1" applyBorder="1" applyProtection="1"/>
    <xf numFmtId="0" fontId="0" fillId="0" borderId="0" xfId="0" applyProtection="1"/>
    <xf numFmtId="0" fontId="7" fillId="0" borderId="0" xfId="4" applyFont="1" applyFill="1" applyBorder="1" applyAlignment="1" applyProtection="1">
      <alignment wrapText="1"/>
    </xf>
    <xf numFmtId="170" fontId="7" fillId="0" borderId="0" xfId="4" applyNumberFormat="1" applyFont="1" applyFill="1" applyBorder="1" applyProtection="1"/>
    <xf numFmtId="44" fontId="7" fillId="0" borderId="0" xfId="4" applyNumberFormat="1" applyFont="1" applyFill="1" applyBorder="1" applyProtection="1"/>
    <xf numFmtId="42" fontId="7" fillId="0" borderId="102" xfId="4" applyNumberFormat="1" applyFont="1" applyBorder="1" applyProtection="1"/>
    <xf numFmtId="42" fontId="7" fillId="0" borderId="0" xfId="4" applyNumberFormat="1" applyFont="1" applyBorder="1" applyAlignment="1" applyProtection="1">
      <alignment horizontal="right"/>
    </xf>
    <xf numFmtId="0" fontId="7" fillId="0" borderId="0" xfId="4" quotePrefix="1" applyFont="1" applyBorder="1" applyProtection="1"/>
    <xf numFmtId="166" fontId="6" fillId="0" borderId="0" xfId="0" applyNumberFormat="1" applyFont="1" applyBorder="1" applyAlignment="1">
      <alignment horizontal="left"/>
    </xf>
    <xf numFmtId="0" fontId="31" fillId="0" borderId="10" xfId="0" quotePrefix="1" applyFont="1" applyBorder="1" applyAlignment="1">
      <alignment horizontal="center"/>
    </xf>
    <xf numFmtId="5" fontId="7" fillId="0" borderId="0" xfId="0" applyNumberFormat="1" applyFont="1" applyBorder="1"/>
    <xf numFmtId="166" fontId="6" fillId="0" borderId="3" xfId="0" applyNumberFormat="1" applyFont="1" applyFill="1" applyBorder="1" applyAlignment="1">
      <alignment horizontal="left"/>
    </xf>
    <xf numFmtId="0" fontId="8" fillId="0" borderId="8" xfId="4" quotePrefix="1" applyFont="1" applyBorder="1" applyAlignment="1" applyProtection="1">
      <alignment horizontal="center"/>
    </xf>
    <xf numFmtId="0" fontId="8" fillId="0" borderId="8" xfId="4" applyFont="1" applyBorder="1" applyProtection="1"/>
    <xf numFmtId="5" fontId="7" fillId="0" borderId="21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5" fontId="7" fillId="0" borderId="52" xfId="0" applyNumberFormat="1" applyFont="1" applyFill="1" applyBorder="1" applyAlignment="1">
      <alignment horizontal="right"/>
    </xf>
    <xf numFmtId="0" fontId="7" fillId="11" borderId="0" xfId="0" applyFont="1" applyFill="1" applyBorder="1"/>
    <xf numFmtId="0" fontId="16" fillId="11" borderId="0" xfId="0" applyFont="1" applyFill="1" applyBorder="1"/>
    <xf numFmtId="0" fontId="7" fillId="11" borderId="0" xfId="0" applyFont="1" applyFill="1"/>
    <xf numFmtId="44" fontId="7" fillId="0" borderId="14" xfId="4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166" fontId="7" fillId="0" borderId="1" xfId="0" applyNumberFormat="1" applyFont="1" applyBorder="1" applyAlignment="1" applyProtection="1">
      <alignment horizontal="left"/>
      <protection locked="0"/>
    </xf>
    <xf numFmtId="168" fontId="7" fillId="0" borderId="1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applyFont="1" applyBorder="1"/>
    <xf numFmtId="0" fontId="12" fillId="0" borderId="0" xfId="0" applyFont="1" applyBorder="1"/>
    <xf numFmtId="0" fontId="6" fillId="0" borderId="3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4" applyFont="1"/>
    <xf numFmtId="166" fontId="7" fillId="0" borderId="1" xfId="0" applyNumberFormat="1" applyFont="1" applyFill="1" applyBorder="1" applyProtection="1">
      <protection locked="0"/>
    </xf>
    <xf numFmtId="16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8" borderId="17" xfId="0" applyFont="1" applyFill="1" applyBorder="1" applyAlignment="1">
      <alignment horizontal="center" wrapText="1"/>
    </xf>
    <xf numFmtId="0" fontId="6" fillId="8" borderId="18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Protection="1">
      <protection locked="0"/>
    </xf>
    <xf numFmtId="5" fontId="8" fillId="0" borderId="82" xfId="0" applyNumberFormat="1" applyFont="1" applyFill="1" applyBorder="1" applyAlignment="1">
      <alignment horizontal="center" vertical="center"/>
    </xf>
    <xf numFmtId="5" fontId="8" fillId="0" borderId="0" xfId="0" applyNumberFormat="1" applyFont="1" applyFill="1" applyBorder="1" applyAlignment="1">
      <alignment horizontal="center" vertical="center"/>
    </xf>
    <xf numFmtId="5" fontId="8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5" xfId="0" applyFont="1" applyFill="1" applyBorder="1"/>
    <xf numFmtId="0" fontId="12" fillId="0" borderId="0" xfId="0" applyFont="1" applyFill="1" applyBorder="1"/>
    <xf numFmtId="0" fontId="7" fillId="0" borderId="4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40" xfId="0" applyFont="1" applyFill="1" applyBorder="1" applyAlignment="1" applyProtection="1">
      <alignment horizontal="left" wrapText="1"/>
      <protection locked="0"/>
    </xf>
    <xf numFmtId="0" fontId="7" fillId="0" borderId="34" xfId="0" applyFont="1" applyFill="1" applyBorder="1" applyAlignment="1" applyProtection="1">
      <alignment horizontal="left" wrapText="1"/>
      <protection locked="0"/>
    </xf>
    <xf numFmtId="0" fontId="7" fillId="0" borderId="39" xfId="0" applyFont="1" applyFill="1" applyBorder="1" applyAlignment="1" applyProtection="1">
      <alignment horizontal="left" wrapText="1"/>
      <protection locked="0"/>
    </xf>
    <xf numFmtId="169" fontId="7" fillId="0" borderId="40" xfId="0" applyNumberFormat="1" applyFont="1" applyBorder="1" applyAlignment="1" applyProtection="1">
      <alignment horizontal="left"/>
      <protection locked="0"/>
    </xf>
    <xf numFmtId="169" fontId="7" fillId="0" borderId="34" xfId="0" applyNumberFormat="1" applyFont="1" applyBorder="1" applyAlignment="1" applyProtection="1">
      <alignment horizontal="left"/>
      <protection locked="0"/>
    </xf>
    <xf numFmtId="169" fontId="7" fillId="0" borderId="39" xfId="0" applyNumberFormat="1" applyFont="1" applyBorder="1" applyAlignment="1" applyProtection="1">
      <alignment horizontal="left"/>
      <protection locked="0"/>
    </xf>
    <xf numFmtId="169" fontId="7" fillId="0" borderId="83" xfId="0" applyNumberFormat="1" applyFont="1" applyBorder="1" applyAlignment="1" applyProtection="1">
      <alignment horizontal="left"/>
      <protection locked="0"/>
    </xf>
    <xf numFmtId="169" fontId="7" fillId="0" borderId="47" xfId="0" applyNumberFormat="1" applyFont="1" applyBorder="1" applyAlignment="1" applyProtection="1">
      <alignment horizontal="left"/>
      <protection locked="0"/>
    </xf>
    <xf numFmtId="169" fontId="7" fillId="0" borderId="84" xfId="0" applyNumberFormat="1" applyFont="1" applyBorder="1" applyAlignment="1" applyProtection="1">
      <alignment horizontal="left"/>
      <protection locked="0"/>
    </xf>
    <xf numFmtId="0" fontId="6" fillId="0" borderId="17" xfId="0" applyFont="1" applyBorder="1"/>
    <xf numFmtId="0" fontId="6" fillId="0" borderId="4" xfId="0" applyFont="1" applyBorder="1"/>
    <xf numFmtId="0" fontId="5" fillId="0" borderId="4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left" wrapText="1"/>
      <protection locked="0"/>
    </xf>
    <xf numFmtId="0" fontId="7" fillId="0" borderId="34" xfId="0" applyFont="1" applyBorder="1" applyAlignment="1" applyProtection="1">
      <alignment horizontal="left" wrapText="1"/>
      <protection locked="0"/>
    </xf>
    <xf numFmtId="0" fontId="7" fillId="0" borderId="39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 wrapText="1"/>
    </xf>
    <xf numFmtId="0" fontId="4" fillId="6" borderId="67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7" fillId="0" borderId="74" xfId="0" applyFont="1" applyFill="1" applyBorder="1" applyAlignment="1" applyProtection="1">
      <alignment horizontal="center" wrapText="1"/>
    </xf>
    <xf numFmtId="0" fontId="7" fillId="0" borderId="54" xfId="0" applyFont="1" applyFill="1" applyBorder="1" applyAlignment="1" applyProtection="1">
      <alignment horizontal="center" wrapText="1"/>
    </xf>
    <xf numFmtId="0" fontId="7" fillId="0" borderId="75" xfId="0" applyFont="1" applyFill="1" applyBorder="1" applyAlignment="1" applyProtection="1">
      <alignment horizontal="center" wrapText="1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7" fillId="0" borderId="64" xfId="0" applyFont="1" applyFill="1" applyBorder="1" applyAlignment="1" applyProtection="1">
      <alignment horizontal="center" wrapText="1"/>
    </xf>
    <xf numFmtId="0" fontId="7" fillId="0" borderId="65" xfId="0" applyFont="1" applyFill="1" applyBorder="1" applyAlignment="1" applyProtection="1">
      <alignment horizontal="center" wrapText="1"/>
    </xf>
    <xf numFmtId="0" fontId="7" fillId="0" borderId="77" xfId="0" applyFont="1" applyFill="1" applyBorder="1" applyAlignment="1" applyProtection="1">
      <alignment horizont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7" fillId="0" borderId="12" xfId="0" quotePrefix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0" borderId="76" xfId="0" applyFont="1" applyBorder="1" applyAlignment="1" applyProtection="1">
      <alignment horizontal="center" wrapText="1"/>
    </xf>
    <xf numFmtId="0" fontId="7" fillId="0" borderId="41" xfId="0" applyFont="1" applyFill="1" applyBorder="1" applyAlignment="1">
      <alignment horizontal="center" textRotation="90"/>
    </xf>
    <xf numFmtId="0" fontId="7" fillId="0" borderId="9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/>
    </xf>
    <xf numFmtId="0" fontId="7" fillId="2" borderId="63" xfId="0" quotePrefix="1" applyFont="1" applyFill="1" applyBorder="1" applyAlignment="1">
      <alignment horizontal="center"/>
    </xf>
    <xf numFmtId="0" fontId="7" fillId="2" borderId="69" xfId="0" quotePrefix="1" applyFont="1" applyFill="1" applyBorder="1" applyAlignment="1">
      <alignment horizontal="center"/>
    </xf>
    <xf numFmtId="0" fontId="7" fillId="0" borderId="78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7" fillId="9" borderId="10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170" fontId="7" fillId="7" borderId="0" xfId="1" quotePrefix="1" applyNumberFormat="1" applyFont="1" applyFill="1" applyBorder="1" applyAlignment="1" applyProtection="1">
      <alignment horizontal="center" vertical="center" textRotation="90"/>
    </xf>
    <xf numFmtId="170" fontId="7" fillId="7" borderId="0" xfId="1" applyNumberFormat="1" applyFont="1" applyFill="1" applyBorder="1" applyAlignment="1" applyProtection="1">
      <alignment horizontal="center" vertical="center" textRotation="90"/>
    </xf>
    <xf numFmtId="0" fontId="7" fillId="0" borderId="4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166" fontId="7" fillId="0" borderId="41" xfId="0" applyNumberFormat="1" applyFont="1" applyBorder="1" applyAlignment="1">
      <alignment horizontal="center" wrapText="1"/>
    </xf>
    <xf numFmtId="166" fontId="7" fillId="0" borderId="9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166" fontId="8" fillId="0" borderId="41" xfId="0" applyNumberFormat="1" applyFont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wrapText="1"/>
    </xf>
    <xf numFmtId="0" fontId="7" fillId="0" borderId="8" xfId="0" quotePrefix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42" fontId="26" fillId="0" borderId="4" xfId="4" quotePrefix="1" applyNumberFormat="1" applyFont="1" applyBorder="1" applyAlignment="1" applyProtection="1">
      <alignment horizontal="center"/>
    </xf>
    <xf numFmtId="42" fontId="26" fillId="0" borderId="4" xfId="4" applyNumberFormat="1" applyFont="1" applyBorder="1" applyAlignment="1" applyProtection="1">
      <alignment horizontal="center"/>
    </xf>
    <xf numFmtId="0" fontId="5" fillId="0" borderId="0" xfId="4" applyFont="1" applyBorder="1" applyAlignment="1" applyProtection="1">
      <alignment horizontal="center"/>
    </xf>
    <xf numFmtId="0" fontId="7" fillId="10" borderId="40" xfId="4" applyFont="1" applyFill="1" applyBorder="1" applyProtection="1">
      <protection locked="0"/>
    </xf>
    <xf numFmtId="0" fontId="7" fillId="10" borderId="34" xfId="4" applyFont="1" applyFill="1" applyBorder="1" applyProtection="1">
      <protection locked="0"/>
    </xf>
    <xf numFmtId="0" fontId="7" fillId="10" borderId="39" xfId="4" applyFont="1" applyFill="1" applyBorder="1" applyProtection="1">
      <protection locked="0"/>
    </xf>
    <xf numFmtId="0" fontId="7" fillId="10" borderId="40" xfId="4" applyFont="1" applyFill="1" applyBorder="1" applyAlignment="1" applyProtection="1">
      <alignment horizontal="left"/>
      <protection locked="0"/>
    </xf>
    <xf numFmtId="0" fontId="7" fillId="10" borderId="34" xfId="4" applyFont="1" applyFill="1" applyBorder="1" applyAlignment="1" applyProtection="1">
      <alignment horizontal="left"/>
      <protection locked="0"/>
    </xf>
    <xf numFmtId="0" fontId="7" fillId="10" borderId="39" xfId="4" applyFont="1" applyFill="1" applyBorder="1" applyAlignment="1" applyProtection="1">
      <alignment horizontal="left"/>
      <protection locked="0"/>
    </xf>
    <xf numFmtId="0" fontId="7" fillId="0" borderId="0" xfId="4" applyFont="1" applyProtection="1"/>
    <xf numFmtId="0" fontId="7" fillId="0" borderId="0" xfId="4" applyFont="1" applyBorder="1" applyProtection="1"/>
    <xf numFmtId="44" fontId="7" fillId="10" borderId="87" xfId="4" applyNumberFormat="1" applyFont="1" applyFill="1" applyBorder="1" applyAlignment="1" applyProtection="1">
      <alignment horizontal="left"/>
      <protection locked="0"/>
    </xf>
    <xf numFmtId="44" fontId="7" fillId="10" borderId="82" xfId="4" applyNumberFormat="1" applyFont="1" applyFill="1" applyBorder="1" applyAlignment="1" applyProtection="1">
      <alignment horizontal="left"/>
      <protection locked="0"/>
    </xf>
    <xf numFmtId="44" fontId="7" fillId="10" borderId="38" xfId="4" applyNumberFormat="1" applyFont="1" applyFill="1" applyBorder="1" applyAlignment="1" applyProtection="1">
      <alignment horizontal="left"/>
      <protection locked="0"/>
    </xf>
    <xf numFmtId="0" fontId="8" fillId="0" borderId="98" xfId="4" applyFont="1" applyBorder="1" applyProtection="1"/>
    <xf numFmtId="0" fontId="6" fillId="0" borderId="12" xfId="4" applyFont="1" applyBorder="1" applyProtection="1"/>
    <xf numFmtId="0" fontId="6" fillId="0" borderId="2" xfId="4" applyFont="1" applyBorder="1" applyProtection="1"/>
    <xf numFmtId="0" fontId="6" fillId="0" borderId="88" xfId="4" applyFont="1" applyBorder="1" applyProtection="1"/>
    <xf numFmtId="0" fontId="6" fillId="0" borderId="11" xfId="4" applyFont="1" applyBorder="1" applyProtection="1"/>
    <xf numFmtId="0" fontId="7" fillId="0" borderId="63" xfId="4" applyFont="1" applyBorder="1" applyAlignment="1" applyProtection="1">
      <alignment horizontal="center" wrapText="1"/>
    </xf>
    <xf numFmtId="0" fontId="6" fillId="0" borderId="58" xfId="4" applyFont="1" applyBorder="1" applyAlignment="1" applyProtection="1">
      <alignment horizontal="center"/>
    </xf>
    <xf numFmtId="0" fontId="7" fillId="0" borderId="0" xfId="4" applyFont="1" applyBorder="1" applyAlignment="1" applyProtection="1">
      <alignment horizontal="center" wrapText="1"/>
    </xf>
    <xf numFmtId="0" fontId="8" fillId="0" borderId="8" xfId="4" quotePrefix="1" applyFont="1" applyBorder="1" applyAlignment="1" applyProtection="1">
      <alignment horizontal="center"/>
    </xf>
    <xf numFmtId="0" fontId="7" fillId="0" borderId="101" xfId="4" applyFont="1" applyBorder="1" applyAlignment="1" applyProtection="1">
      <alignment horizontal="center" wrapText="1"/>
    </xf>
    <xf numFmtId="0" fontId="7" fillId="0" borderId="59" xfId="4" applyFont="1" applyBorder="1" applyAlignment="1" applyProtection="1">
      <alignment horizontal="center" wrapText="1"/>
    </xf>
    <xf numFmtId="0" fontId="7" fillId="0" borderId="60" xfId="4" applyFont="1" applyBorder="1" applyAlignment="1" applyProtection="1">
      <alignment horizontal="center" wrapText="1"/>
    </xf>
    <xf numFmtId="0" fontId="7" fillId="0" borderId="16" xfId="4" applyFont="1" applyBorder="1" applyProtection="1"/>
    <xf numFmtId="0" fontId="7" fillId="10" borderId="40" xfId="4" applyFont="1" applyFill="1" applyBorder="1" applyAlignment="1" applyProtection="1">
      <alignment wrapText="1"/>
      <protection locked="0"/>
    </xf>
    <xf numFmtId="0" fontId="7" fillId="10" borderId="34" xfId="4" applyFont="1" applyFill="1" applyBorder="1" applyAlignment="1" applyProtection="1">
      <alignment wrapText="1"/>
      <protection locked="0"/>
    </xf>
    <xf numFmtId="0" fontId="7" fillId="10" borderId="39" xfId="4" applyFont="1" applyFill="1" applyBorder="1" applyAlignment="1" applyProtection="1">
      <alignment wrapText="1"/>
      <protection locked="0"/>
    </xf>
    <xf numFmtId="44" fontId="7" fillId="0" borderId="0" xfId="4" quotePrefix="1" applyNumberFormat="1" applyFont="1" applyFill="1" applyBorder="1" applyAlignment="1" applyProtection="1">
      <alignment horizontal="center"/>
    </xf>
    <xf numFmtId="44" fontId="7" fillId="0" borderId="0" xfId="4" applyNumberFormat="1" applyFont="1" applyFill="1" applyBorder="1" applyAlignment="1" applyProtection="1">
      <alignment horizontal="center"/>
    </xf>
    <xf numFmtId="0" fontId="6" fillId="0" borderId="88" xfId="4" applyFont="1" applyBorder="1" applyAlignment="1" applyProtection="1">
      <alignment horizontal="left"/>
    </xf>
    <xf numFmtId="0" fontId="6" fillId="0" borderId="11" xfId="4" applyFont="1" applyBorder="1" applyAlignment="1" applyProtection="1">
      <alignment horizontal="left"/>
    </xf>
    <xf numFmtId="0" fontId="6" fillId="0" borderId="12" xfId="4" applyFont="1" applyBorder="1" applyAlignment="1" applyProtection="1">
      <alignment horizontal="left"/>
    </xf>
    <xf numFmtId="0" fontId="6" fillId="0" borderId="2" xfId="4" applyFont="1" applyBorder="1" applyAlignment="1" applyProtection="1">
      <alignment horizontal="left"/>
    </xf>
    <xf numFmtId="0" fontId="7" fillId="0" borderId="103" xfId="0" applyFont="1" applyBorder="1" applyAlignment="1" applyProtection="1">
      <alignment horizontal="center"/>
    </xf>
    <xf numFmtId="0" fontId="7" fillId="0" borderId="48" xfId="0" applyFont="1" applyBorder="1" applyAlignment="1" applyProtection="1">
      <alignment horizontal="center"/>
    </xf>
    <xf numFmtId="0" fontId="6" fillId="0" borderId="12" xfId="4" applyFont="1" applyBorder="1" applyAlignment="1" applyProtection="1">
      <alignment horizontal="center"/>
    </xf>
    <xf numFmtId="0" fontId="6" fillId="0" borderId="2" xfId="4" applyFont="1" applyBorder="1" applyAlignment="1" applyProtection="1">
      <alignment horizontal="center"/>
    </xf>
    <xf numFmtId="0" fontId="6" fillId="0" borderId="13" xfId="4" applyFont="1" applyBorder="1" applyAlignment="1" applyProtection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707"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B6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FFFF9F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B6"/>
        </patternFill>
      </fill>
    </dxf>
    <dxf>
      <fill>
        <patternFill>
          <bgColor rgb="FFFFFFB6"/>
        </patternFill>
      </fill>
    </dxf>
  </dxfs>
  <tableStyles count="0" defaultTableStyle="TableStyleMedium9" defaultPivotStyle="PivotStyleLight16"/>
  <colors>
    <mruColors>
      <color rgb="FFFFFFB7"/>
      <color rgb="FFFFFFC8"/>
      <color rgb="FFFFFF9F"/>
      <color rgb="FF97A3BB"/>
      <color rgb="FFFFFFCC"/>
      <color rgb="FFFFFFB6"/>
      <color rgb="FFFFDCFF"/>
      <color rgb="FFCCFFFF"/>
      <color rgb="FFFFFFFF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48</xdr:row>
      <xdr:rowOff>31750</xdr:rowOff>
    </xdr:from>
    <xdr:to>
      <xdr:col>12</xdr:col>
      <xdr:colOff>52917</xdr:colOff>
      <xdr:row>53</xdr:row>
      <xdr:rowOff>179916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95333" y="8763000"/>
          <a:ext cx="2338917" cy="1153583"/>
        </a:xfrm>
        <a:prstGeom prst="frame">
          <a:avLst>
            <a:gd name="adj1" fmla="val 8540"/>
          </a:avLst>
        </a:prstGeom>
        <a:solidFill>
          <a:srgbClr val="97A3BB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1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0</xdr:row>
          <xdr:rowOff>28575</xdr:rowOff>
        </xdr:from>
        <xdr:to>
          <xdr:col>8</xdr:col>
          <xdr:colOff>847725</xdr:colOff>
          <xdr:row>1</xdr:row>
          <xdr:rowOff>47625</xdr:rowOff>
        </xdr:to>
        <xdr:sp macro="" textlink="">
          <xdr:nvSpPr>
            <xdr:cNvPr id="12294" name="CheckBox1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1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657225</xdr:colOff>
          <xdr:row>2</xdr:row>
          <xdr:rowOff>28575</xdr:rowOff>
        </xdr:from>
        <xdr:to>
          <xdr:col>24</xdr:col>
          <xdr:colOff>495300</xdr:colOff>
          <xdr:row>3</xdr:row>
          <xdr:rowOff>85725</xdr:rowOff>
        </xdr:to>
        <xdr:sp macro="" textlink="">
          <xdr:nvSpPr>
            <xdr:cNvPr id="12295" name="CheckBox2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1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2161" name="Check Box 1" hidden="1">
              <a:extLst>
                <a:ext uri="{63B3BB69-23CF-44E3-9099-C40C66FF867C}">
                  <a14:compatExt spid="_x0000_s92161"/>
                </a:ext>
                <a:ext uri="{FF2B5EF4-FFF2-40B4-BE49-F238E27FC236}">
                  <a16:creationId xmlns:a16="http://schemas.microsoft.com/office/drawing/2014/main" id="{00000000-0008-0000-1200-000001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0</xdr:row>
          <xdr:rowOff>19050</xdr:rowOff>
        </xdr:from>
        <xdr:to>
          <xdr:col>8</xdr:col>
          <xdr:colOff>828675</xdr:colOff>
          <xdr:row>1</xdr:row>
          <xdr:rowOff>38100</xdr:rowOff>
        </xdr:to>
        <xdr:sp macro="" textlink="">
          <xdr:nvSpPr>
            <xdr:cNvPr id="92164" name="CheckBox1" hidden="1">
              <a:extLst>
                <a:ext uri="{63B3BB69-23CF-44E3-9099-C40C66FF867C}">
                  <a14:compatExt spid="_x0000_s92164"/>
                </a:ext>
                <a:ext uri="{FF2B5EF4-FFF2-40B4-BE49-F238E27FC236}">
                  <a16:creationId xmlns:a16="http://schemas.microsoft.com/office/drawing/2014/main" id="{00000000-0008-0000-1200-000004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13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0</xdr:row>
          <xdr:rowOff>19050</xdr:rowOff>
        </xdr:from>
        <xdr:to>
          <xdr:col>8</xdr:col>
          <xdr:colOff>828675</xdr:colOff>
          <xdr:row>1</xdr:row>
          <xdr:rowOff>38100</xdr:rowOff>
        </xdr:to>
        <xdr:sp macro="" textlink="">
          <xdr:nvSpPr>
            <xdr:cNvPr id="113666" name="CheckBox1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13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141313" name="Check Box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14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0</xdr:row>
          <xdr:rowOff>19050</xdr:rowOff>
        </xdr:from>
        <xdr:to>
          <xdr:col>8</xdr:col>
          <xdr:colOff>828675</xdr:colOff>
          <xdr:row>1</xdr:row>
          <xdr:rowOff>38100</xdr:rowOff>
        </xdr:to>
        <xdr:sp macro="" textlink="">
          <xdr:nvSpPr>
            <xdr:cNvPr id="141314" name="CheckBox1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14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15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0</xdr:row>
          <xdr:rowOff>38100</xdr:rowOff>
        </xdr:from>
        <xdr:to>
          <xdr:col>8</xdr:col>
          <xdr:colOff>838200</xdr:colOff>
          <xdr:row>1</xdr:row>
          <xdr:rowOff>57150</xdr:rowOff>
        </xdr:to>
        <xdr:sp macro="" textlink="">
          <xdr:nvSpPr>
            <xdr:cNvPr id="93188" name="CheckBox1" hidden="1">
              <a:extLst>
                <a:ext uri="{63B3BB69-23CF-44E3-9099-C40C66FF867C}">
                  <a14:compatExt spid="_x0000_s93188"/>
                </a:ext>
                <a:ext uri="{FF2B5EF4-FFF2-40B4-BE49-F238E27FC236}">
                  <a16:creationId xmlns:a16="http://schemas.microsoft.com/office/drawing/2014/main" id="{00000000-0008-0000-1500-00000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657225</xdr:colOff>
          <xdr:row>8</xdr:row>
          <xdr:rowOff>19050</xdr:rowOff>
        </xdr:from>
        <xdr:to>
          <xdr:col>24</xdr:col>
          <xdr:colOff>485775</xdr:colOff>
          <xdr:row>9</xdr:row>
          <xdr:rowOff>76200</xdr:rowOff>
        </xdr:to>
        <xdr:sp macro="" textlink="">
          <xdr:nvSpPr>
            <xdr:cNvPr id="93189" name="CheckBox2" hidden="1">
              <a:extLst>
                <a:ext uri="{63B3BB69-23CF-44E3-9099-C40C66FF867C}">
                  <a14:compatExt spid="_x0000_s93189"/>
                </a:ext>
                <a:ext uri="{FF2B5EF4-FFF2-40B4-BE49-F238E27FC236}">
                  <a16:creationId xmlns:a16="http://schemas.microsoft.com/office/drawing/2014/main" id="{00000000-0008-0000-1500-00000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3190" name="Check Box 6" hidden="1">
              <a:extLst>
                <a:ext uri="{63B3BB69-23CF-44E3-9099-C40C66FF867C}">
                  <a14:compatExt spid="_x0000_s93190"/>
                </a:ext>
                <a:ext uri="{FF2B5EF4-FFF2-40B4-BE49-F238E27FC236}">
                  <a16:creationId xmlns:a16="http://schemas.microsoft.com/office/drawing/2014/main" id="{00000000-0008-0000-1500-00000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4209" name="Check Box 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16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0</xdr:row>
          <xdr:rowOff>28575</xdr:rowOff>
        </xdr:from>
        <xdr:to>
          <xdr:col>8</xdr:col>
          <xdr:colOff>838200</xdr:colOff>
          <xdr:row>1</xdr:row>
          <xdr:rowOff>47625</xdr:rowOff>
        </xdr:to>
        <xdr:sp macro="" textlink="">
          <xdr:nvSpPr>
            <xdr:cNvPr id="94212" name="CheckBox1" hidden="1">
              <a:extLst>
                <a:ext uri="{63B3BB69-23CF-44E3-9099-C40C66FF867C}">
                  <a14:compatExt spid="_x0000_s94212"/>
                </a:ext>
                <a:ext uri="{FF2B5EF4-FFF2-40B4-BE49-F238E27FC236}">
                  <a16:creationId xmlns:a16="http://schemas.microsoft.com/office/drawing/2014/main" id="{00000000-0008-0000-1600-000004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657225</xdr:colOff>
          <xdr:row>7</xdr:row>
          <xdr:rowOff>28575</xdr:rowOff>
        </xdr:from>
        <xdr:to>
          <xdr:col>24</xdr:col>
          <xdr:colOff>485775</xdr:colOff>
          <xdr:row>8</xdr:row>
          <xdr:rowOff>104775</xdr:rowOff>
        </xdr:to>
        <xdr:sp macro="" textlink="">
          <xdr:nvSpPr>
            <xdr:cNvPr id="94213" name="CheckBox2" hidden="1">
              <a:extLst>
                <a:ext uri="{63B3BB69-23CF-44E3-9099-C40C66FF867C}">
                  <a14:compatExt spid="_x0000_s94213"/>
                </a:ext>
                <a:ext uri="{FF2B5EF4-FFF2-40B4-BE49-F238E27FC236}">
                  <a16:creationId xmlns:a16="http://schemas.microsoft.com/office/drawing/2014/main" id="{00000000-0008-0000-1600-000005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4214" name="Check Box 6" hidden="1">
              <a:extLst>
                <a:ext uri="{63B3BB69-23CF-44E3-9099-C40C66FF867C}">
                  <a14:compatExt spid="_x0000_s94214"/>
                </a:ext>
                <a:ext uri="{FF2B5EF4-FFF2-40B4-BE49-F238E27FC236}">
                  <a16:creationId xmlns:a16="http://schemas.microsoft.com/office/drawing/2014/main" id="{00000000-0008-0000-1600-000006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0</xdr:row>
          <xdr:rowOff>19050</xdr:rowOff>
        </xdr:from>
        <xdr:to>
          <xdr:col>8</xdr:col>
          <xdr:colOff>838200</xdr:colOff>
          <xdr:row>1</xdr:row>
          <xdr:rowOff>38100</xdr:rowOff>
        </xdr:to>
        <xdr:sp macro="" textlink="">
          <xdr:nvSpPr>
            <xdr:cNvPr id="94215" name="CheckBox3" hidden="1">
              <a:extLst>
                <a:ext uri="{63B3BB69-23CF-44E3-9099-C40C66FF867C}">
                  <a14:compatExt spid="_x0000_s94215"/>
                </a:ext>
                <a:ext uri="{FF2B5EF4-FFF2-40B4-BE49-F238E27FC236}">
                  <a16:creationId xmlns:a16="http://schemas.microsoft.com/office/drawing/2014/main" id="{00000000-0008-0000-1600-000007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4216" name="Check Box 8" hidden="1">
              <a:extLst>
                <a:ext uri="{63B3BB69-23CF-44E3-9099-C40C66FF867C}">
                  <a14:compatExt spid="_x0000_s94216"/>
                </a:ext>
                <a:ext uri="{FF2B5EF4-FFF2-40B4-BE49-F238E27FC236}">
                  <a16:creationId xmlns:a16="http://schemas.microsoft.com/office/drawing/2014/main" id="{00000000-0008-0000-1600-000008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962025</xdr:colOff>
          <xdr:row>0</xdr:row>
          <xdr:rowOff>38100</xdr:rowOff>
        </xdr:from>
        <xdr:to>
          <xdr:col>10</xdr:col>
          <xdr:colOff>2152650</xdr:colOff>
          <xdr:row>1</xdr:row>
          <xdr:rowOff>19050</xdr:rowOff>
        </xdr:to>
        <xdr:sp macro="" textlink="">
          <xdr:nvSpPr>
            <xdr:cNvPr id="17414" name="CheckBox1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17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0</xdr:row>
          <xdr:rowOff>28575</xdr:rowOff>
        </xdr:from>
        <xdr:to>
          <xdr:col>10</xdr:col>
          <xdr:colOff>2181225</xdr:colOff>
          <xdr:row>1</xdr:row>
          <xdr:rowOff>28575</xdr:rowOff>
        </xdr:to>
        <xdr:sp macro="" textlink="">
          <xdr:nvSpPr>
            <xdr:cNvPr id="16390" name="CheckBox1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18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0</xdr:row>
          <xdr:rowOff>19050</xdr:rowOff>
        </xdr:from>
        <xdr:to>
          <xdr:col>7</xdr:col>
          <xdr:colOff>942975</xdr:colOff>
          <xdr:row>1</xdr:row>
          <xdr:rowOff>123825</xdr:rowOff>
        </xdr:to>
        <xdr:sp macro="" textlink="">
          <xdr:nvSpPr>
            <xdr:cNvPr id="27651" name="CheckBox1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9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0</xdr:row>
          <xdr:rowOff>28575</xdr:rowOff>
        </xdr:from>
        <xdr:to>
          <xdr:col>10</xdr:col>
          <xdr:colOff>2209800</xdr:colOff>
          <xdr:row>1</xdr:row>
          <xdr:rowOff>19050</xdr:rowOff>
        </xdr:to>
        <xdr:sp macro="" textlink="">
          <xdr:nvSpPr>
            <xdr:cNvPr id="19460" name="CheckBox1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1A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0</xdr:row>
          <xdr:rowOff>47625</xdr:rowOff>
        </xdr:from>
        <xdr:to>
          <xdr:col>6</xdr:col>
          <xdr:colOff>885825</xdr:colOff>
          <xdr:row>2</xdr:row>
          <xdr:rowOff>9525</xdr:rowOff>
        </xdr:to>
        <xdr:sp macro="" textlink="">
          <xdr:nvSpPr>
            <xdr:cNvPr id="6148" name="CheckBox1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971550</xdr:colOff>
          <xdr:row>0</xdr:row>
          <xdr:rowOff>28575</xdr:rowOff>
        </xdr:from>
        <xdr:to>
          <xdr:col>10</xdr:col>
          <xdr:colOff>2171700</xdr:colOff>
          <xdr:row>1</xdr:row>
          <xdr:rowOff>47625</xdr:rowOff>
        </xdr:to>
        <xdr:sp macro="" textlink="">
          <xdr:nvSpPr>
            <xdr:cNvPr id="20486" name="CheckBox1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1B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0</xdr:row>
          <xdr:rowOff>28575</xdr:rowOff>
        </xdr:from>
        <xdr:to>
          <xdr:col>10</xdr:col>
          <xdr:colOff>752475</xdr:colOff>
          <xdr:row>2</xdr:row>
          <xdr:rowOff>38100</xdr:rowOff>
        </xdr:to>
        <xdr:sp macro="" textlink="">
          <xdr:nvSpPr>
            <xdr:cNvPr id="161793" name="CheckBox1" hidden="1">
              <a:extLst>
                <a:ext uri="{63B3BB69-23CF-44E3-9099-C40C66FF867C}">
                  <a14:compatExt spid="_x0000_s161793"/>
                </a:ext>
                <a:ext uri="{FF2B5EF4-FFF2-40B4-BE49-F238E27FC236}">
                  <a16:creationId xmlns:a16="http://schemas.microsoft.com/office/drawing/2014/main" id="{00000000-0008-0000-1C00-000001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0</xdr:row>
          <xdr:rowOff>28575</xdr:rowOff>
        </xdr:from>
        <xdr:to>
          <xdr:col>10</xdr:col>
          <xdr:colOff>752475</xdr:colOff>
          <xdr:row>2</xdr:row>
          <xdr:rowOff>38100</xdr:rowOff>
        </xdr:to>
        <xdr:sp macro="" textlink="">
          <xdr:nvSpPr>
            <xdr:cNvPr id="162817" name="CheckBox1" hidden="1">
              <a:extLst>
                <a:ext uri="{63B3BB69-23CF-44E3-9099-C40C66FF867C}">
                  <a14:compatExt spid="_x0000_s162817"/>
                </a:ext>
                <a:ext uri="{FF2B5EF4-FFF2-40B4-BE49-F238E27FC236}">
                  <a16:creationId xmlns:a16="http://schemas.microsoft.com/office/drawing/2014/main" id="{00000000-0008-0000-1D00-000001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0</xdr:row>
          <xdr:rowOff>38100</xdr:rowOff>
        </xdr:from>
        <xdr:to>
          <xdr:col>12</xdr:col>
          <xdr:colOff>838200</xdr:colOff>
          <xdr:row>2</xdr:row>
          <xdr:rowOff>19050</xdr:rowOff>
        </xdr:to>
        <xdr:sp macro="" textlink="">
          <xdr:nvSpPr>
            <xdr:cNvPr id="22533" name="CheckBox1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1E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443777</xdr:colOff>
      <xdr:row>90</xdr:row>
      <xdr:rowOff>43296</xdr:rowOff>
    </xdr:from>
    <xdr:to>
      <xdr:col>6</xdr:col>
      <xdr:colOff>606136</xdr:colOff>
      <xdr:row>92</xdr:row>
      <xdr:rowOff>43296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8085425" y="12404148"/>
          <a:ext cx="162359" cy="335540"/>
        </a:xfrm>
        <a:prstGeom prst="downArrow">
          <a:avLst/>
        </a:prstGeom>
        <a:solidFill>
          <a:schemeClr val="bg1">
            <a:lumMod val="65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487074</xdr:colOff>
      <xdr:row>90</xdr:row>
      <xdr:rowOff>43296</xdr:rowOff>
    </xdr:from>
    <xdr:to>
      <xdr:col>10</xdr:col>
      <xdr:colOff>649431</xdr:colOff>
      <xdr:row>102</xdr:row>
      <xdr:rowOff>64943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10196080" y="12404148"/>
          <a:ext cx="162357" cy="2760085"/>
        </a:xfrm>
        <a:prstGeom prst="downArrow">
          <a:avLst/>
        </a:prstGeom>
        <a:solidFill>
          <a:schemeClr val="bg1">
            <a:lumMod val="65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45</xdr:row>
          <xdr:rowOff>38100</xdr:rowOff>
        </xdr:from>
        <xdr:to>
          <xdr:col>2</xdr:col>
          <xdr:colOff>19050</xdr:colOff>
          <xdr:row>46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44</xdr:row>
          <xdr:rowOff>19050</xdr:rowOff>
        </xdr:from>
        <xdr:to>
          <xdr:col>5</xdr:col>
          <xdr:colOff>1190625</xdr:colOff>
          <xdr:row>45</xdr:row>
          <xdr:rowOff>19050</xdr:rowOff>
        </xdr:to>
        <xdr:sp macro="" textlink="">
          <xdr:nvSpPr>
            <xdr:cNvPr id="1062" name="CheckBox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4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7</xdr:col>
          <xdr:colOff>752475</xdr:colOff>
          <xdr:row>8</xdr:row>
          <xdr:rowOff>19050</xdr:rowOff>
        </xdr:to>
        <xdr:sp macro="" textlink="">
          <xdr:nvSpPr>
            <xdr:cNvPr id="1063" name="CheckBox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4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200025</xdr:rowOff>
        </xdr:from>
        <xdr:to>
          <xdr:col>6</xdr:col>
          <xdr:colOff>219075</xdr:colOff>
          <xdr:row>9</xdr:row>
          <xdr:rowOff>0</xdr:rowOff>
        </xdr:to>
        <xdr:sp macro="" textlink="">
          <xdr:nvSpPr>
            <xdr:cNvPr id="1064" name="CheckBox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4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0</xdr:rowOff>
        </xdr:from>
        <xdr:to>
          <xdr:col>7</xdr:col>
          <xdr:colOff>171450</xdr:colOff>
          <xdr:row>10</xdr:row>
          <xdr:rowOff>9525</xdr:rowOff>
        </xdr:to>
        <xdr:sp macro="" textlink="">
          <xdr:nvSpPr>
            <xdr:cNvPr id="1065" name="CheckBox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4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7</xdr:col>
          <xdr:colOff>180975</xdr:colOff>
          <xdr:row>11</xdr:row>
          <xdr:rowOff>19050</xdr:rowOff>
        </xdr:to>
        <xdr:sp macro="" textlink="">
          <xdr:nvSpPr>
            <xdr:cNvPr id="1066" name="CheckBox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4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7</xdr:col>
          <xdr:colOff>180975</xdr:colOff>
          <xdr:row>12</xdr:row>
          <xdr:rowOff>19050</xdr:rowOff>
        </xdr:to>
        <xdr:sp macro="" textlink="">
          <xdr:nvSpPr>
            <xdr:cNvPr id="1067" name="CheckBox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4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209550</xdr:rowOff>
        </xdr:from>
        <xdr:to>
          <xdr:col>3</xdr:col>
          <xdr:colOff>695325</xdr:colOff>
          <xdr:row>13</xdr:row>
          <xdr:rowOff>66675</xdr:rowOff>
        </xdr:to>
        <xdr:sp macro="" textlink="">
          <xdr:nvSpPr>
            <xdr:cNvPr id="1069" name="CheckBox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4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</xdr:rowOff>
        </xdr:from>
        <xdr:to>
          <xdr:col>6</xdr:col>
          <xdr:colOff>219075</xdr:colOff>
          <xdr:row>14</xdr:row>
          <xdr:rowOff>28575</xdr:rowOff>
        </xdr:to>
        <xdr:sp macro="" textlink="">
          <xdr:nvSpPr>
            <xdr:cNvPr id="1070" name="CheckBox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4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781050</xdr:colOff>
          <xdr:row>0</xdr:row>
          <xdr:rowOff>133350</xdr:rowOff>
        </xdr:from>
        <xdr:to>
          <xdr:col>9</xdr:col>
          <xdr:colOff>885825</xdr:colOff>
          <xdr:row>1</xdr:row>
          <xdr:rowOff>142875</xdr:rowOff>
        </xdr:to>
        <xdr:sp macro="" textlink="">
          <xdr:nvSpPr>
            <xdr:cNvPr id="8194" name="CheckBox1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B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0</xdr:row>
          <xdr:rowOff>28575</xdr:rowOff>
        </xdr:from>
        <xdr:to>
          <xdr:col>6</xdr:col>
          <xdr:colOff>1076325</xdr:colOff>
          <xdr:row>1</xdr:row>
          <xdr:rowOff>95250</xdr:rowOff>
        </xdr:to>
        <xdr:sp macro="" textlink="">
          <xdr:nvSpPr>
            <xdr:cNvPr id="9219" name="CheckBox1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C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0</xdr:row>
          <xdr:rowOff>28575</xdr:rowOff>
        </xdr:from>
        <xdr:to>
          <xdr:col>7</xdr:col>
          <xdr:colOff>352425</xdr:colOff>
          <xdr:row>1</xdr:row>
          <xdr:rowOff>95250</xdr:rowOff>
        </xdr:to>
        <xdr:sp macro="" textlink="">
          <xdr:nvSpPr>
            <xdr:cNvPr id="10242" name="CheckBox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D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208466</xdr:colOff>
      <xdr:row>33</xdr:row>
      <xdr:rowOff>44823</xdr:rowOff>
    </xdr:from>
    <xdr:to>
      <xdr:col>4</xdr:col>
      <xdr:colOff>67236</xdr:colOff>
      <xdr:row>42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08466" y="5356411"/>
          <a:ext cx="3052446" cy="138953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66675</xdr:rowOff>
        </xdr:from>
        <xdr:to>
          <xdr:col>3</xdr:col>
          <xdr:colOff>666750</xdr:colOff>
          <xdr:row>38</xdr:row>
          <xdr:rowOff>57150</xdr:rowOff>
        </xdr:to>
        <xdr:sp macro="" textlink="">
          <xdr:nvSpPr>
            <xdr:cNvPr id="2105" name="CheckBox1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E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152400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2106" name="CheckBox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E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2409825</xdr:colOff>
          <xdr:row>0</xdr:row>
          <xdr:rowOff>38100</xdr:rowOff>
        </xdr:from>
        <xdr:to>
          <xdr:col>8</xdr:col>
          <xdr:colOff>38100</xdr:colOff>
          <xdr:row>1</xdr:row>
          <xdr:rowOff>57150</xdr:rowOff>
        </xdr:to>
        <xdr:sp macro="" textlink="">
          <xdr:nvSpPr>
            <xdr:cNvPr id="2107" name="CheckBox3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E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704850</xdr:colOff>
          <xdr:row>46</xdr:row>
          <xdr:rowOff>104775</xdr:rowOff>
        </xdr:from>
        <xdr:to>
          <xdr:col>1</xdr:col>
          <xdr:colOff>933450</xdr:colOff>
          <xdr:row>47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E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695325</xdr:colOff>
          <xdr:row>50</xdr:row>
          <xdr:rowOff>133350</xdr:rowOff>
        </xdr:from>
        <xdr:to>
          <xdr:col>1</xdr:col>
          <xdr:colOff>876300</xdr:colOff>
          <xdr:row>51</xdr:row>
          <xdr:rowOff>190500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E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676275</xdr:colOff>
          <xdr:row>51</xdr:row>
          <xdr:rowOff>133350</xdr:rowOff>
        </xdr:from>
        <xdr:to>
          <xdr:col>1</xdr:col>
          <xdr:colOff>914400</xdr:colOff>
          <xdr:row>53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E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695325</xdr:colOff>
          <xdr:row>52</xdr:row>
          <xdr:rowOff>180975</xdr:rowOff>
        </xdr:from>
        <xdr:to>
          <xdr:col>1</xdr:col>
          <xdr:colOff>876300</xdr:colOff>
          <xdr:row>54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E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91137" name="Check Box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F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0</xdr:row>
          <xdr:rowOff>28575</xdr:rowOff>
        </xdr:from>
        <xdr:to>
          <xdr:col>8</xdr:col>
          <xdr:colOff>885825</xdr:colOff>
          <xdr:row>1</xdr:row>
          <xdr:rowOff>47625</xdr:rowOff>
        </xdr:to>
        <xdr:sp macro="" textlink="">
          <xdr:nvSpPr>
            <xdr:cNvPr id="91140" name="CheckBox1" hidden="1">
              <a:extLst>
                <a:ext uri="{63B3BB69-23CF-44E3-9099-C40C66FF867C}">
                  <a14:compatExt spid="_x0000_s91140"/>
                </a:ext>
                <a:ext uri="{FF2B5EF4-FFF2-40B4-BE49-F238E27FC236}">
                  <a16:creationId xmlns:a16="http://schemas.microsoft.com/office/drawing/2014/main" id="{00000000-0008-0000-0F00-000004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95250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10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0</xdr:row>
          <xdr:rowOff>28575</xdr:rowOff>
        </xdr:from>
        <xdr:to>
          <xdr:col>8</xdr:col>
          <xdr:colOff>895350</xdr:colOff>
          <xdr:row>1</xdr:row>
          <xdr:rowOff>47625</xdr:rowOff>
        </xdr:to>
        <xdr:sp macro="" textlink="">
          <xdr:nvSpPr>
            <xdr:cNvPr id="115714" name="CheckBox1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10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ctrlProp" Target="../ctrlProps/ctrlProp5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14.emf"/><Relationship Id="rId12" Type="http://schemas.openxmlformats.org/officeDocument/2006/relationships/ctrlProp" Target="../ctrlProps/ctrlProp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14.xml"/><Relationship Id="rId11" Type="http://schemas.openxmlformats.org/officeDocument/2006/relationships/ctrlProp" Target="../ctrlProps/ctrlProp3.xml"/><Relationship Id="rId5" Type="http://schemas.openxmlformats.org/officeDocument/2006/relationships/image" Target="../media/image13.emf"/><Relationship Id="rId10" Type="http://schemas.openxmlformats.org/officeDocument/2006/relationships/ctrlProp" Target="../ctrlProps/ctrlProp2.xml"/><Relationship Id="rId4" Type="http://schemas.openxmlformats.org/officeDocument/2006/relationships/control" Target="../activeX/activeX13.xml"/><Relationship Id="rId9" Type="http://schemas.openxmlformats.org/officeDocument/2006/relationships/image" Target="../media/image15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.xml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7.xml"/><Relationship Id="rId5" Type="http://schemas.openxmlformats.org/officeDocument/2006/relationships/image" Target="../media/image17.emf"/><Relationship Id="rId4" Type="http://schemas.openxmlformats.org/officeDocument/2006/relationships/control" Target="../activeX/activeX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19.xml"/><Relationship Id="rId5" Type="http://schemas.openxmlformats.org/officeDocument/2006/relationships/image" Target="../media/image18.emf"/><Relationship Id="rId4" Type="http://schemas.openxmlformats.org/officeDocument/2006/relationships/control" Target="../activeX/activeX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9.xml"/><Relationship Id="rId5" Type="http://schemas.openxmlformats.org/officeDocument/2006/relationships/image" Target="../media/image20.emf"/><Relationship Id="rId4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0.xml"/><Relationship Id="rId5" Type="http://schemas.openxmlformats.org/officeDocument/2006/relationships/image" Target="../media/image21.emf"/><Relationship Id="rId4" Type="http://schemas.openxmlformats.org/officeDocument/2006/relationships/control" Target="../activeX/activeX2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1.xml"/><Relationship Id="rId5" Type="http://schemas.openxmlformats.org/officeDocument/2006/relationships/image" Target="../media/image22.emf"/><Relationship Id="rId4" Type="http://schemas.openxmlformats.org/officeDocument/2006/relationships/control" Target="../activeX/activeX22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13.vml"/><Relationship Id="rId7" Type="http://schemas.openxmlformats.org/officeDocument/2006/relationships/image" Target="../media/image24.emf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Relationship Id="rId6" Type="http://schemas.openxmlformats.org/officeDocument/2006/relationships/control" Target="../activeX/activeX24.xml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Relationship Id="rId9" Type="http://schemas.openxmlformats.org/officeDocument/2006/relationships/ctrlProp" Target="../ctrlProps/ctrlProp13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vmlDrawing" Target="../drawings/vmlDrawing14.vml"/><Relationship Id="rId7" Type="http://schemas.openxmlformats.org/officeDocument/2006/relationships/image" Target="../media/image26.emf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Relationship Id="rId6" Type="http://schemas.openxmlformats.org/officeDocument/2006/relationships/control" Target="../activeX/activeX26.xml"/><Relationship Id="rId11" Type="http://schemas.openxmlformats.org/officeDocument/2006/relationships/ctrlProp" Target="../ctrlProps/ctrlProp15.xml"/><Relationship Id="rId5" Type="http://schemas.openxmlformats.org/officeDocument/2006/relationships/image" Target="../media/image25.emf"/><Relationship Id="rId10" Type="http://schemas.openxmlformats.org/officeDocument/2006/relationships/ctrlProp" Target="../ctrlProps/ctrlProp14.xml"/><Relationship Id="rId4" Type="http://schemas.openxmlformats.org/officeDocument/2006/relationships/control" Target="../activeX/activeX25.xml"/><Relationship Id="rId9" Type="http://schemas.openxmlformats.org/officeDocument/2006/relationships/image" Target="../media/image27.emf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28.emf"/><Relationship Id="rId4" Type="http://schemas.openxmlformats.org/officeDocument/2006/relationships/control" Target="../activeX/activeX28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29.emf"/><Relationship Id="rId4" Type="http://schemas.openxmlformats.org/officeDocument/2006/relationships/control" Target="../activeX/activeX2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30.emf"/><Relationship Id="rId4" Type="http://schemas.openxmlformats.org/officeDocument/2006/relationships/control" Target="../activeX/activeX30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31.emf"/><Relationship Id="rId4" Type="http://schemas.openxmlformats.org/officeDocument/2006/relationships/control" Target="../activeX/activeX3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Relationship Id="rId5" Type="http://schemas.openxmlformats.org/officeDocument/2006/relationships/image" Target="../media/image32.emf"/><Relationship Id="rId4" Type="http://schemas.openxmlformats.org/officeDocument/2006/relationships/control" Target="../activeX/activeX3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34.emf"/><Relationship Id="rId4" Type="http://schemas.openxmlformats.org/officeDocument/2006/relationships/control" Target="../activeX/activeX34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Relationship Id="rId5" Type="http://schemas.openxmlformats.org/officeDocument/2006/relationships/image" Target="../media/image35.emf"/><Relationship Id="rId4" Type="http://schemas.openxmlformats.org/officeDocument/2006/relationships/control" Target="../activeX/activeX3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6.emf"/><Relationship Id="rId18" Type="http://schemas.openxmlformats.org/officeDocument/2006/relationships/control" Target="../activeX/activeX9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6.xml"/><Relationship Id="rId17" Type="http://schemas.openxmlformats.org/officeDocument/2006/relationships/image" Target="../media/image8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8.xml"/><Relationship Id="rId2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control" Target="../activeX/activeX5.xml"/><Relationship Id="rId19" Type="http://schemas.openxmlformats.org/officeDocument/2006/relationships/image" Target="../media/image9.emf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Relationship Id="rId1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M54"/>
  <sheetViews>
    <sheetView tabSelected="1" topLeftCell="A2" zoomScale="90" zoomScaleNormal="90" zoomScalePageLayoutView="70" workbookViewId="0">
      <selection activeCell="A8" sqref="A8:C8"/>
    </sheetView>
  </sheetViews>
  <sheetFormatPr defaultRowHeight="14.25" x14ac:dyDescent="0.2"/>
  <cols>
    <col min="1" max="1" width="10.75" style="15" customWidth="1"/>
    <col min="2" max="2" width="9.625" style="15" customWidth="1"/>
    <col min="3" max="3" width="11.125" style="15" customWidth="1"/>
    <col min="4" max="4" width="9.625" style="15" customWidth="1"/>
    <col min="5" max="5" width="2.125" style="352" customWidth="1"/>
    <col min="6" max="6" width="9.625" style="15" customWidth="1"/>
    <col min="7" max="7" width="2.125" style="15" customWidth="1"/>
    <col min="8" max="11" width="9.625" style="15" customWidth="1"/>
    <col min="12" max="12" width="2.5" style="15" customWidth="1"/>
    <col min="13" max="13" width="9.625" style="15" customWidth="1"/>
    <col min="14" max="16384" width="9" style="15"/>
  </cols>
  <sheetData>
    <row r="1" spans="1:13" hidden="1" x14ac:dyDescent="0.2">
      <c r="A1" s="18"/>
      <c r="B1" s="18"/>
      <c r="C1" s="18"/>
      <c r="D1" s="18"/>
      <c r="E1" s="353"/>
      <c r="F1" s="18"/>
      <c r="G1" s="18"/>
      <c r="H1" s="18"/>
      <c r="I1" s="18"/>
      <c r="J1" s="18"/>
      <c r="K1" s="18"/>
      <c r="L1" s="18"/>
      <c r="M1" s="18"/>
    </row>
    <row r="2" spans="1:13" s="8" customFormat="1" ht="15" x14ac:dyDescent="0.2">
      <c r="A2" s="159" t="s">
        <v>106</v>
      </c>
      <c r="B2" s="160"/>
      <c r="C2" s="160"/>
      <c r="D2" s="160"/>
      <c r="E2" s="35"/>
      <c r="F2" s="160"/>
      <c r="G2" s="160"/>
      <c r="H2" s="160"/>
      <c r="I2" s="160"/>
      <c r="J2" s="36" t="s">
        <v>108</v>
      </c>
      <c r="K2" s="160"/>
      <c r="L2" s="160"/>
      <c r="M2" s="37"/>
    </row>
    <row r="3" spans="1:13" s="8" customFormat="1" ht="15" x14ac:dyDescent="0.2">
      <c r="A3" s="113" t="s">
        <v>107</v>
      </c>
      <c r="B3" s="105"/>
      <c r="C3" s="105"/>
      <c r="D3" s="105"/>
      <c r="E3" s="9"/>
      <c r="F3" s="105"/>
      <c r="G3" s="105"/>
      <c r="H3" s="105"/>
      <c r="I3" s="105"/>
      <c r="J3" s="105" t="s">
        <v>153</v>
      </c>
      <c r="K3" s="157"/>
      <c r="L3" s="105"/>
      <c r="M3" s="100"/>
    </row>
    <row r="4" spans="1:13" s="8" customFormat="1" ht="15" x14ac:dyDescent="0.2">
      <c r="A4" s="113" t="s">
        <v>167</v>
      </c>
      <c r="B4" s="105"/>
      <c r="C4" s="105"/>
      <c r="D4" s="105"/>
      <c r="E4" s="9"/>
      <c r="F4" s="105"/>
      <c r="G4" s="105"/>
      <c r="H4" s="105"/>
      <c r="I4" s="105"/>
      <c r="J4" s="101" t="s">
        <v>158</v>
      </c>
      <c r="K4" s="101"/>
      <c r="L4" s="105"/>
      <c r="M4" s="100"/>
    </row>
    <row r="5" spans="1:13" s="8" customFormat="1" ht="15" x14ac:dyDescent="0.2">
      <c r="A5" s="113" t="s">
        <v>168</v>
      </c>
      <c r="B5" s="105"/>
      <c r="C5" s="105"/>
      <c r="D5" s="105"/>
      <c r="E5" s="9"/>
      <c r="F5" s="105"/>
      <c r="G5" s="105"/>
      <c r="H5" s="105"/>
      <c r="I5" s="105"/>
      <c r="J5" s="105"/>
      <c r="K5" s="105"/>
      <c r="L5" s="105"/>
      <c r="M5" s="100"/>
    </row>
    <row r="6" spans="1:13" s="8" customFormat="1" ht="15" x14ac:dyDescent="0.2">
      <c r="A6" s="113"/>
      <c r="B6" s="105"/>
      <c r="C6" s="105"/>
      <c r="D6" s="105"/>
      <c r="E6" s="9"/>
      <c r="F6" s="105"/>
      <c r="G6" s="105"/>
      <c r="H6" s="105"/>
      <c r="I6" s="105"/>
      <c r="J6" s="105"/>
      <c r="K6" s="105"/>
      <c r="L6" s="105"/>
      <c r="M6" s="100"/>
    </row>
    <row r="7" spans="1:13" s="8" customFormat="1" ht="15" x14ac:dyDescent="0.2">
      <c r="A7" s="207" t="s">
        <v>171</v>
      </c>
      <c r="B7" s="163"/>
      <c r="C7" s="163"/>
      <c r="D7" s="163"/>
      <c r="E7" s="162"/>
      <c r="F7" s="163" t="s">
        <v>47</v>
      </c>
      <c r="G7" s="163"/>
      <c r="H7" s="163"/>
      <c r="I7" s="163"/>
      <c r="J7" s="163"/>
      <c r="K7" s="163" t="s">
        <v>172</v>
      </c>
      <c r="L7" s="105"/>
      <c r="M7" s="100"/>
    </row>
    <row r="8" spans="1:13" s="8" customFormat="1" ht="15" x14ac:dyDescent="0.2">
      <c r="A8" s="883"/>
      <c r="B8" s="884"/>
      <c r="C8" s="884"/>
      <c r="D8" s="101"/>
      <c r="E8" s="34"/>
      <c r="F8" s="884"/>
      <c r="G8" s="884"/>
      <c r="H8" s="884"/>
      <c r="I8" s="884"/>
      <c r="J8" s="101"/>
      <c r="K8" s="884"/>
      <c r="L8" s="884"/>
      <c r="M8" s="885"/>
    </row>
    <row r="9" spans="1:13" s="8" customFormat="1" ht="15" x14ac:dyDescent="0.2">
      <c r="A9" s="113"/>
      <c r="B9" s="105"/>
      <c r="C9" s="105"/>
      <c r="D9" s="105"/>
      <c r="E9" s="9"/>
      <c r="F9" s="105"/>
      <c r="G9" s="105"/>
      <c r="H9" s="105"/>
      <c r="I9" s="105"/>
      <c r="J9" s="105"/>
      <c r="K9" s="105"/>
      <c r="L9" s="105"/>
      <c r="M9" s="100"/>
    </row>
    <row r="10" spans="1:13" s="8" customFormat="1" ht="15" x14ac:dyDescent="0.2">
      <c r="A10" s="38" t="s">
        <v>460</v>
      </c>
      <c r="B10" s="886"/>
      <c r="C10" s="886"/>
      <c r="D10" s="886"/>
      <c r="E10" s="9"/>
      <c r="F10" s="105"/>
      <c r="G10" s="105"/>
      <c r="H10" s="105"/>
      <c r="I10" s="105" t="s">
        <v>109</v>
      </c>
      <c r="J10" s="105"/>
      <c r="K10" s="39">
        <v>43647</v>
      </c>
      <c r="L10" s="40" t="s">
        <v>33</v>
      </c>
      <c r="M10" s="41">
        <v>44012</v>
      </c>
    </row>
    <row r="11" spans="1:13" s="8" customFormat="1" ht="15" x14ac:dyDescent="0.2">
      <c r="A11" s="113"/>
      <c r="B11" s="887"/>
      <c r="C11" s="887"/>
      <c r="D11" s="887"/>
      <c r="E11" s="9"/>
      <c r="F11" s="105"/>
      <c r="G11" s="105"/>
      <c r="H11" s="105"/>
      <c r="I11" s="105"/>
      <c r="J11" s="105"/>
      <c r="K11" s="42"/>
      <c r="L11" s="105"/>
      <c r="M11" s="43"/>
    </row>
    <row r="12" spans="1:13" s="8" customFormat="1" ht="15" x14ac:dyDescent="0.2">
      <c r="A12" s="1"/>
      <c r="B12" s="44"/>
      <c r="C12" s="44"/>
      <c r="D12" s="44"/>
      <c r="E12" s="34"/>
      <c r="F12" s="101"/>
      <c r="G12" s="101"/>
      <c r="H12" s="101"/>
      <c r="I12" s="101"/>
      <c r="J12" s="101"/>
      <c r="K12" s="101"/>
      <c r="L12" s="101"/>
      <c r="M12" s="45"/>
    </row>
    <row r="13" spans="1:13" s="105" customFormat="1" ht="15" x14ac:dyDescent="0.2">
      <c r="A13" s="113"/>
      <c r="E13" s="9"/>
      <c r="M13" s="100"/>
    </row>
    <row r="14" spans="1:13" s="105" customFormat="1" ht="15" x14ac:dyDescent="0.2">
      <c r="A14" s="113"/>
      <c r="B14" s="46" t="s">
        <v>501</v>
      </c>
      <c r="E14" s="9"/>
      <c r="M14" s="100"/>
    </row>
    <row r="15" spans="1:13" s="8" customFormat="1" ht="15" x14ac:dyDescent="0.2">
      <c r="A15" s="113"/>
      <c r="B15" s="46" t="s">
        <v>502</v>
      </c>
      <c r="C15" s="46"/>
      <c r="D15" s="46"/>
      <c r="E15" s="47"/>
      <c r="F15" s="46"/>
      <c r="G15" s="46"/>
      <c r="H15" s="46"/>
      <c r="I15" s="46"/>
      <c r="J15" s="46"/>
      <c r="K15" s="46"/>
      <c r="L15" s="105"/>
      <c r="M15" s="100"/>
    </row>
    <row r="16" spans="1:13" s="8" customFormat="1" ht="15" x14ac:dyDescent="0.2">
      <c r="A16" s="113"/>
      <c r="B16" s="46" t="s">
        <v>503</v>
      </c>
      <c r="C16" s="105"/>
      <c r="D16" s="105"/>
      <c r="E16" s="9"/>
      <c r="F16" s="105"/>
      <c r="G16" s="105"/>
      <c r="H16" s="105"/>
      <c r="I16" s="105"/>
      <c r="J16" s="105"/>
      <c r="K16" s="105"/>
      <c r="L16" s="105"/>
      <c r="M16" s="100"/>
    </row>
    <row r="17" spans="1:13" s="8" customFormat="1" ht="15" x14ac:dyDescent="0.2">
      <c r="A17" s="113"/>
      <c r="B17" s="105"/>
      <c r="C17" s="105"/>
      <c r="D17" s="105"/>
      <c r="E17" s="9"/>
      <c r="F17" s="105"/>
      <c r="G17" s="105"/>
      <c r="H17" s="105"/>
      <c r="I17" s="105"/>
      <c r="J17" s="105"/>
      <c r="K17" s="105"/>
      <c r="L17" s="105"/>
      <c r="M17" s="100"/>
    </row>
    <row r="18" spans="1:13" s="8" customFormat="1" ht="15" x14ac:dyDescent="0.2">
      <c r="A18" s="113"/>
      <c r="B18" s="105" t="s">
        <v>110</v>
      </c>
      <c r="C18" s="105"/>
      <c r="D18" s="105"/>
      <c r="E18" s="9"/>
      <c r="F18" s="105"/>
      <c r="G18" s="105"/>
      <c r="H18" s="105"/>
      <c r="I18" s="105"/>
      <c r="J18" s="105"/>
      <c r="K18" s="105"/>
      <c r="L18" s="105"/>
      <c r="M18" s="100"/>
    </row>
    <row r="19" spans="1:13" s="8" customFormat="1" ht="15" x14ac:dyDescent="0.2">
      <c r="A19" s="113"/>
      <c r="B19" s="105"/>
      <c r="C19" s="105"/>
      <c r="D19" s="105"/>
      <c r="E19" s="9"/>
      <c r="F19" s="105"/>
      <c r="G19" s="105"/>
      <c r="H19" s="105"/>
      <c r="I19" s="105"/>
      <c r="J19" s="105"/>
      <c r="K19" s="105"/>
      <c r="L19" s="105"/>
      <c r="M19" s="100"/>
    </row>
    <row r="20" spans="1:13" s="8" customFormat="1" ht="15" x14ac:dyDescent="0.2">
      <c r="A20" s="113"/>
      <c r="B20" s="105" t="s">
        <v>111</v>
      </c>
      <c r="C20" s="105"/>
      <c r="D20" s="105"/>
      <c r="E20" s="9"/>
      <c r="F20" s="105"/>
      <c r="G20" s="105"/>
      <c r="H20" s="105"/>
      <c r="I20" s="105"/>
      <c r="J20" s="105"/>
      <c r="K20" s="105"/>
      <c r="L20" s="105"/>
      <c r="M20" s="100"/>
    </row>
    <row r="21" spans="1:13" s="8" customFormat="1" ht="15" x14ac:dyDescent="0.2">
      <c r="A21" s="113"/>
      <c r="B21" s="105" t="s">
        <v>154</v>
      </c>
      <c r="C21" s="105"/>
      <c r="D21" s="105"/>
      <c r="E21" s="9"/>
      <c r="F21" s="105"/>
      <c r="G21" s="105"/>
      <c r="H21" s="105"/>
      <c r="I21" s="105"/>
      <c r="J21" s="105"/>
      <c r="K21" s="105"/>
      <c r="L21" s="105"/>
      <c r="M21" s="100"/>
    </row>
    <row r="22" spans="1:13" s="8" customFormat="1" ht="15" x14ac:dyDescent="0.2">
      <c r="A22" s="113"/>
      <c r="B22" s="105" t="s">
        <v>173</v>
      </c>
      <c r="C22" s="105"/>
      <c r="D22" s="158">
        <f>A8</f>
        <v>0</v>
      </c>
      <c r="E22" s="30"/>
      <c r="F22" s="48"/>
      <c r="G22" s="153" t="s">
        <v>170</v>
      </c>
      <c r="H22" s="158">
        <f>F8</f>
        <v>0</v>
      </c>
      <c r="I22" s="158"/>
      <c r="J22" s="105"/>
      <c r="K22" s="105" t="s">
        <v>0</v>
      </c>
      <c r="L22" s="105"/>
      <c r="M22" s="100"/>
    </row>
    <row r="23" spans="1:13" s="8" customFormat="1" ht="15" x14ac:dyDescent="0.2">
      <c r="A23" s="113"/>
      <c r="B23" s="105" t="s">
        <v>548</v>
      </c>
      <c r="C23" s="105"/>
      <c r="D23" s="137" t="str">
        <f>TEXT($K$10,"mm/dd/yy")&amp;" to "&amp;TEXT($M$10,"mm/dd/yy")</f>
        <v>07/01/19 to 06/30/20</v>
      </c>
      <c r="E23" s="49"/>
      <c r="F23" s="50"/>
      <c r="G23" s="51"/>
      <c r="H23" s="105"/>
      <c r="I23" s="160"/>
      <c r="J23" s="105"/>
      <c r="K23" s="105"/>
      <c r="L23" s="105"/>
      <c r="M23" s="100"/>
    </row>
    <row r="24" spans="1:13" s="8" customFormat="1" ht="15" x14ac:dyDescent="0.2">
      <c r="A24" s="113"/>
      <c r="B24" s="105" t="s">
        <v>169</v>
      </c>
      <c r="C24" s="105"/>
      <c r="D24" s="105"/>
      <c r="E24" s="9"/>
      <c r="F24" s="105"/>
      <c r="G24" s="105"/>
      <c r="H24" s="105"/>
      <c r="I24" s="105"/>
      <c r="J24" s="105"/>
      <c r="K24" s="105"/>
      <c r="L24" s="105"/>
      <c r="M24" s="100"/>
    </row>
    <row r="25" spans="1:13" s="8" customFormat="1" ht="15" x14ac:dyDescent="0.2">
      <c r="A25" s="113"/>
      <c r="B25" s="105" t="s">
        <v>156</v>
      </c>
      <c r="C25" s="105"/>
      <c r="D25" s="105"/>
      <c r="E25" s="9"/>
      <c r="F25" s="105"/>
      <c r="G25" s="105"/>
      <c r="H25" s="105"/>
      <c r="I25" s="105"/>
      <c r="J25" s="105"/>
      <c r="K25" s="105"/>
      <c r="L25" s="105"/>
      <c r="M25" s="100"/>
    </row>
    <row r="26" spans="1:13" s="8" customFormat="1" ht="15" x14ac:dyDescent="0.2">
      <c r="A26" s="113"/>
      <c r="B26" s="105" t="s">
        <v>174</v>
      </c>
      <c r="C26" s="105"/>
      <c r="D26" s="105"/>
      <c r="E26" s="9"/>
      <c r="F26" s="105"/>
      <c r="G26" s="105"/>
      <c r="H26" s="105"/>
      <c r="I26" s="105"/>
      <c r="J26" s="105"/>
      <c r="K26" s="105"/>
      <c r="L26" s="105"/>
      <c r="M26" s="100"/>
    </row>
    <row r="27" spans="1:13" x14ac:dyDescent="0.2">
      <c r="A27" s="216"/>
      <c r="B27" s="6"/>
      <c r="C27" s="6"/>
      <c r="D27" s="6"/>
      <c r="E27" s="290"/>
      <c r="F27" s="6"/>
      <c r="G27" s="6"/>
      <c r="H27" s="6"/>
      <c r="I27" s="6"/>
      <c r="J27" s="6"/>
      <c r="K27" s="6"/>
      <c r="L27" s="6"/>
      <c r="M27" s="14"/>
    </row>
    <row r="28" spans="1:13" x14ac:dyDescent="0.2">
      <c r="A28" s="216"/>
      <c r="B28" s="6"/>
      <c r="C28" s="6"/>
      <c r="D28" s="6"/>
      <c r="E28" s="290"/>
      <c r="F28" s="6"/>
      <c r="G28" s="6"/>
      <c r="H28" s="6"/>
      <c r="I28" s="6"/>
      <c r="J28" s="6"/>
      <c r="K28" s="6"/>
      <c r="L28" s="6"/>
      <c r="M28" s="14"/>
    </row>
    <row r="29" spans="1:13" x14ac:dyDescent="0.2">
      <c r="A29" s="216"/>
      <c r="B29" s="18"/>
      <c r="C29" s="18"/>
      <c r="D29" s="18"/>
      <c r="E29" s="353"/>
      <c r="F29" s="18"/>
      <c r="G29" s="18"/>
      <c r="H29" s="18"/>
      <c r="I29" s="6"/>
      <c r="J29" s="6"/>
      <c r="K29" s="6"/>
      <c r="L29" s="6"/>
      <c r="M29" s="14"/>
    </row>
    <row r="30" spans="1:13" x14ac:dyDescent="0.2">
      <c r="A30" s="216"/>
      <c r="B30" s="6" t="s">
        <v>114</v>
      </c>
      <c r="C30" s="6"/>
      <c r="D30" s="6"/>
      <c r="E30" s="290"/>
      <c r="F30" s="6"/>
      <c r="G30" s="6"/>
      <c r="H30" s="6"/>
      <c r="I30" s="6"/>
      <c r="J30" s="6"/>
      <c r="K30" s="6"/>
      <c r="L30" s="6"/>
      <c r="M30" s="14"/>
    </row>
    <row r="31" spans="1:13" x14ac:dyDescent="0.2">
      <c r="A31" s="216"/>
      <c r="B31" s="6" t="s">
        <v>113</v>
      </c>
      <c r="C31" s="6"/>
      <c r="D31" s="6"/>
      <c r="E31" s="290"/>
      <c r="F31" s="6"/>
      <c r="G31" s="6"/>
      <c r="H31" s="6"/>
      <c r="I31" s="6"/>
      <c r="J31" s="6"/>
      <c r="K31" s="6"/>
      <c r="L31" s="6"/>
      <c r="M31" s="14"/>
    </row>
    <row r="32" spans="1:13" x14ac:dyDescent="0.2">
      <c r="A32" s="216"/>
      <c r="B32" s="6"/>
      <c r="C32" s="6"/>
      <c r="D32" s="6"/>
      <c r="E32" s="290"/>
      <c r="F32" s="6"/>
      <c r="G32" s="6"/>
      <c r="H32" s="6"/>
      <c r="I32" s="6"/>
      <c r="J32" s="6"/>
      <c r="K32" s="6"/>
      <c r="L32" s="6"/>
      <c r="M32" s="14"/>
    </row>
    <row r="33" spans="1:13" x14ac:dyDescent="0.2">
      <c r="A33" s="216"/>
      <c r="B33" s="890"/>
      <c r="C33" s="890"/>
      <c r="D33" s="890"/>
      <c r="E33" s="890"/>
      <c r="F33" s="890"/>
      <c r="G33" s="890"/>
      <c r="H33" s="890"/>
      <c r="I33" s="6"/>
      <c r="J33" s="892"/>
      <c r="K33" s="892"/>
      <c r="L33" s="6"/>
      <c r="M33" s="14"/>
    </row>
    <row r="34" spans="1:13" x14ac:dyDescent="0.2">
      <c r="A34" s="216"/>
      <c r="B34" s="6" t="s">
        <v>120</v>
      </c>
      <c r="C34" s="6"/>
      <c r="D34" s="6"/>
      <c r="E34" s="290"/>
      <c r="F34" s="6"/>
      <c r="G34" s="6"/>
      <c r="H34" s="6"/>
      <c r="I34" s="6"/>
      <c r="J34" s="6" t="s">
        <v>112</v>
      </c>
      <c r="K34" s="6"/>
      <c r="L34" s="6"/>
      <c r="M34" s="14"/>
    </row>
    <row r="35" spans="1:13" x14ac:dyDescent="0.2">
      <c r="A35" s="216"/>
      <c r="B35" s="6"/>
      <c r="C35" s="6"/>
      <c r="D35" s="6"/>
      <c r="E35" s="290"/>
      <c r="F35" s="6"/>
      <c r="G35" s="6"/>
      <c r="H35" s="6"/>
      <c r="I35" s="6"/>
      <c r="J35" s="6"/>
      <c r="K35" s="6"/>
      <c r="L35" s="6"/>
      <c r="M35" s="14"/>
    </row>
    <row r="36" spans="1:13" x14ac:dyDescent="0.2">
      <c r="A36" s="216"/>
      <c r="B36" s="890"/>
      <c r="C36" s="890"/>
      <c r="D36" s="890"/>
      <c r="E36" s="890"/>
      <c r="F36" s="890"/>
      <c r="G36" s="890"/>
      <c r="H36" s="890"/>
      <c r="I36" s="6"/>
      <c r="J36" s="893"/>
      <c r="K36" s="893"/>
      <c r="L36" s="142"/>
      <c r="M36" s="544"/>
    </row>
    <row r="37" spans="1:13" x14ac:dyDescent="0.2">
      <c r="A37" s="216"/>
      <c r="B37" s="6" t="s">
        <v>121</v>
      </c>
      <c r="C37" s="6"/>
      <c r="D37" s="6"/>
      <c r="E37" s="290"/>
      <c r="F37" s="6"/>
      <c r="G37" s="6"/>
      <c r="H37" s="6"/>
      <c r="I37" s="6"/>
      <c r="J37" s="6" t="s">
        <v>115</v>
      </c>
      <c r="K37" s="6"/>
      <c r="L37" s="142"/>
      <c r="M37" s="531" t="s">
        <v>290</v>
      </c>
    </row>
    <row r="38" spans="1:13" x14ac:dyDescent="0.2">
      <c r="A38" s="216"/>
      <c r="B38" s="6"/>
      <c r="C38" s="6"/>
      <c r="D38" s="6"/>
      <c r="E38" s="290"/>
      <c r="F38" s="6"/>
      <c r="G38" s="6"/>
      <c r="H38" s="6"/>
      <c r="I38" s="6"/>
      <c r="J38" s="890"/>
      <c r="K38" s="890"/>
      <c r="L38" s="890"/>
      <c r="M38" s="894"/>
    </row>
    <row r="39" spans="1:13" x14ac:dyDescent="0.2">
      <c r="A39" s="216"/>
      <c r="B39" s="6"/>
      <c r="C39" s="6"/>
      <c r="D39" s="6"/>
      <c r="E39" s="290"/>
      <c r="F39" s="6"/>
      <c r="G39" s="6"/>
      <c r="H39" s="6"/>
      <c r="I39" s="6"/>
      <c r="J39" s="6" t="s">
        <v>117</v>
      </c>
      <c r="K39" s="6"/>
      <c r="L39" s="142"/>
      <c r="M39" s="340"/>
    </row>
    <row r="40" spans="1:13" x14ac:dyDescent="0.2">
      <c r="A40" s="216"/>
      <c r="B40" s="18"/>
      <c r="C40" s="18"/>
      <c r="D40" s="18"/>
      <c r="E40" s="353"/>
      <c r="F40" s="18"/>
      <c r="G40" s="18"/>
      <c r="H40" s="18"/>
      <c r="I40" s="6"/>
      <c r="J40" s="893"/>
      <c r="K40" s="893"/>
      <c r="L40" s="6"/>
      <c r="M40" s="544"/>
    </row>
    <row r="41" spans="1:13" x14ac:dyDescent="0.2">
      <c r="A41" s="216"/>
      <c r="B41" s="6" t="s">
        <v>500</v>
      </c>
      <c r="C41" s="6"/>
      <c r="D41" s="6"/>
      <c r="E41" s="290"/>
      <c r="F41" s="6"/>
      <c r="G41" s="6"/>
      <c r="H41" s="6"/>
      <c r="I41" s="6"/>
      <c r="J41" s="6" t="s">
        <v>116</v>
      </c>
      <c r="K41" s="6"/>
      <c r="L41" s="6"/>
      <c r="M41" s="14" t="s">
        <v>290</v>
      </c>
    </row>
    <row r="42" spans="1:13" x14ac:dyDescent="0.2">
      <c r="A42" s="216"/>
      <c r="B42" s="6"/>
      <c r="C42" s="6"/>
      <c r="D42" s="6"/>
      <c r="E42" s="290"/>
      <c r="F42" s="6"/>
      <c r="G42" s="6"/>
      <c r="H42" s="6"/>
      <c r="I42" s="6"/>
      <c r="J42" s="890"/>
      <c r="K42" s="890"/>
      <c r="L42" s="890"/>
      <c r="M42" s="894"/>
    </row>
    <row r="43" spans="1:13" x14ac:dyDescent="0.2">
      <c r="A43" s="216"/>
      <c r="B43" s="6"/>
      <c r="C43" s="6"/>
      <c r="D43" s="6"/>
      <c r="E43" s="290"/>
      <c r="F43" s="6"/>
      <c r="G43" s="6"/>
      <c r="H43" s="6"/>
      <c r="I43" s="6"/>
      <c r="J43" s="6" t="s">
        <v>117</v>
      </c>
      <c r="K43" s="6"/>
      <c r="L43" s="6"/>
      <c r="M43" s="14"/>
    </row>
    <row r="44" spans="1:13" x14ac:dyDescent="0.2">
      <c r="A44" s="216"/>
      <c r="B44" s="891"/>
      <c r="C44" s="891"/>
      <c r="D44" s="891"/>
      <c r="E44" s="891"/>
      <c r="F44" s="891"/>
      <c r="G44" s="891"/>
      <c r="H44" s="891"/>
      <c r="I44" s="6"/>
      <c r="J44" s="890"/>
      <c r="K44" s="890"/>
      <c r="L44" s="6"/>
      <c r="M44" s="14"/>
    </row>
    <row r="45" spans="1:13" x14ac:dyDescent="0.2">
      <c r="A45" s="216"/>
      <c r="B45" s="6" t="s">
        <v>118</v>
      </c>
      <c r="C45" s="6"/>
      <c r="D45" s="6"/>
      <c r="E45" s="290"/>
      <c r="F45" s="6"/>
      <c r="G45" s="6"/>
      <c r="H45" s="6"/>
      <c r="I45" s="6"/>
      <c r="J45" s="6" t="s">
        <v>119</v>
      </c>
      <c r="K45" s="6"/>
      <c r="L45" s="6"/>
      <c r="M45" s="14"/>
    </row>
    <row r="46" spans="1:13" x14ac:dyDescent="0.2">
      <c r="A46" s="219"/>
      <c r="B46" s="18"/>
      <c r="C46" s="18"/>
      <c r="D46" s="18"/>
      <c r="E46" s="353"/>
      <c r="F46" s="18"/>
      <c r="G46" s="18"/>
      <c r="H46" s="18"/>
      <c r="I46" s="18"/>
      <c r="J46" s="18"/>
      <c r="K46" s="18"/>
      <c r="L46" s="18"/>
      <c r="M46" s="19"/>
    </row>
    <row r="47" spans="1:13" ht="19.5" customHeight="1" x14ac:dyDescent="0.2">
      <c r="A47" s="6"/>
      <c r="B47" s="6"/>
      <c r="C47" s="6"/>
      <c r="D47" s="6"/>
      <c r="E47" s="290"/>
      <c r="F47" s="6"/>
      <c r="G47" s="6"/>
      <c r="H47" s="6"/>
      <c r="I47" s="6"/>
      <c r="J47" s="6"/>
      <c r="K47" s="6"/>
      <c r="L47" s="6"/>
      <c r="M47" s="6"/>
    </row>
    <row r="48" spans="1:13" s="8" customFormat="1" ht="15" x14ac:dyDescent="0.2">
      <c r="A48" s="15" t="s">
        <v>870</v>
      </c>
      <c r="E48" s="53"/>
      <c r="I48" s="889" t="s">
        <v>874</v>
      </c>
      <c r="J48" s="889"/>
      <c r="K48" s="889"/>
      <c r="L48" s="889"/>
    </row>
    <row r="49" spans="1:13" s="8" customFormat="1" ht="15" x14ac:dyDescent="0.2">
      <c r="A49" s="15" t="s">
        <v>869</v>
      </c>
      <c r="E49" s="53"/>
    </row>
    <row r="50" spans="1:13" s="8" customFormat="1" ht="19.5" customHeight="1" x14ac:dyDescent="0.2">
      <c r="B50" s="54" t="s">
        <v>106</v>
      </c>
      <c r="E50" s="53"/>
      <c r="I50" s="888" t="s">
        <v>871</v>
      </c>
      <c r="J50" s="888"/>
      <c r="K50" s="888"/>
      <c r="L50" s="888"/>
    </row>
    <row r="51" spans="1:13" s="8" customFormat="1" ht="15" x14ac:dyDescent="0.2">
      <c r="B51" s="54" t="s">
        <v>167</v>
      </c>
      <c r="E51" s="53"/>
      <c r="I51" s="55" t="s">
        <v>872</v>
      </c>
      <c r="J51" s="101"/>
      <c r="K51" s="101"/>
      <c r="L51" s="105"/>
    </row>
    <row r="52" spans="1:13" s="8" customFormat="1" ht="15" x14ac:dyDescent="0.2">
      <c r="B52" s="877" t="s">
        <v>866</v>
      </c>
      <c r="E52" s="53"/>
      <c r="I52" s="55"/>
      <c r="L52" s="105"/>
    </row>
    <row r="53" spans="1:13" s="8" customFormat="1" ht="15" x14ac:dyDescent="0.2">
      <c r="A53" s="55" t="s">
        <v>462</v>
      </c>
      <c r="B53" s="54" t="s">
        <v>867</v>
      </c>
      <c r="E53" s="53"/>
      <c r="I53" s="55" t="s">
        <v>873</v>
      </c>
      <c r="J53" s="101"/>
      <c r="K53" s="101"/>
      <c r="L53" s="105"/>
    </row>
    <row r="54" spans="1:13" s="8" customFormat="1" ht="15" x14ac:dyDescent="0.2">
      <c r="A54" s="55" t="s">
        <v>461</v>
      </c>
      <c r="B54" s="54" t="s">
        <v>868</v>
      </c>
      <c r="E54" s="53"/>
      <c r="M54" s="55"/>
    </row>
  </sheetData>
  <sheetProtection algorithmName="SHA-512" hashValue="OweqBZMaxzy/IAncHYIl2Rq4UAX35sP/oinTgJ04Jx3H440IVIPzfPC7uvFtu36KVHZibULnHRWwCst9nyIQfw==" saltValue="wUHP44cChirr3I3f+Q+jjg==" spinCount="100000" sheet="1" objects="1" scenarios="1" selectLockedCells="1"/>
  <protectedRanges>
    <protectedRange sqref="J44:K44" name="Range16"/>
    <protectedRange sqref="J42:K42" name="Range14"/>
    <protectedRange sqref="M36 M40" name="Range12"/>
    <protectedRange sqref="J36:K36" name="Range10"/>
    <protectedRange sqref="K33" name="Range8"/>
    <protectedRange sqref="M10" name="Range6"/>
    <protectedRange sqref="B10:G11" name="Range4"/>
    <protectedRange sqref="E8:H8" name="Range2"/>
    <protectedRange sqref="A8:C8" name="Range1"/>
    <protectedRange sqref="K8" name="Range3"/>
    <protectedRange sqref="K10" name="Range5"/>
    <protectedRange sqref="B28:H29 B40:H40" name="Range7"/>
    <protectedRange sqref="B36:H36" name="Range9"/>
    <protectedRange sqref="J38:L38" name="Range11"/>
    <protectedRange sqref="J40:K40" name="Range13"/>
    <protectedRange sqref="B44:H44" name="Range15"/>
  </protectedRanges>
  <mergeCells count="16">
    <mergeCell ref="I50:L50"/>
    <mergeCell ref="I48:L48"/>
    <mergeCell ref="B33:H33"/>
    <mergeCell ref="B36:H36"/>
    <mergeCell ref="B44:H44"/>
    <mergeCell ref="J33:K33"/>
    <mergeCell ref="J36:K36"/>
    <mergeCell ref="J40:K40"/>
    <mergeCell ref="J44:K44"/>
    <mergeCell ref="J38:M38"/>
    <mergeCell ref="J42:M42"/>
    <mergeCell ref="A8:C8"/>
    <mergeCell ref="F8:I8"/>
    <mergeCell ref="K8:M8"/>
    <mergeCell ref="B10:D10"/>
    <mergeCell ref="B11:D11"/>
  </mergeCells>
  <phoneticPr fontId="2" type="noConversion"/>
  <conditionalFormatting sqref="A1:XFD37 A39:XFD41 A38:J38 N38:XFD38 A42:I42 N42:XFD42 A43:XFD47 A52:H52 J52:XFD52 A53:XFD1048576 A51:XFD51 A50:I50 M50:XFD50 A49:XFD49 A48:I48 M48:XFD48">
    <cfRule type="expression" dxfId="706" priority="2">
      <formula>CELL("PROTECT",A1)=0</formula>
    </cfRule>
  </conditionalFormatting>
  <conditionalFormatting sqref="J42">
    <cfRule type="expression" dxfId="705" priority="1">
      <formula>CELL("PROTECT",J42)=0</formula>
    </cfRule>
  </conditionalFormatting>
  <printOptions horizontalCentered="1"/>
  <pageMargins left="0.25" right="0.28000000000000003" top="0.75" bottom="0.4" header="0.5" footer="0.35"/>
  <pageSetup scale="90" orientation="portrait" r:id="rId1"/>
  <headerFooter>
    <oddFooter>&amp;RID-46 (rev. 07/20)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L35"/>
  <sheetViews>
    <sheetView zoomScale="88" zoomScaleNormal="88" workbookViewId="0">
      <pane ySplit="11" topLeftCell="A12" activePane="bottomLeft" state="frozen"/>
      <selection activeCell="J59" sqref="J59"/>
      <selection pane="bottomLeft" activeCell="C12" sqref="C12"/>
    </sheetView>
  </sheetViews>
  <sheetFormatPr defaultRowHeight="14.25" x14ac:dyDescent="0.2"/>
  <cols>
    <col min="1" max="1" width="3.75" style="15" customWidth="1"/>
    <col min="2" max="2" width="20.25" style="15" customWidth="1"/>
    <col min="3" max="11" width="12.625" style="15" customWidth="1"/>
    <col min="12" max="16384" width="9" style="15"/>
  </cols>
  <sheetData>
    <row r="1" spans="1:12" s="8" customFormat="1" ht="18.75" customHeight="1" x14ac:dyDescent="0.2">
      <c r="A1" s="900" t="s">
        <v>188</v>
      </c>
      <c r="B1" s="901"/>
      <c r="C1" s="901"/>
      <c r="D1" s="901"/>
      <c r="E1" s="901"/>
      <c r="F1" s="901"/>
      <c r="G1" s="901"/>
      <c r="H1" s="901"/>
      <c r="I1" s="901"/>
      <c r="J1" s="901"/>
      <c r="K1" s="902"/>
    </row>
    <row r="2" spans="1:12" s="8" customFormat="1" ht="8.25" customHeight="1" x14ac:dyDescent="0.2">
      <c r="A2" s="110"/>
      <c r="B2" s="107"/>
      <c r="C2" s="107"/>
      <c r="D2" s="107"/>
      <c r="E2" s="107"/>
      <c r="F2" s="107"/>
      <c r="G2" s="107"/>
      <c r="H2" s="560"/>
      <c r="I2" s="107"/>
      <c r="J2" s="107"/>
      <c r="K2" s="111"/>
    </row>
    <row r="3" spans="1:12" s="8" customFormat="1" ht="15.75" customHeight="1" x14ac:dyDescent="0.25">
      <c r="A3" s="949" t="s">
        <v>171</v>
      </c>
      <c r="B3" s="950"/>
      <c r="C3" s="950"/>
      <c r="D3" s="903" t="s">
        <v>47</v>
      </c>
      <c r="E3" s="903"/>
      <c r="G3" s="559" t="s">
        <v>172</v>
      </c>
      <c r="H3" s="254"/>
      <c r="I3" s="105"/>
      <c r="J3" s="903" t="s">
        <v>109</v>
      </c>
      <c r="K3" s="904"/>
    </row>
    <row r="4" spans="1:12" s="8" customFormat="1" ht="15.75" customHeight="1" x14ac:dyDescent="0.2">
      <c r="A4" s="897">
        <f>Cert!$A$8</f>
        <v>0</v>
      </c>
      <c r="B4" s="898"/>
      <c r="C4" s="898"/>
      <c r="D4" s="898">
        <f>Cert!$F$8</f>
        <v>0</v>
      </c>
      <c r="E4" s="898"/>
      <c r="G4" s="899">
        <f>Cert!$K$8</f>
        <v>0</v>
      </c>
      <c r="H4" s="899"/>
      <c r="I4" s="105"/>
      <c r="J4" s="899" t="str">
        <f>TEXT(Cert!$K$10,"mm/dd/yy")&amp;" to "&amp;TEXT(Cert!$M$10,"mm/dd/yy")</f>
        <v>07/01/19 to 06/30/20</v>
      </c>
      <c r="K4" s="907"/>
    </row>
    <row r="5" spans="1:12" s="8" customFormat="1" ht="15.75" customHeight="1" x14ac:dyDescent="0.2">
      <c r="A5" s="1"/>
      <c r="B5" s="105"/>
      <c r="C5" s="101"/>
      <c r="D5" s="101"/>
      <c r="E5" s="101"/>
      <c r="F5" s="101"/>
      <c r="G5" s="101"/>
      <c r="H5" s="101"/>
      <c r="I5" s="101"/>
      <c r="J5" s="2"/>
      <c r="K5" s="71"/>
    </row>
    <row r="6" spans="1:12" ht="15.75" customHeight="1" x14ac:dyDescent="0.2">
      <c r="A6" s="957" t="s">
        <v>9</v>
      </c>
      <c r="B6" s="957"/>
      <c r="C6" s="98" t="s">
        <v>10</v>
      </c>
      <c r="D6" s="98" t="s">
        <v>11</v>
      </c>
      <c r="E6" s="98" t="s">
        <v>12</v>
      </c>
      <c r="F6" s="98" t="s">
        <v>13</v>
      </c>
      <c r="G6" s="98" t="s">
        <v>14</v>
      </c>
      <c r="H6" s="98" t="s">
        <v>18</v>
      </c>
      <c r="I6" s="98" t="s">
        <v>592</v>
      </c>
      <c r="J6" s="98" t="s">
        <v>593</v>
      </c>
      <c r="K6" s="98" t="s">
        <v>594</v>
      </c>
    </row>
    <row r="7" spans="1:12" ht="15.75" customHeight="1" x14ac:dyDescent="0.2">
      <c r="A7" s="958" t="s">
        <v>337</v>
      </c>
      <c r="B7" s="958"/>
      <c r="C7" s="954" t="s">
        <v>562</v>
      </c>
      <c r="D7" s="954" t="s">
        <v>533</v>
      </c>
      <c r="E7" s="954" t="s">
        <v>534</v>
      </c>
      <c r="F7" s="954" t="s">
        <v>535</v>
      </c>
      <c r="G7" s="954" t="s">
        <v>536</v>
      </c>
      <c r="H7" s="954" t="s">
        <v>595</v>
      </c>
      <c r="I7" s="954" t="s">
        <v>538</v>
      </c>
      <c r="J7" s="951" t="s">
        <v>537</v>
      </c>
      <c r="K7" s="954" t="s">
        <v>539</v>
      </c>
    </row>
    <row r="8" spans="1:12" ht="15.75" customHeight="1" x14ac:dyDescent="0.2">
      <c r="A8" s="958"/>
      <c r="B8" s="958"/>
      <c r="C8" s="955"/>
      <c r="D8" s="955"/>
      <c r="E8" s="955"/>
      <c r="F8" s="955"/>
      <c r="G8" s="955"/>
      <c r="H8" s="955"/>
      <c r="I8" s="955"/>
      <c r="J8" s="952"/>
      <c r="K8" s="955"/>
    </row>
    <row r="9" spans="1:12" ht="15.75" customHeight="1" x14ac:dyDescent="0.2">
      <c r="A9" s="958"/>
      <c r="B9" s="958"/>
      <c r="C9" s="955"/>
      <c r="D9" s="955"/>
      <c r="E9" s="955"/>
      <c r="F9" s="955"/>
      <c r="G9" s="955"/>
      <c r="H9" s="955"/>
      <c r="I9" s="955"/>
      <c r="J9" s="952"/>
      <c r="K9" s="955"/>
    </row>
    <row r="10" spans="1:12" ht="15.75" customHeight="1" x14ac:dyDescent="0.2">
      <c r="A10" s="958"/>
      <c r="B10" s="958"/>
      <c r="C10" s="956"/>
      <c r="D10" s="956"/>
      <c r="E10" s="956"/>
      <c r="F10" s="956"/>
      <c r="G10" s="368">
        <f>+Cert!K10-1</f>
        <v>43646</v>
      </c>
      <c r="H10" s="956"/>
      <c r="I10" s="956"/>
      <c r="J10" s="953"/>
      <c r="K10" s="369">
        <f>+Cert!M10</f>
        <v>44012</v>
      </c>
    </row>
    <row r="11" spans="1:12" ht="15.75" customHeight="1" x14ac:dyDescent="0.2">
      <c r="A11" s="260"/>
      <c r="B11" s="356"/>
      <c r="C11" s="93"/>
      <c r="D11" s="129" t="s">
        <v>447</v>
      </c>
      <c r="E11" s="93"/>
      <c r="F11" s="129" t="s">
        <v>597</v>
      </c>
      <c r="G11" s="93"/>
      <c r="H11" s="129" t="s">
        <v>292</v>
      </c>
      <c r="I11" s="93" t="s">
        <v>0</v>
      </c>
      <c r="J11" s="93" t="s">
        <v>0</v>
      </c>
      <c r="K11" s="562" t="s">
        <v>598</v>
      </c>
    </row>
    <row r="12" spans="1:12" ht="33" customHeight="1" x14ac:dyDescent="0.2">
      <c r="A12" s="370" t="s">
        <v>295</v>
      </c>
      <c r="B12" s="197" t="s">
        <v>426</v>
      </c>
      <c r="C12" s="371"/>
      <c r="D12" s="372">
        <f>'6A'!I48</f>
        <v>0</v>
      </c>
      <c r="E12" s="373"/>
      <c r="F12" s="372">
        <f t="shared" ref="F12:F21" si="0">SUM(D12-E12)</f>
        <v>0</v>
      </c>
      <c r="G12" s="373"/>
      <c r="H12" s="373"/>
      <c r="I12" s="374"/>
      <c r="J12" s="373"/>
      <c r="K12" s="375">
        <f>+G12+H12+J12</f>
        <v>0</v>
      </c>
      <c r="L12" s="85" t="str">
        <f>IF(K12-F12&gt;1,"Over Depr Warning"," ")</f>
        <v xml:space="preserve"> </v>
      </c>
    </row>
    <row r="13" spans="1:12" ht="36.75" customHeight="1" x14ac:dyDescent="0.2">
      <c r="A13" s="370" t="s">
        <v>296</v>
      </c>
      <c r="B13" s="197" t="s">
        <v>427</v>
      </c>
      <c r="C13" s="371"/>
      <c r="D13" s="372">
        <f>'6A'!I117</f>
        <v>0</v>
      </c>
      <c r="E13" s="373"/>
      <c r="F13" s="372">
        <f t="shared" si="0"/>
        <v>0</v>
      </c>
      <c r="G13" s="373"/>
      <c r="H13" s="373"/>
      <c r="I13" s="374"/>
      <c r="J13" s="373"/>
      <c r="K13" s="375">
        <f>+G13+H13+J13</f>
        <v>0</v>
      </c>
      <c r="L13" s="85" t="str">
        <f>IF(K13-F13&gt;1,"Over Depr Warning"," ")</f>
        <v xml:space="preserve"> </v>
      </c>
    </row>
    <row r="14" spans="1:12" ht="31.5" customHeight="1" x14ac:dyDescent="0.2">
      <c r="A14" s="370" t="s">
        <v>297</v>
      </c>
      <c r="B14" s="376" t="s">
        <v>30</v>
      </c>
      <c r="C14" s="371"/>
      <c r="D14" s="372">
        <f>'6A'!I129</f>
        <v>0</v>
      </c>
      <c r="E14" s="373"/>
      <c r="F14" s="372">
        <f t="shared" si="0"/>
        <v>0</v>
      </c>
      <c r="G14" s="373"/>
      <c r="H14" s="373"/>
      <c r="I14" s="374"/>
      <c r="J14" s="373"/>
      <c r="K14" s="375">
        <f>+G14+H14+J14</f>
        <v>0</v>
      </c>
      <c r="L14" s="85" t="str">
        <f>IF(K14-F14&gt;1,"Over Depr Warning"," ")</f>
        <v xml:space="preserve"> </v>
      </c>
    </row>
    <row r="15" spans="1:12" ht="31.5" hidden="1" customHeight="1" x14ac:dyDescent="0.2">
      <c r="A15" s="377"/>
      <c r="B15" s="197"/>
      <c r="C15" s="197"/>
      <c r="D15" s="378"/>
      <c r="E15" s="378"/>
      <c r="F15" s="378"/>
      <c r="G15" s="378"/>
      <c r="H15" s="378"/>
      <c r="I15" s="197"/>
      <c r="J15" s="378"/>
      <c r="K15" s="379"/>
      <c r="L15" s="85" t="str">
        <f>IF(K15-F15&gt;1,"Over Depr Warning"," ")</f>
        <v xml:space="preserve"> </v>
      </c>
    </row>
    <row r="16" spans="1:12" ht="35.25" customHeight="1" x14ac:dyDescent="0.2">
      <c r="A16" s="370" t="s">
        <v>298</v>
      </c>
      <c r="B16" s="197" t="s">
        <v>469</v>
      </c>
      <c r="C16" s="195"/>
      <c r="D16" s="380">
        <f>SUM(D12:D14)</f>
        <v>0</v>
      </c>
      <c r="E16" s="380">
        <f>SUM(E12:E14)</f>
        <v>0</v>
      </c>
      <c r="F16" s="380">
        <f>SUM(F12:F14)</f>
        <v>0</v>
      </c>
      <c r="G16" s="380">
        <f>SUM(G12:G14)</f>
        <v>0</v>
      </c>
      <c r="H16" s="380">
        <f>SUM(H12:H14)</f>
        <v>0</v>
      </c>
      <c r="I16" s="195"/>
      <c r="J16" s="380">
        <f>SUM(J12:J14)</f>
        <v>0</v>
      </c>
      <c r="K16" s="381">
        <f>SUM(K12:K14)</f>
        <v>0</v>
      </c>
      <c r="L16" s="85"/>
    </row>
    <row r="17" spans="1:12" ht="41.25" customHeight="1" x14ac:dyDescent="0.2">
      <c r="A17" s="370" t="s">
        <v>299</v>
      </c>
      <c r="B17" s="197" t="s">
        <v>428</v>
      </c>
      <c r="C17" s="371"/>
      <c r="D17" s="372">
        <f>'6A'!I198</f>
        <v>0</v>
      </c>
      <c r="E17" s="373"/>
      <c r="F17" s="372">
        <f t="shared" si="0"/>
        <v>0</v>
      </c>
      <c r="G17" s="373"/>
      <c r="H17" s="373"/>
      <c r="I17" s="374"/>
      <c r="J17" s="373"/>
      <c r="K17" s="375">
        <f>+G17+H17+J17</f>
        <v>0</v>
      </c>
      <c r="L17" s="85" t="str">
        <f>IF(K17-F17&gt;1,"Over Depr Warning"," ")</f>
        <v xml:space="preserve"> </v>
      </c>
    </row>
    <row r="18" spans="1:12" ht="38.25" customHeight="1" x14ac:dyDescent="0.2">
      <c r="A18" s="370" t="s">
        <v>300</v>
      </c>
      <c r="B18" s="376" t="s">
        <v>429</v>
      </c>
      <c r="C18" s="371"/>
      <c r="D18" s="372">
        <f>'6A'!I216</f>
        <v>0</v>
      </c>
      <c r="E18" s="373"/>
      <c r="F18" s="372">
        <f t="shared" si="0"/>
        <v>0</v>
      </c>
      <c r="G18" s="373"/>
      <c r="H18" s="373"/>
      <c r="I18" s="374"/>
      <c r="J18" s="373"/>
      <c r="K18" s="375">
        <f>+G18+H18+J18</f>
        <v>0</v>
      </c>
      <c r="L18" s="85" t="str">
        <f>IF(K18-F18&gt;1,"Over Depr Warning"," ")</f>
        <v xml:space="preserve"> </v>
      </c>
    </row>
    <row r="19" spans="1:12" ht="38.25" customHeight="1" x14ac:dyDescent="0.2">
      <c r="A19" s="370" t="s">
        <v>301</v>
      </c>
      <c r="B19" s="197" t="s">
        <v>430</v>
      </c>
      <c r="C19" s="371"/>
      <c r="D19" s="372">
        <f>'6A'!I238</f>
        <v>0</v>
      </c>
      <c r="E19" s="373"/>
      <c r="F19" s="372">
        <f t="shared" si="0"/>
        <v>0</v>
      </c>
      <c r="G19" s="373"/>
      <c r="H19" s="373"/>
      <c r="I19" s="374"/>
      <c r="J19" s="373"/>
      <c r="K19" s="375">
        <f>+G19+H19+J19</f>
        <v>0</v>
      </c>
      <c r="L19" s="85" t="str">
        <f>IF(K19-F19&gt;1,"Over Depr Warning"," ")</f>
        <v xml:space="preserve"> </v>
      </c>
    </row>
    <row r="20" spans="1:12" ht="38.25" customHeight="1" x14ac:dyDescent="0.2">
      <c r="A20" s="370" t="s">
        <v>315</v>
      </c>
      <c r="B20" s="382"/>
      <c r="C20" s="371"/>
      <c r="D20" s="372">
        <f>'6A'!J252</f>
        <v>0</v>
      </c>
      <c r="E20" s="373"/>
      <c r="F20" s="372">
        <f t="shared" si="0"/>
        <v>0</v>
      </c>
      <c r="G20" s="373"/>
      <c r="H20" s="373"/>
      <c r="I20" s="374"/>
      <c r="J20" s="373"/>
      <c r="K20" s="375">
        <f>+G20+H20+J20</f>
        <v>0</v>
      </c>
      <c r="L20" s="85" t="str">
        <f>IF(K20-F20&gt;1,"Over Depr Warning"," ")</f>
        <v xml:space="preserve"> </v>
      </c>
    </row>
    <row r="21" spans="1:12" ht="38.25" customHeight="1" x14ac:dyDescent="0.2">
      <c r="A21" s="370" t="s">
        <v>365</v>
      </c>
      <c r="B21" s="197" t="s">
        <v>431</v>
      </c>
      <c r="C21" s="371"/>
      <c r="D21" s="372">
        <f>'6A'!J266</f>
        <v>0</v>
      </c>
      <c r="E21" s="373"/>
      <c r="F21" s="372">
        <f t="shared" si="0"/>
        <v>0</v>
      </c>
      <c r="G21" s="373"/>
      <c r="H21" s="373"/>
      <c r="I21" s="374"/>
      <c r="J21" s="373"/>
      <c r="K21" s="375">
        <f>+G21+H21+J21</f>
        <v>0</v>
      </c>
      <c r="L21" s="85" t="str">
        <f>IF(K21-F21&gt;1,"Over Depr Warning"," ")</f>
        <v xml:space="preserve"> </v>
      </c>
    </row>
    <row r="22" spans="1:12" ht="38.25" hidden="1" customHeight="1" x14ac:dyDescent="0.2">
      <c r="A22" s="377"/>
      <c r="B22" s="197"/>
      <c r="C22" s="197"/>
      <c r="D22" s="378"/>
      <c r="E22" s="378"/>
      <c r="F22" s="378"/>
      <c r="G22" s="378"/>
      <c r="H22" s="378"/>
      <c r="I22" s="197"/>
      <c r="J22" s="378"/>
      <c r="K22" s="379"/>
    </row>
    <row r="23" spans="1:12" ht="38.25" customHeight="1" x14ac:dyDescent="0.2">
      <c r="A23" s="383" t="s">
        <v>366</v>
      </c>
      <c r="B23" s="384" t="s">
        <v>532</v>
      </c>
      <c r="C23" s="385"/>
      <c r="D23" s="386">
        <f>SUM(D17:D21)+D16</f>
        <v>0</v>
      </c>
      <c r="E23" s="386">
        <f>SUM(E17:E21)+E16</f>
        <v>0</v>
      </c>
      <c r="F23" s="386">
        <f>SUM(F17:F21)+F16</f>
        <v>0</v>
      </c>
      <c r="G23" s="386">
        <f>SUM(G17:G21)+G16</f>
        <v>0</v>
      </c>
      <c r="H23" s="386">
        <f>SUM(H17:H21)+H16</f>
        <v>0</v>
      </c>
      <c r="I23" s="385"/>
      <c r="J23" s="386">
        <f>SUM(J17:J21)+J16</f>
        <v>0</v>
      </c>
      <c r="K23" s="387">
        <f>SUM(K16:K21)</f>
        <v>0</v>
      </c>
    </row>
    <row r="24" spans="1:12" s="21" customFormat="1" ht="29.25" customHeight="1" x14ac:dyDescent="0.2">
      <c r="A24" s="601"/>
      <c r="B24" s="602"/>
      <c r="C24" s="602"/>
      <c r="D24" s="602"/>
      <c r="E24" s="602"/>
      <c r="F24" s="602"/>
      <c r="G24" s="602"/>
      <c r="H24" s="602"/>
      <c r="I24" s="602"/>
      <c r="J24" s="599" t="s">
        <v>622</v>
      </c>
      <c r="K24" s="603"/>
    </row>
    <row r="25" spans="1:12" x14ac:dyDescent="0.2">
      <c r="A25" s="165"/>
      <c r="B25" s="142"/>
      <c r="C25" s="142"/>
      <c r="D25" s="142"/>
      <c r="E25" s="142"/>
      <c r="F25" s="142"/>
      <c r="G25" s="142"/>
      <c r="H25" s="142"/>
      <c r="I25" s="635"/>
      <c r="J25" s="333"/>
      <c r="K25" s="340"/>
    </row>
    <row r="26" spans="1:12" ht="15.75" customHeight="1" x14ac:dyDescent="0.2">
      <c r="A26" s="141" t="s">
        <v>367</v>
      </c>
      <c r="B26" s="142" t="s">
        <v>563</v>
      </c>
      <c r="C26" s="142"/>
      <c r="D26" s="142"/>
      <c r="E26" s="142"/>
      <c r="F26" s="142"/>
      <c r="G26" s="142"/>
      <c r="H26" s="142"/>
      <c r="J26" s="517"/>
      <c r="K26" s="340" t="s">
        <v>419</v>
      </c>
    </row>
    <row r="27" spans="1:12" ht="15.75" customHeight="1" x14ac:dyDescent="0.2">
      <c r="A27" s="165"/>
      <c r="B27" s="142"/>
      <c r="C27" s="142"/>
      <c r="D27" s="142"/>
      <c r="E27" s="142"/>
      <c r="F27" s="142"/>
      <c r="G27" s="142"/>
      <c r="H27" s="142"/>
      <c r="I27" s="142"/>
      <c r="J27" s="333"/>
      <c r="K27" s="340"/>
    </row>
    <row r="28" spans="1:12" x14ac:dyDescent="0.2">
      <c r="A28" s="600" t="s">
        <v>596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9"/>
    </row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</sheetData>
  <sheetProtection algorithmName="SHA-512" hashValue="2MBrKJ0mWh4uMMf8IealX23s4sPFuoGz7Se16aKpBr2fZAdpucXnJQk+plg4Fkg+T91hbdQ+DXJRAsPDDJpqwQ==" saltValue="Gr+koMuCVTcnU8HBFiKo/Q==" spinCount="100000" sheet="1" objects="1" scenarios="1"/>
  <dataConsolidate link="1"/>
  <mergeCells count="19">
    <mergeCell ref="A6:B6"/>
    <mergeCell ref="A7:B10"/>
    <mergeCell ref="G4:H4"/>
    <mergeCell ref="H7:H10"/>
    <mergeCell ref="I7:I10"/>
    <mergeCell ref="J7:J10"/>
    <mergeCell ref="K7:K9"/>
    <mergeCell ref="C7:C10"/>
    <mergeCell ref="D7:D10"/>
    <mergeCell ref="E7:E10"/>
    <mergeCell ref="F7:F10"/>
    <mergeCell ref="G7:G9"/>
    <mergeCell ref="A1:K1"/>
    <mergeCell ref="J3:K3"/>
    <mergeCell ref="A3:C3"/>
    <mergeCell ref="A4:C4"/>
    <mergeCell ref="D3:E3"/>
    <mergeCell ref="D4:E4"/>
    <mergeCell ref="J4:K4"/>
  </mergeCells>
  <phoneticPr fontId="2" type="noConversion"/>
  <conditionalFormatting sqref="M12:XFD21 G10 C7:G7 L7:XFD9 A7 A1:XFD2 K10:XFD10 A11:XFD11 A5:XFD5 I3:I4 L3:XFD4 C6:XFD6 I7:J7 A12:G23 I22:XFD23 A24:XFD24 I12:K21 A27:XFD1048576 A25:H26 I25 J25:XFD26">
    <cfRule type="expression" dxfId="617" priority="12">
      <formula>CELL("protect",A1)=0</formula>
    </cfRule>
  </conditionalFormatting>
  <conditionalFormatting sqref="L12:L21">
    <cfRule type="expression" dxfId="616" priority="11">
      <formula>CELL("Protect",L12)=0</formula>
    </cfRule>
  </conditionalFormatting>
  <conditionalFormatting sqref="K7">
    <cfRule type="expression" dxfId="615" priority="10">
      <formula>CELL("protect",K7)=0</formula>
    </cfRule>
  </conditionalFormatting>
  <conditionalFormatting sqref="A3:C4">
    <cfRule type="expression" dxfId="614" priority="9">
      <formula>CELL("Protect",A3)=0</formula>
    </cfRule>
  </conditionalFormatting>
  <conditionalFormatting sqref="D3:E4">
    <cfRule type="expression" dxfId="613" priority="8">
      <formula>CELL("protect",D3)=0</formula>
    </cfRule>
  </conditionalFormatting>
  <conditionalFormatting sqref="G3:G4">
    <cfRule type="expression" dxfId="612" priority="7">
      <formula>CELL("protect",G3)=0</formula>
    </cfRule>
  </conditionalFormatting>
  <conditionalFormatting sqref="J3:K3">
    <cfRule type="expression" dxfId="611" priority="6">
      <formula>CELL("Protect",J3)=0</formula>
    </cfRule>
  </conditionalFormatting>
  <conditionalFormatting sqref="J4">
    <cfRule type="expression" dxfId="610" priority="5">
      <formula>CELL("protect",J4)=0</formula>
    </cfRule>
  </conditionalFormatting>
  <conditionalFormatting sqref="A6">
    <cfRule type="expression" dxfId="609" priority="4">
      <formula>CELL("protect",A6)=0</formula>
    </cfRule>
  </conditionalFormatting>
  <conditionalFormatting sqref="H7">
    <cfRule type="expression" dxfId="608" priority="3">
      <formula>CELL("protect",H7)=0</formula>
    </cfRule>
  </conditionalFormatting>
  <conditionalFormatting sqref="H12:H23">
    <cfRule type="expression" dxfId="607" priority="2">
      <formula>CELL("protect",H12)=0</formula>
    </cfRule>
  </conditionalFormatting>
  <dataValidations count="1">
    <dataValidation type="whole" allowBlank="1" showInputMessage="1" showErrorMessage="1" error="Enter whole amounts only.  Round cents to the nearest dollar." sqref="G12:G14 J12:J14 E17:E21 J17:J21 E12:E14 G17:G21" xr:uid="{00000000-0002-0000-0900-000000000000}">
      <formula1>0</formula1>
      <formula2>99999999999999900</formula2>
    </dataValidation>
  </dataValidations>
  <printOptions horizontalCentered="1"/>
  <pageMargins left="0.25" right="0.25" top="0.5" bottom="0.5" header="0.5" footer="0.25"/>
  <pageSetup scale="89" orientation="landscape" r:id="rId1"/>
  <headerFooter scaleWithDoc="0">
    <oddFooter>&amp;R&amp;"Tahoma,Regular"&amp;10ID-46 (rev. 07/20), Schedule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J273"/>
  <sheetViews>
    <sheetView zoomScale="90" zoomScaleNormal="90" workbookViewId="0">
      <pane ySplit="10" topLeftCell="A12" activePane="bottomLeft" state="frozen"/>
      <selection activeCell="C12" sqref="C12"/>
      <selection pane="bottomLeft" activeCell="A13" sqref="A13"/>
    </sheetView>
  </sheetViews>
  <sheetFormatPr defaultRowHeight="15.75" customHeight="1" x14ac:dyDescent="0.2"/>
  <cols>
    <col min="1" max="1" width="37.375" style="6" customWidth="1"/>
    <col min="2" max="3" width="12.625" style="6" customWidth="1"/>
    <col min="4" max="4" width="11.375" style="6" customWidth="1"/>
    <col min="5" max="6" width="10.25" style="6" customWidth="1"/>
    <col min="7" max="7" width="8.125" style="6" customWidth="1"/>
    <col min="8" max="8" width="12.625" style="6" customWidth="1"/>
    <col min="9" max="9" width="11.625" style="6" customWidth="1"/>
    <col min="10" max="10" width="12.625" style="6" customWidth="1"/>
    <col min="11" max="16384" width="9" style="6"/>
  </cols>
  <sheetData>
    <row r="1" spans="1:10" s="105" customFormat="1" ht="6" customHeight="1" x14ac:dyDescent="0.2">
      <c r="A1" s="116"/>
      <c r="B1" s="117"/>
      <c r="C1" s="117"/>
      <c r="D1" s="117"/>
      <c r="E1" s="117"/>
      <c r="F1" s="117"/>
      <c r="G1" s="117"/>
      <c r="H1" s="117"/>
      <c r="I1" s="117"/>
      <c r="J1" s="37"/>
    </row>
    <row r="2" spans="1:10" s="105" customFormat="1" ht="15.75" customHeight="1" x14ac:dyDescent="0.2">
      <c r="A2" s="911" t="s">
        <v>338</v>
      </c>
      <c r="B2" s="912"/>
      <c r="C2" s="912"/>
      <c r="D2" s="912"/>
      <c r="E2" s="912"/>
      <c r="F2" s="912"/>
      <c r="G2" s="912"/>
      <c r="H2" s="912"/>
      <c r="I2" s="912"/>
      <c r="J2" s="913"/>
    </row>
    <row r="3" spans="1:10" s="105" customFormat="1" ht="6" customHeight="1" x14ac:dyDescent="0.2">
      <c r="A3" s="110"/>
      <c r="B3" s="107"/>
      <c r="C3" s="107"/>
      <c r="D3" s="107"/>
      <c r="E3" s="107"/>
      <c r="F3" s="107"/>
      <c r="G3" s="107"/>
      <c r="H3" s="107"/>
      <c r="I3" s="107"/>
      <c r="J3" s="111"/>
    </row>
    <row r="4" spans="1:10" s="105" customFormat="1" ht="15.75" customHeight="1" x14ac:dyDescent="0.25">
      <c r="A4" s="627" t="s">
        <v>171</v>
      </c>
      <c r="B4" s="628"/>
      <c r="C4" s="626" t="s">
        <v>47</v>
      </c>
      <c r="D4" s="626"/>
      <c r="F4" s="118" t="s">
        <v>172</v>
      </c>
      <c r="G4" s="254"/>
      <c r="I4" s="903" t="s">
        <v>109</v>
      </c>
      <c r="J4" s="904"/>
    </row>
    <row r="5" spans="1:10" s="105" customFormat="1" ht="15.75" customHeight="1" x14ac:dyDescent="0.2">
      <c r="A5" s="897">
        <f>Cert!$A$8</f>
        <v>0</v>
      </c>
      <c r="B5" s="898"/>
      <c r="C5" s="898">
        <f>Cert!$F$8</f>
        <v>0</v>
      </c>
      <c r="D5" s="898"/>
      <c r="E5" s="898"/>
      <c r="F5" s="899">
        <f>Cert!$K$8</f>
        <v>0</v>
      </c>
      <c r="G5" s="899"/>
      <c r="I5" s="899" t="str">
        <f>TEXT(Cert!$K$10,"mm/dd/yy")&amp;" to "&amp;TEXT(Cert!$M$10,"mm/dd/yy")</f>
        <v>07/01/19 to 06/30/20</v>
      </c>
      <c r="J5" s="907"/>
    </row>
    <row r="6" spans="1:10" s="105" customFormat="1" ht="6" customHeight="1" x14ac:dyDescent="0.2">
      <c r="A6" s="131"/>
      <c r="B6" s="130"/>
      <c r="C6" s="104"/>
      <c r="D6" s="104"/>
      <c r="E6" s="104"/>
      <c r="F6" s="104"/>
      <c r="G6" s="104"/>
      <c r="H6" s="2"/>
      <c r="I6" s="104"/>
      <c r="J6" s="71"/>
    </row>
    <row r="7" spans="1:10" ht="15.75" customHeight="1" x14ac:dyDescent="0.2">
      <c r="A7" s="391" t="s">
        <v>589</v>
      </c>
      <c r="B7" s="98" t="s">
        <v>847</v>
      </c>
      <c r="C7" s="98" t="s">
        <v>848</v>
      </c>
      <c r="D7" s="98" t="s">
        <v>849</v>
      </c>
      <c r="E7" s="98" t="s">
        <v>850</v>
      </c>
      <c r="F7" s="98" t="s">
        <v>851</v>
      </c>
      <c r="G7" s="98" t="s">
        <v>852</v>
      </c>
      <c r="H7" s="98" t="s">
        <v>853</v>
      </c>
      <c r="I7" s="98" t="s">
        <v>854</v>
      </c>
      <c r="J7" s="98" t="s">
        <v>855</v>
      </c>
    </row>
    <row r="8" spans="1:10" ht="15.75" customHeight="1" x14ac:dyDescent="0.2">
      <c r="A8" s="952" t="s">
        <v>846</v>
      </c>
      <c r="B8" s="149" t="s">
        <v>134</v>
      </c>
      <c r="C8" s="149"/>
      <c r="D8" s="149"/>
      <c r="E8" s="149"/>
      <c r="F8" s="149"/>
      <c r="G8" s="149" t="s">
        <v>140</v>
      </c>
      <c r="H8" s="149" t="s">
        <v>879</v>
      </c>
      <c r="I8" s="149" t="s">
        <v>230</v>
      </c>
      <c r="J8" s="149" t="s">
        <v>228</v>
      </c>
    </row>
    <row r="9" spans="1:10" ht="15.75" customHeight="1" x14ac:dyDescent="0.2">
      <c r="A9" s="952"/>
      <c r="B9" s="149" t="s">
        <v>135</v>
      </c>
      <c r="C9" s="149" t="s">
        <v>137</v>
      </c>
      <c r="D9" s="149" t="s">
        <v>139</v>
      </c>
      <c r="E9" s="149" t="s">
        <v>43</v>
      </c>
      <c r="F9" s="149" t="s">
        <v>43</v>
      </c>
      <c r="G9" s="149" t="s">
        <v>141</v>
      </c>
      <c r="H9" s="149" t="s">
        <v>881</v>
      </c>
      <c r="I9" s="149" t="s">
        <v>136</v>
      </c>
      <c r="J9" s="149" t="s">
        <v>230</v>
      </c>
    </row>
    <row r="10" spans="1:10" ht="15.75" customHeight="1" x14ac:dyDescent="0.2">
      <c r="A10" s="953"/>
      <c r="B10" s="84" t="s">
        <v>136</v>
      </c>
      <c r="C10" s="84" t="s">
        <v>138</v>
      </c>
      <c r="D10" s="84" t="s">
        <v>138</v>
      </c>
      <c r="E10" s="84" t="s">
        <v>44</v>
      </c>
      <c r="F10" s="84" t="s">
        <v>226</v>
      </c>
      <c r="G10" s="84" t="s">
        <v>37</v>
      </c>
      <c r="H10" s="84" t="s">
        <v>470</v>
      </c>
      <c r="I10" s="870" t="s">
        <v>623</v>
      </c>
      <c r="J10" s="84" t="s">
        <v>229</v>
      </c>
    </row>
    <row r="11" spans="1:10" s="15" customFormat="1" ht="15.75" hidden="1" customHeight="1" x14ac:dyDescent="0.2"/>
    <row r="12" spans="1:10" ht="15.75" customHeight="1" x14ac:dyDescent="0.2">
      <c r="A12" s="216" t="s">
        <v>197</v>
      </c>
      <c r="B12" s="392"/>
      <c r="C12" s="393"/>
      <c r="D12" s="393"/>
      <c r="E12" s="394" t="s">
        <v>0</v>
      </c>
      <c r="F12" s="394" t="s">
        <v>0</v>
      </c>
      <c r="G12" s="343" t="s">
        <v>0</v>
      </c>
      <c r="H12" s="343"/>
      <c r="I12" s="380">
        <f>SUM(B12+C12-D12)</f>
        <v>0</v>
      </c>
      <c r="J12" s="185"/>
    </row>
    <row r="13" spans="1:10" ht="15.75" customHeight="1" x14ac:dyDescent="0.2">
      <c r="A13" s="237"/>
      <c r="B13" s="395"/>
      <c r="C13" s="392"/>
      <c r="D13" s="392"/>
      <c r="E13" s="533"/>
      <c r="F13" s="533"/>
      <c r="G13" s="397"/>
      <c r="H13" s="392"/>
      <c r="I13" s="372">
        <f>SUM(B13+C13-D13)</f>
        <v>0</v>
      </c>
      <c r="J13" s="185"/>
    </row>
    <row r="14" spans="1:10" ht="15.75" customHeight="1" x14ac:dyDescent="0.2">
      <c r="A14" s="237"/>
      <c r="B14" s="395"/>
      <c r="C14" s="392"/>
      <c r="D14" s="392"/>
      <c r="E14" s="533"/>
      <c r="F14" s="533"/>
      <c r="G14" s="397"/>
      <c r="H14" s="392"/>
      <c r="I14" s="372">
        <f>SUM(B14+C14-D14)</f>
        <v>0</v>
      </c>
      <c r="J14" s="185"/>
    </row>
    <row r="15" spans="1:10" ht="15.75" customHeight="1" x14ac:dyDescent="0.2">
      <c r="A15" s="237"/>
      <c r="B15" s="395"/>
      <c r="C15" s="392"/>
      <c r="D15" s="392"/>
      <c r="E15" s="533"/>
      <c r="F15" s="533"/>
      <c r="G15" s="397"/>
      <c r="H15" s="392"/>
      <c r="I15" s="174">
        <f>SUM(B15+C15-D15)</f>
        <v>0</v>
      </c>
      <c r="J15" s="185"/>
    </row>
    <row r="16" spans="1:10" ht="15.75" customHeight="1" x14ac:dyDescent="0.2">
      <c r="A16" s="237"/>
      <c r="B16" s="395"/>
      <c r="C16" s="392"/>
      <c r="D16" s="392"/>
      <c r="E16" s="533"/>
      <c r="F16" s="533"/>
      <c r="G16" s="397"/>
      <c r="H16" s="392"/>
      <c r="I16" s="372">
        <f>SUM(B16+C16-D16)</f>
        <v>0</v>
      </c>
      <c r="J16" s="185"/>
    </row>
    <row r="17" spans="1:10" ht="15.75" customHeight="1" x14ac:dyDescent="0.2">
      <c r="A17" s="237"/>
      <c r="B17" s="395"/>
      <c r="C17" s="392"/>
      <c r="D17" s="392"/>
      <c r="E17" s="533"/>
      <c r="F17" s="533"/>
      <c r="G17" s="629"/>
      <c r="H17" s="392"/>
      <c r="I17" s="372">
        <f t="shared" ref="I17:I40" si="0">SUM(B17+C17-D17)</f>
        <v>0</v>
      </c>
      <c r="J17" s="185"/>
    </row>
    <row r="18" spans="1:10" ht="15.75" customHeight="1" x14ac:dyDescent="0.2">
      <c r="A18" s="237"/>
      <c r="B18" s="395"/>
      <c r="C18" s="392"/>
      <c r="D18" s="392"/>
      <c r="E18" s="533"/>
      <c r="F18" s="533"/>
      <c r="G18" s="629"/>
      <c r="H18" s="392"/>
      <c r="I18" s="372">
        <f t="shared" si="0"/>
        <v>0</v>
      </c>
      <c r="J18" s="185"/>
    </row>
    <row r="19" spans="1:10" ht="15.75" customHeight="1" x14ac:dyDescent="0.2">
      <c r="A19" s="237"/>
      <c r="B19" s="395"/>
      <c r="C19" s="392"/>
      <c r="D19" s="392"/>
      <c r="E19" s="533"/>
      <c r="F19" s="533"/>
      <c r="G19" s="629"/>
      <c r="H19" s="392"/>
      <c r="I19" s="372">
        <f t="shared" si="0"/>
        <v>0</v>
      </c>
      <c r="J19" s="185"/>
    </row>
    <row r="20" spans="1:10" ht="15.75" customHeight="1" x14ac:dyDescent="0.2">
      <c r="A20" s="237"/>
      <c r="B20" s="395"/>
      <c r="C20" s="392"/>
      <c r="D20" s="392"/>
      <c r="E20" s="533"/>
      <c r="F20" s="533"/>
      <c r="G20" s="629"/>
      <c r="H20" s="392"/>
      <c r="I20" s="372">
        <f t="shared" si="0"/>
        <v>0</v>
      </c>
      <c r="J20" s="185"/>
    </row>
    <row r="21" spans="1:10" ht="15.75" customHeight="1" x14ac:dyDescent="0.2">
      <c r="A21" s="237"/>
      <c r="B21" s="395"/>
      <c r="C21" s="392"/>
      <c r="D21" s="392"/>
      <c r="E21" s="533"/>
      <c r="F21" s="533"/>
      <c r="G21" s="629"/>
      <c r="H21" s="392"/>
      <c r="I21" s="372">
        <f t="shared" si="0"/>
        <v>0</v>
      </c>
      <c r="J21" s="185"/>
    </row>
    <row r="22" spans="1:10" ht="15.75" customHeight="1" x14ac:dyDescent="0.2">
      <c r="A22" s="237"/>
      <c r="B22" s="395"/>
      <c r="C22" s="392"/>
      <c r="D22" s="392"/>
      <c r="E22" s="533"/>
      <c r="F22" s="533"/>
      <c r="G22" s="629"/>
      <c r="H22" s="392"/>
      <c r="I22" s="372">
        <f t="shared" si="0"/>
        <v>0</v>
      </c>
      <c r="J22" s="185"/>
    </row>
    <row r="23" spans="1:10" ht="15.75" customHeight="1" x14ac:dyDescent="0.2">
      <c r="A23" s="237"/>
      <c r="B23" s="395"/>
      <c r="C23" s="392"/>
      <c r="D23" s="392"/>
      <c r="E23" s="533"/>
      <c r="F23" s="533"/>
      <c r="G23" s="629"/>
      <c r="H23" s="392"/>
      <c r="I23" s="372">
        <f t="shared" si="0"/>
        <v>0</v>
      </c>
      <c r="J23" s="185"/>
    </row>
    <row r="24" spans="1:10" ht="15.75" customHeight="1" x14ac:dyDescent="0.2">
      <c r="A24" s="237"/>
      <c r="B24" s="395"/>
      <c r="C24" s="392"/>
      <c r="D24" s="392"/>
      <c r="E24" s="533"/>
      <c r="F24" s="533"/>
      <c r="G24" s="629"/>
      <c r="H24" s="392"/>
      <c r="I24" s="372">
        <f t="shared" si="0"/>
        <v>0</v>
      </c>
      <c r="J24" s="185"/>
    </row>
    <row r="25" spans="1:10" ht="15.75" customHeight="1" x14ac:dyDescent="0.2">
      <c r="A25" s="237"/>
      <c r="B25" s="395"/>
      <c r="C25" s="392"/>
      <c r="D25" s="392"/>
      <c r="E25" s="533"/>
      <c r="F25" s="533"/>
      <c r="G25" s="629"/>
      <c r="H25" s="392"/>
      <c r="I25" s="372">
        <f t="shared" si="0"/>
        <v>0</v>
      </c>
      <c r="J25" s="185"/>
    </row>
    <row r="26" spans="1:10" ht="15.75" customHeight="1" x14ac:dyDescent="0.2">
      <c r="A26" s="237"/>
      <c r="B26" s="395"/>
      <c r="C26" s="392"/>
      <c r="D26" s="392"/>
      <c r="E26" s="533"/>
      <c r="F26" s="533"/>
      <c r="G26" s="629"/>
      <c r="H26" s="392"/>
      <c r="I26" s="372">
        <f t="shared" si="0"/>
        <v>0</v>
      </c>
      <c r="J26" s="185"/>
    </row>
    <row r="27" spans="1:10" ht="15.75" customHeight="1" x14ac:dyDescent="0.2">
      <c r="A27" s="237"/>
      <c r="B27" s="395"/>
      <c r="C27" s="392"/>
      <c r="D27" s="392"/>
      <c r="E27" s="533"/>
      <c r="F27" s="533"/>
      <c r="G27" s="629"/>
      <c r="H27" s="392"/>
      <c r="I27" s="372">
        <f t="shared" si="0"/>
        <v>0</v>
      </c>
      <c r="J27" s="185"/>
    </row>
    <row r="28" spans="1:10" ht="15.75" customHeight="1" x14ac:dyDescent="0.2">
      <c r="A28" s="237"/>
      <c r="B28" s="395"/>
      <c r="C28" s="392"/>
      <c r="D28" s="392"/>
      <c r="E28" s="533"/>
      <c r="F28" s="533"/>
      <c r="G28" s="629"/>
      <c r="H28" s="392"/>
      <c r="I28" s="372">
        <f t="shared" si="0"/>
        <v>0</v>
      </c>
      <c r="J28" s="185"/>
    </row>
    <row r="29" spans="1:10" ht="15.75" customHeight="1" x14ac:dyDescent="0.2">
      <c r="A29" s="237"/>
      <c r="B29" s="395"/>
      <c r="C29" s="392"/>
      <c r="D29" s="392"/>
      <c r="E29" s="533"/>
      <c r="F29" s="533"/>
      <c r="G29" s="629"/>
      <c r="H29" s="392"/>
      <c r="I29" s="372">
        <f t="shared" si="0"/>
        <v>0</v>
      </c>
      <c r="J29" s="185"/>
    </row>
    <row r="30" spans="1:10" ht="15.75" customHeight="1" x14ac:dyDescent="0.2">
      <c r="A30" s="237"/>
      <c r="B30" s="395"/>
      <c r="C30" s="392"/>
      <c r="D30" s="392"/>
      <c r="E30" s="533"/>
      <c r="F30" s="533"/>
      <c r="G30" s="629"/>
      <c r="H30" s="392"/>
      <c r="I30" s="372">
        <f t="shared" si="0"/>
        <v>0</v>
      </c>
      <c r="J30" s="185"/>
    </row>
    <row r="31" spans="1:10" ht="15.75" customHeight="1" x14ac:dyDescent="0.2">
      <c r="A31" s="237"/>
      <c r="B31" s="395"/>
      <c r="C31" s="392"/>
      <c r="D31" s="392"/>
      <c r="E31" s="533"/>
      <c r="F31" s="533"/>
      <c r="G31" s="629"/>
      <c r="H31" s="392"/>
      <c r="I31" s="372">
        <f t="shared" si="0"/>
        <v>0</v>
      </c>
      <c r="J31" s="185"/>
    </row>
    <row r="32" spans="1:10" ht="15.75" customHeight="1" x14ac:dyDescent="0.2">
      <c r="A32" s="237"/>
      <c r="B32" s="395"/>
      <c r="C32" s="392"/>
      <c r="D32" s="392"/>
      <c r="E32" s="533"/>
      <c r="F32" s="533"/>
      <c r="G32" s="629"/>
      <c r="H32" s="392"/>
      <c r="I32" s="372">
        <f t="shared" si="0"/>
        <v>0</v>
      </c>
      <c r="J32" s="185"/>
    </row>
    <row r="33" spans="1:10" ht="15.75" customHeight="1" x14ac:dyDescent="0.2">
      <c r="A33" s="237"/>
      <c r="B33" s="395"/>
      <c r="C33" s="392"/>
      <c r="D33" s="392"/>
      <c r="E33" s="533"/>
      <c r="F33" s="533"/>
      <c r="G33" s="629"/>
      <c r="H33" s="392"/>
      <c r="I33" s="372">
        <f t="shared" si="0"/>
        <v>0</v>
      </c>
      <c r="J33" s="185"/>
    </row>
    <row r="34" spans="1:10" ht="15.75" customHeight="1" x14ac:dyDescent="0.2">
      <c r="A34" s="237"/>
      <c r="B34" s="395"/>
      <c r="C34" s="392"/>
      <c r="D34" s="392"/>
      <c r="E34" s="533"/>
      <c r="F34" s="533"/>
      <c r="G34" s="629"/>
      <c r="H34" s="392"/>
      <c r="I34" s="372">
        <f t="shared" si="0"/>
        <v>0</v>
      </c>
      <c r="J34" s="185"/>
    </row>
    <row r="35" spans="1:10" ht="15.75" customHeight="1" x14ac:dyDescent="0.2">
      <c r="A35" s="237"/>
      <c r="B35" s="395"/>
      <c r="C35" s="392"/>
      <c r="D35" s="392"/>
      <c r="E35" s="533"/>
      <c r="F35" s="533"/>
      <c r="G35" s="629"/>
      <c r="H35" s="392"/>
      <c r="I35" s="372">
        <f t="shared" si="0"/>
        <v>0</v>
      </c>
      <c r="J35" s="185"/>
    </row>
    <row r="36" spans="1:10" ht="15.75" customHeight="1" x14ac:dyDescent="0.2">
      <c r="A36" s="237"/>
      <c r="B36" s="395"/>
      <c r="C36" s="392"/>
      <c r="D36" s="392"/>
      <c r="E36" s="533"/>
      <c r="F36" s="533"/>
      <c r="G36" s="629"/>
      <c r="H36" s="392"/>
      <c r="I36" s="372">
        <f t="shared" si="0"/>
        <v>0</v>
      </c>
      <c r="J36" s="185"/>
    </row>
    <row r="37" spans="1:10" ht="15.75" customHeight="1" x14ac:dyDescent="0.2">
      <c r="A37" s="237"/>
      <c r="B37" s="395"/>
      <c r="C37" s="392"/>
      <c r="D37" s="392"/>
      <c r="E37" s="533"/>
      <c r="F37" s="533"/>
      <c r="G37" s="629"/>
      <c r="H37" s="392"/>
      <c r="I37" s="372">
        <f t="shared" si="0"/>
        <v>0</v>
      </c>
      <c r="J37" s="185"/>
    </row>
    <row r="38" spans="1:10" ht="15.75" customHeight="1" x14ac:dyDescent="0.2">
      <c r="A38" s="237"/>
      <c r="B38" s="395"/>
      <c r="C38" s="392"/>
      <c r="D38" s="392"/>
      <c r="E38" s="533"/>
      <c r="F38" s="533"/>
      <c r="G38" s="629"/>
      <c r="H38" s="392"/>
      <c r="I38" s="372">
        <f t="shared" si="0"/>
        <v>0</v>
      </c>
      <c r="J38" s="185"/>
    </row>
    <row r="39" spans="1:10" ht="15.75" customHeight="1" x14ac:dyDescent="0.2">
      <c r="A39" s="237"/>
      <c r="B39" s="395"/>
      <c r="C39" s="392"/>
      <c r="D39" s="392"/>
      <c r="E39" s="533"/>
      <c r="F39" s="533"/>
      <c r="G39" s="629"/>
      <c r="H39" s="392"/>
      <c r="I39" s="372">
        <f t="shared" si="0"/>
        <v>0</v>
      </c>
      <c r="J39" s="185"/>
    </row>
    <row r="40" spans="1:10" ht="15.75" customHeight="1" x14ac:dyDescent="0.2">
      <c r="A40" s="237"/>
      <c r="B40" s="395"/>
      <c r="C40" s="392"/>
      <c r="D40" s="392"/>
      <c r="E40" s="533"/>
      <c r="F40" s="533"/>
      <c r="G40" s="629"/>
      <c r="H40" s="392"/>
      <c r="I40" s="372">
        <f t="shared" si="0"/>
        <v>0</v>
      </c>
      <c r="J40" s="185"/>
    </row>
    <row r="41" spans="1:10" ht="15.75" customHeight="1" x14ac:dyDescent="0.2">
      <c r="A41" s="237"/>
      <c r="B41" s="395"/>
      <c r="C41" s="392"/>
      <c r="D41" s="392"/>
      <c r="E41" s="533"/>
      <c r="F41" s="533"/>
      <c r="G41" s="397"/>
      <c r="H41" s="392"/>
      <c r="I41" s="372">
        <f t="shared" ref="I41:I47" si="1">SUM(B41+C41-D41)</f>
        <v>0</v>
      </c>
      <c r="J41" s="185"/>
    </row>
    <row r="42" spans="1:10" ht="15.75" customHeight="1" x14ac:dyDescent="0.2">
      <c r="A42" s="237"/>
      <c r="B42" s="395"/>
      <c r="C42" s="392"/>
      <c r="D42" s="392"/>
      <c r="E42" s="533"/>
      <c r="F42" s="533"/>
      <c r="G42" s="397"/>
      <c r="H42" s="392"/>
      <c r="I42" s="174">
        <f t="shared" si="1"/>
        <v>0</v>
      </c>
      <c r="J42" s="185"/>
    </row>
    <row r="43" spans="1:10" ht="15.75" customHeight="1" x14ac:dyDescent="0.2">
      <c r="A43" s="237"/>
      <c r="B43" s="395"/>
      <c r="C43" s="392"/>
      <c r="D43" s="392"/>
      <c r="E43" s="533"/>
      <c r="F43" s="533"/>
      <c r="G43" s="397"/>
      <c r="H43" s="392"/>
      <c r="I43" s="372">
        <f t="shared" si="1"/>
        <v>0</v>
      </c>
      <c r="J43" s="185"/>
    </row>
    <row r="44" spans="1:10" ht="15.75" customHeight="1" x14ac:dyDescent="0.2">
      <c r="A44" s="237"/>
      <c r="B44" s="395"/>
      <c r="C44" s="392"/>
      <c r="D44" s="392"/>
      <c r="E44" s="533"/>
      <c r="F44" s="533"/>
      <c r="G44" s="397"/>
      <c r="H44" s="392"/>
      <c r="I44" s="372">
        <f t="shared" si="1"/>
        <v>0</v>
      </c>
      <c r="J44" s="185"/>
    </row>
    <row r="45" spans="1:10" ht="15.75" customHeight="1" x14ac:dyDescent="0.2">
      <c r="A45" s="237"/>
      <c r="B45" s="395"/>
      <c r="C45" s="392"/>
      <c r="D45" s="392"/>
      <c r="E45" s="533"/>
      <c r="F45" s="533"/>
      <c r="G45" s="397"/>
      <c r="H45" s="392"/>
      <c r="I45" s="174">
        <f t="shared" si="1"/>
        <v>0</v>
      </c>
      <c r="J45" s="185"/>
    </row>
    <row r="46" spans="1:10" ht="15.75" customHeight="1" x14ac:dyDescent="0.2">
      <c r="A46" s="237"/>
      <c r="B46" s="395"/>
      <c r="C46" s="392"/>
      <c r="D46" s="392"/>
      <c r="E46" s="533"/>
      <c r="F46" s="533"/>
      <c r="G46" s="397"/>
      <c r="H46" s="392"/>
      <c r="I46" s="372">
        <f t="shared" si="1"/>
        <v>0</v>
      </c>
      <c r="J46" s="185"/>
    </row>
    <row r="47" spans="1:10" ht="15.75" customHeight="1" x14ac:dyDescent="0.2">
      <c r="A47" s="237"/>
      <c r="B47" s="395"/>
      <c r="C47" s="392"/>
      <c r="D47" s="392"/>
      <c r="E47" s="533"/>
      <c r="F47" s="533"/>
      <c r="G47" s="397"/>
      <c r="H47" s="392"/>
      <c r="I47" s="398">
        <f t="shared" si="1"/>
        <v>0</v>
      </c>
      <c r="J47" s="185"/>
    </row>
    <row r="48" spans="1:10" ht="15.75" customHeight="1" x14ac:dyDescent="0.2">
      <c r="A48" s="399" t="s">
        <v>189</v>
      </c>
      <c r="B48" s="393"/>
      <c r="C48" s="393"/>
      <c r="D48" s="393"/>
      <c r="E48" s="573"/>
      <c r="F48" s="573"/>
      <c r="G48" s="343"/>
      <c r="H48" s="393"/>
      <c r="I48" s="400">
        <f>SUM(I12:I47)</f>
        <v>0</v>
      </c>
      <c r="J48" s="401" t="s">
        <v>0</v>
      </c>
    </row>
    <row r="49" spans="1:10" ht="6" customHeight="1" x14ac:dyDescent="0.2">
      <c r="A49" s="402"/>
      <c r="B49" s="393"/>
      <c r="C49" s="393"/>
      <c r="D49" s="393"/>
      <c r="E49" s="573"/>
      <c r="F49" s="573"/>
      <c r="G49" s="343"/>
      <c r="H49" s="393"/>
      <c r="I49" s="403"/>
      <c r="J49" s="401"/>
    </row>
    <row r="50" spans="1:10" ht="15.75" customHeight="1" x14ac:dyDescent="0.2">
      <c r="A50" s="399" t="s">
        <v>196</v>
      </c>
      <c r="B50" s="404"/>
      <c r="C50" s="393"/>
      <c r="D50" s="393"/>
      <c r="E50" s="573"/>
      <c r="F50" s="573"/>
      <c r="G50" s="343"/>
      <c r="H50" s="343"/>
      <c r="I50" s="174">
        <f t="shared" ref="I50:I55" si="2">SUM(B50+C50-D50)</f>
        <v>0</v>
      </c>
      <c r="J50" s="185"/>
    </row>
    <row r="51" spans="1:10" ht="15.75" customHeight="1" x14ac:dyDescent="0.2">
      <c r="A51" s="237" t="s">
        <v>0</v>
      </c>
      <c r="B51" s="395"/>
      <c r="C51" s="392"/>
      <c r="D51" s="392"/>
      <c r="E51" s="533"/>
      <c r="F51" s="533"/>
      <c r="G51" s="397"/>
      <c r="H51" s="392"/>
      <c r="I51" s="174">
        <f t="shared" si="2"/>
        <v>0</v>
      </c>
      <c r="J51" s="185"/>
    </row>
    <row r="52" spans="1:10" ht="15.75" customHeight="1" x14ac:dyDescent="0.2">
      <c r="A52" s="237"/>
      <c r="B52" s="395"/>
      <c r="C52" s="392"/>
      <c r="D52" s="392"/>
      <c r="E52" s="533"/>
      <c r="F52" s="533"/>
      <c r="G52" s="397"/>
      <c r="H52" s="392"/>
      <c r="I52" s="174">
        <f t="shared" si="2"/>
        <v>0</v>
      </c>
      <c r="J52" s="185"/>
    </row>
    <row r="53" spans="1:10" ht="15.75" customHeight="1" x14ac:dyDescent="0.2">
      <c r="A53" s="237"/>
      <c r="B53" s="395"/>
      <c r="C53" s="392"/>
      <c r="D53" s="392"/>
      <c r="E53" s="533"/>
      <c r="F53" s="533"/>
      <c r="G53" s="397"/>
      <c r="H53" s="392"/>
      <c r="I53" s="174">
        <f t="shared" si="2"/>
        <v>0</v>
      </c>
      <c r="J53" s="185"/>
    </row>
    <row r="54" spans="1:10" ht="15.75" customHeight="1" x14ac:dyDescent="0.2">
      <c r="A54" s="237"/>
      <c r="B54" s="395"/>
      <c r="C54" s="392"/>
      <c r="D54" s="392"/>
      <c r="E54" s="533"/>
      <c r="F54" s="533"/>
      <c r="G54" s="397"/>
      <c r="H54" s="392"/>
      <c r="I54" s="174">
        <f t="shared" si="2"/>
        <v>0</v>
      </c>
      <c r="J54" s="185"/>
    </row>
    <row r="55" spans="1:10" ht="15.75" customHeight="1" x14ac:dyDescent="0.2">
      <c r="A55" s="237"/>
      <c r="B55" s="395"/>
      <c r="C55" s="392"/>
      <c r="D55" s="392"/>
      <c r="E55" s="533"/>
      <c r="F55" s="533"/>
      <c r="G55" s="397"/>
      <c r="H55" s="392"/>
      <c r="I55" s="174">
        <f t="shared" si="2"/>
        <v>0</v>
      </c>
      <c r="J55" s="185"/>
    </row>
    <row r="56" spans="1:10" ht="15.75" customHeight="1" x14ac:dyDescent="0.2">
      <c r="A56" s="237"/>
      <c r="B56" s="395"/>
      <c r="C56" s="392"/>
      <c r="D56" s="392"/>
      <c r="E56" s="533"/>
      <c r="F56" s="533"/>
      <c r="G56" s="629"/>
      <c r="H56" s="392"/>
      <c r="I56" s="174">
        <f t="shared" ref="I56:I76" si="3">SUM(B56+C56-D56)</f>
        <v>0</v>
      </c>
      <c r="J56" s="185"/>
    </row>
    <row r="57" spans="1:10" ht="15.75" customHeight="1" x14ac:dyDescent="0.2">
      <c r="A57" s="237"/>
      <c r="B57" s="395"/>
      <c r="C57" s="392"/>
      <c r="D57" s="392"/>
      <c r="E57" s="533"/>
      <c r="F57" s="533"/>
      <c r="G57" s="629"/>
      <c r="H57" s="392"/>
      <c r="I57" s="174">
        <f t="shared" si="3"/>
        <v>0</v>
      </c>
      <c r="J57" s="185"/>
    </row>
    <row r="58" spans="1:10" ht="15.75" customHeight="1" x14ac:dyDescent="0.2">
      <c r="A58" s="237"/>
      <c r="B58" s="395"/>
      <c r="C58" s="392"/>
      <c r="D58" s="392"/>
      <c r="E58" s="533"/>
      <c r="F58" s="533"/>
      <c r="G58" s="629"/>
      <c r="H58" s="392"/>
      <c r="I58" s="174">
        <f t="shared" si="3"/>
        <v>0</v>
      </c>
      <c r="J58" s="185"/>
    </row>
    <row r="59" spans="1:10" ht="15.75" customHeight="1" x14ac:dyDescent="0.2">
      <c r="A59" s="237"/>
      <c r="B59" s="395"/>
      <c r="C59" s="392"/>
      <c r="D59" s="392"/>
      <c r="E59" s="533"/>
      <c r="F59" s="533"/>
      <c r="G59" s="629"/>
      <c r="H59" s="392"/>
      <c r="I59" s="174">
        <f t="shared" si="3"/>
        <v>0</v>
      </c>
      <c r="J59" s="185"/>
    </row>
    <row r="60" spans="1:10" ht="15.75" customHeight="1" x14ac:dyDescent="0.2">
      <c r="A60" s="237"/>
      <c r="B60" s="395"/>
      <c r="C60" s="392"/>
      <c r="D60" s="392"/>
      <c r="E60" s="533"/>
      <c r="F60" s="533"/>
      <c r="G60" s="629"/>
      <c r="H60" s="392"/>
      <c r="I60" s="174">
        <f t="shared" si="3"/>
        <v>0</v>
      </c>
      <c r="J60" s="185"/>
    </row>
    <row r="61" spans="1:10" ht="15.75" customHeight="1" x14ac:dyDescent="0.2">
      <c r="A61" s="237"/>
      <c r="B61" s="395"/>
      <c r="C61" s="392"/>
      <c r="D61" s="392"/>
      <c r="E61" s="533"/>
      <c r="F61" s="533"/>
      <c r="G61" s="629"/>
      <c r="H61" s="392"/>
      <c r="I61" s="174">
        <f t="shared" ref="I61:I67" si="4">SUM(B61+C61-D61)</f>
        <v>0</v>
      </c>
      <c r="J61" s="185"/>
    </row>
    <row r="62" spans="1:10" ht="15.75" customHeight="1" x14ac:dyDescent="0.2">
      <c r="A62" s="237"/>
      <c r="B62" s="395"/>
      <c r="C62" s="392"/>
      <c r="D62" s="392"/>
      <c r="E62" s="533"/>
      <c r="F62" s="533"/>
      <c r="G62" s="629"/>
      <c r="H62" s="392"/>
      <c r="I62" s="174">
        <f t="shared" si="4"/>
        <v>0</v>
      </c>
      <c r="J62" s="185"/>
    </row>
    <row r="63" spans="1:10" ht="15.75" customHeight="1" x14ac:dyDescent="0.2">
      <c r="A63" s="237"/>
      <c r="B63" s="395"/>
      <c r="C63" s="392"/>
      <c r="D63" s="392"/>
      <c r="E63" s="533"/>
      <c r="F63" s="533"/>
      <c r="G63" s="629"/>
      <c r="H63" s="392"/>
      <c r="I63" s="174">
        <f t="shared" si="4"/>
        <v>0</v>
      </c>
      <c r="J63" s="185"/>
    </row>
    <row r="64" spans="1:10" ht="15.75" customHeight="1" x14ac:dyDescent="0.2">
      <c r="A64" s="237"/>
      <c r="B64" s="395"/>
      <c r="C64" s="392"/>
      <c r="D64" s="392"/>
      <c r="E64" s="533"/>
      <c r="F64" s="533"/>
      <c r="G64" s="629"/>
      <c r="H64" s="392"/>
      <c r="I64" s="174">
        <f t="shared" si="4"/>
        <v>0</v>
      </c>
      <c r="J64" s="185"/>
    </row>
    <row r="65" spans="1:10" ht="15.75" customHeight="1" x14ac:dyDescent="0.2">
      <c r="A65" s="237"/>
      <c r="B65" s="395"/>
      <c r="C65" s="392"/>
      <c r="D65" s="392"/>
      <c r="E65" s="533"/>
      <c r="F65" s="533"/>
      <c r="G65" s="629"/>
      <c r="H65" s="392"/>
      <c r="I65" s="174">
        <f t="shared" si="4"/>
        <v>0</v>
      </c>
      <c r="J65" s="185"/>
    </row>
    <row r="66" spans="1:10" ht="15.75" customHeight="1" x14ac:dyDescent="0.2">
      <c r="A66" s="237"/>
      <c r="B66" s="395"/>
      <c r="C66" s="392"/>
      <c r="D66" s="392"/>
      <c r="E66" s="533"/>
      <c r="F66" s="533"/>
      <c r="G66" s="629"/>
      <c r="H66" s="392"/>
      <c r="I66" s="174">
        <f t="shared" si="4"/>
        <v>0</v>
      </c>
      <c r="J66" s="185"/>
    </row>
    <row r="67" spans="1:10" ht="15.75" customHeight="1" x14ac:dyDescent="0.2">
      <c r="A67" s="237"/>
      <c r="B67" s="395"/>
      <c r="C67" s="392"/>
      <c r="D67" s="392"/>
      <c r="E67" s="533"/>
      <c r="F67" s="533"/>
      <c r="G67" s="629"/>
      <c r="H67" s="392"/>
      <c r="I67" s="174">
        <f t="shared" si="4"/>
        <v>0</v>
      </c>
      <c r="J67" s="185"/>
    </row>
    <row r="68" spans="1:10" ht="15.75" customHeight="1" x14ac:dyDescent="0.2">
      <c r="A68" s="237"/>
      <c r="B68" s="395"/>
      <c r="C68" s="392"/>
      <c r="D68" s="392"/>
      <c r="E68" s="533"/>
      <c r="F68" s="533"/>
      <c r="G68" s="629"/>
      <c r="H68" s="392"/>
      <c r="I68" s="174">
        <f t="shared" si="3"/>
        <v>0</v>
      </c>
      <c r="J68" s="185"/>
    </row>
    <row r="69" spans="1:10" ht="15.75" customHeight="1" x14ac:dyDescent="0.2">
      <c r="A69" s="237"/>
      <c r="B69" s="395"/>
      <c r="C69" s="392"/>
      <c r="D69" s="392"/>
      <c r="E69" s="533"/>
      <c r="F69" s="533"/>
      <c r="G69" s="629"/>
      <c r="H69" s="392"/>
      <c r="I69" s="174">
        <f t="shared" si="3"/>
        <v>0</v>
      </c>
      <c r="J69" s="185"/>
    </row>
    <row r="70" spans="1:10" ht="15.75" customHeight="1" x14ac:dyDescent="0.2">
      <c r="A70" s="237"/>
      <c r="B70" s="395"/>
      <c r="C70" s="392"/>
      <c r="D70" s="392"/>
      <c r="E70" s="533"/>
      <c r="F70" s="533"/>
      <c r="G70" s="629"/>
      <c r="H70" s="392"/>
      <c r="I70" s="174">
        <f t="shared" si="3"/>
        <v>0</v>
      </c>
      <c r="J70" s="185"/>
    </row>
    <row r="71" spans="1:10" ht="15.75" customHeight="1" x14ac:dyDescent="0.2">
      <c r="A71" s="237"/>
      <c r="B71" s="395"/>
      <c r="C71" s="392"/>
      <c r="D71" s="392"/>
      <c r="E71" s="533"/>
      <c r="F71" s="533"/>
      <c r="G71" s="629"/>
      <c r="H71" s="392"/>
      <c r="I71" s="174">
        <f t="shared" si="3"/>
        <v>0</v>
      </c>
      <c r="J71" s="185"/>
    </row>
    <row r="72" spans="1:10" ht="15.75" customHeight="1" x14ac:dyDescent="0.2">
      <c r="A72" s="237"/>
      <c r="B72" s="395"/>
      <c r="C72" s="392"/>
      <c r="D72" s="392"/>
      <c r="E72" s="533"/>
      <c r="F72" s="533"/>
      <c r="G72" s="629"/>
      <c r="H72" s="392"/>
      <c r="I72" s="174">
        <f t="shared" si="3"/>
        <v>0</v>
      </c>
      <c r="J72" s="185"/>
    </row>
    <row r="73" spans="1:10" ht="15.75" customHeight="1" x14ac:dyDescent="0.2">
      <c r="A73" s="237"/>
      <c r="B73" s="395"/>
      <c r="C73" s="392"/>
      <c r="D73" s="392"/>
      <c r="E73" s="533"/>
      <c r="F73" s="533"/>
      <c r="G73" s="629"/>
      <c r="H73" s="392"/>
      <c r="I73" s="174">
        <f t="shared" si="3"/>
        <v>0</v>
      </c>
      <c r="J73" s="185"/>
    </row>
    <row r="74" spans="1:10" ht="15.75" customHeight="1" x14ac:dyDescent="0.2">
      <c r="A74" s="237"/>
      <c r="B74" s="395"/>
      <c r="C74" s="392"/>
      <c r="D74" s="392"/>
      <c r="E74" s="533"/>
      <c r="F74" s="533"/>
      <c r="G74" s="629"/>
      <c r="H74" s="392"/>
      <c r="I74" s="174">
        <f t="shared" si="3"/>
        <v>0</v>
      </c>
      <c r="J74" s="185"/>
    </row>
    <row r="75" spans="1:10" ht="15.75" customHeight="1" x14ac:dyDescent="0.2">
      <c r="A75" s="237"/>
      <c r="B75" s="395"/>
      <c r="C75" s="392"/>
      <c r="D75" s="392"/>
      <c r="E75" s="533"/>
      <c r="F75" s="533"/>
      <c r="G75" s="629"/>
      <c r="H75" s="392"/>
      <c r="I75" s="174">
        <f t="shared" si="3"/>
        <v>0</v>
      </c>
      <c r="J75" s="185"/>
    </row>
    <row r="76" spans="1:10" ht="15.75" customHeight="1" x14ac:dyDescent="0.2">
      <c r="A76" s="237"/>
      <c r="B76" s="395"/>
      <c r="C76" s="392"/>
      <c r="D76" s="392"/>
      <c r="E76" s="533"/>
      <c r="F76" s="533"/>
      <c r="G76" s="629"/>
      <c r="H76" s="392"/>
      <c r="I76" s="174">
        <f t="shared" si="3"/>
        <v>0</v>
      </c>
      <c r="J76" s="185"/>
    </row>
    <row r="77" spans="1:10" ht="15.75" customHeight="1" x14ac:dyDescent="0.2">
      <c r="A77" s="237"/>
      <c r="B77" s="395"/>
      <c r="C77" s="392"/>
      <c r="D77" s="392"/>
      <c r="E77" s="533"/>
      <c r="F77" s="533"/>
      <c r="G77" s="397"/>
      <c r="H77" s="392"/>
      <c r="I77" s="174">
        <f t="shared" ref="I77:I84" si="5">SUM(B77+C77-D77)</f>
        <v>0</v>
      </c>
      <c r="J77" s="185"/>
    </row>
    <row r="78" spans="1:10" ht="15.75" customHeight="1" x14ac:dyDescent="0.2">
      <c r="A78" s="237"/>
      <c r="B78" s="395"/>
      <c r="C78" s="392"/>
      <c r="D78" s="392"/>
      <c r="E78" s="533"/>
      <c r="F78" s="533"/>
      <c r="G78" s="397"/>
      <c r="H78" s="392"/>
      <c r="I78" s="174">
        <f t="shared" si="5"/>
        <v>0</v>
      </c>
      <c r="J78" s="185"/>
    </row>
    <row r="79" spans="1:10" ht="15.75" customHeight="1" x14ac:dyDescent="0.2">
      <c r="A79" s="237"/>
      <c r="B79" s="395"/>
      <c r="C79" s="392"/>
      <c r="D79" s="392"/>
      <c r="E79" s="533"/>
      <c r="F79" s="533"/>
      <c r="G79" s="397"/>
      <c r="H79" s="392"/>
      <c r="I79" s="174">
        <f t="shared" si="5"/>
        <v>0</v>
      </c>
      <c r="J79" s="185"/>
    </row>
    <row r="80" spans="1:10" ht="15.75" customHeight="1" x14ac:dyDescent="0.2">
      <c r="A80" s="237"/>
      <c r="B80" s="395"/>
      <c r="C80" s="392"/>
      <c r="D80" s="392"/>
      <c r="E80" s="533"/>
      <c r="F80" s="533"/>
      <c r="G80" s="397"/>
      <c r="H80" s="392"/>
      <c r="I80" s="174">
        <f t="shared" si="5"/>
        <v>0</v>
      </c>
      <c r="J80" s="185"/>
    </row>
    <row r="81" spans="1:10" ht="15.75" customHeight="1" x14ac:dyDescent="0.2">
      <c r="A81" s="237"/>
      <c r="B81" s="395"/>
      <c r="C81" s="392"/>
      <c r="D81" s="392"/>
      <c r="E81" s="533"/>
      <c r="F81" s="533"/>
      <c r="G81" s="397"/>
      <c r="H81" s="392"/>
      <c r="I81" s="174">
        <f t="shared" si="5"/>
        <v>0</v>
      </c>
      <c r="J81" s="185"/>
    </row>
    <row r="82" spans="1:10" ht="15.75" customHeight="1" x14ac:dyDescent="0.2">
      <c r="A82" s="237"/>
      <c r="B82" s="395"/>
      <c r="C82" s="392"/>
      <c r="D82" s="392"/>
      <c r="E82" s="533"/>
      <c r="F82" s="533"/>
      <c r="G82" s="397"/>
      <c r="H82" s="392"/>
      <c r="I82" s="174">
        <f t="shared" si="5"/>
        <v>0</v>
      </c>
      <c r="J82" s="185"/>
    </row>
    <row r="83" spans="1:10" ht="15.75" customHeight="1" x14ac:dyDescent="0.2">
      <c r="A83" s="237"/>
      <c r="B83" s="395"/>
      <c r="C83" s="392"/>
      <c r="D83" s="392"/>
      <c r="E83" s="533"/>
      <c r="F83" s="533"/>
      <c r="G83" s="397"/>
      <c r="H83" s="392"/>
      <c r="I83" s="174">
        <f t="shared" si="5"/>
        <v>0</v>
      </c>
      <c r="J83" s="185"/>
    </row>
    <row r="84" spans="1:10" ht="15.75" customHeight="1" x14ac:dyDescent="0.2">
      <c r="A84" s="237"/>
      <c r="B84" s="395"/>
      <c r="C84" s="392"/>
      <c r="D84" s="392"/>
      <c r="E84" s="533"/>
      <c r="F84" s="533"/>
      <c r="G84" s="397"/>
      <c r="H84" s="392"/>
      <c r="I84" s="174">
        <f t="shared" si="5"/>
        <v>0</v>
      </c>
      <c r="J84" s="185"/>
    </row>
    <row r="85" spans="1:10" ht="15.75" customHeight="1" x14ac:dyDescent="0.2">
      <c r="A85" s="237"/>
      <c r="B85" s="395"/>
      <c r="C85" s="392"/>
      <c r="D85" s="392"/>
      <c r="E85" s="533"/>
      <c r="F85" s="533"/>
      <c r="G85" s="710"/>
      <c r="H85" s="392"/>
      <c r="I85" s="174">
        <f t="shared" ref="I85:I97" si="6">SUM(B85+C85-D85)</f>
        <v>0</v>
      </c>
      <c r="J85" s="185"/>
    </row>
    <row r="86" spans="1:10" ht="15.75" customHeight="1" x14ac:dyDescent="0.2">
      <c r="A86" s="237"/>
      <c r="B86" s="395"/>
      <c r="C86" s="392"/>
      <c r="D86" s="392"/>
      <c r="E86" s="533"/>
      <c r="F86" s="533"/>
      <c r="G86" s="710"/>
      <c r="H86" s="392"/>
      <c r="I86" s="174">
        <f t="shared" si="6"/>
        <v>0</v>
      </c>
      <c r="J86" s="185"/>
    </row>
    <row r="87" spans="1:10" ht="15.75" customHeight="1" x14ac:dyDescent="0.2">
      <c r="A87" s="237"/>
      <c r="B87" s="395"/>
      <c r="C87" s="392"/>
      <c r="D87" s="392"/>
      <c r="E87" s="533"/>
      <c r="F87" s="533"/>
      <c r="G87" s="710"/>
      <c r="H87" s="392"/>
      <c r="I87" s="174">
        <f t="shared" si="6"/>
        <v>0</v>
      </c>
      <c r="J87" s="185"/>
    </row>
    <row r="88" spans="1:10" ht="15.75" customHeight="1" x14ac:dyDescent="0.2">
      <c r="A88" s="237"/>
      <c r="B88" s="395"/>
      <c r="C88" s="392"/>
      <c r="D88" s="392"/>
      <c r="E88" s="533"/>
      <c r="F88" s="533"/>
      <c r="G88" s="710"/>
      <c r="H88" s="392"/>
      <c r="I88" s="174">
        <f t="shared" si="6"/>
        <v>0</v>
      </c>
      <c r="J88" s="185"/>
    </row>
    <row r="89" spans="1:10" ht="15.75" customHeight="1" x14ac:dyDescent="0.2">
      <c r="A89" s="237"/>
      <c r="B89" s="395"/>
      <c r="C89" s="392"/>
      <c r="D89" s="392"/>
      <c r="E89" s="533"/>
      <c r="F89" s="533"/>
      <c r="G89" s="710"/>
      <c r="H89" s="392"/>
      <c r="I89" s="174">
        <f t="shared" si="6"/>
        <v>0</v>
      </c>
      <c r="J89" s="185"/>
    </row>
    <row r="90" spans="1:10" ht="15.75" customHeight="1" x14ac:dyDescent="0.2">
      <c r="A90" s="237"/>
      <c r="B90" s="395"/>
      <c r="C90" s="392"/>
      <c r="D90" s="392"/>
      <c r="E90" s="533"/>
      <c r="F90" s="533"/>
      <c r="G90" s="710"/>
      <c r="H90" s="392"/>
      <c r="I90" s="174">
        <f t="shared" si="6"/>
        <v>0</v>
      </c>
      <c r="J90" s="185"/>
    </row>
    <row r="91" spans="1:10" ht="15.75" customHeight="1" x14ac:dyDescent="0.2">
      <c r="A91" s="237"/>
      <c r="B91" s="395"/>
      <c r="C91" s="392"/>
      <c r="D91" s="392"/>
      <c r="E91" s="533"/>
      <c r="F91" s="533"/>
      <c r="G91" s="710"/>
      <c r="H91" s="392"/>
      <c r="I91" s="174">
        <f t="shared" si="6"/>
        <v>0</v>
      </c>
      <c r="J91" s="185"/>
    </row>
    <row r="92" spans="1:10" ht="15.75" customHeight="1" x14ac:dyDescent="0.2">
      <c r="A92" s="237"/>
      <c r="B92" s="395"/>
      <c r="C92" s="392"/>
      <c r="D92" s="392"/>
      <c r="E92" s="533"/>
      <c r="F92" s="533"/>
      <c r="G92" s="710"/>
      <c r="H92" s="392"/>
      <c r="I92" s="174">
        <f t="shared" si="6"/>
        <v>0</v>
      </c>
      <c r="J92" s="185"/>
    </row>
    <row r="93" spans="1:10" ht="15.75" customHeight="1" x14ac:dyDescent="0.2">
      <c r="A93" s="237"/>
      <c r="B93" s="395"/>
      <c r="C93" s="392"/>
      <c r="D93" s="392"/>
      <c r="E93" s="533"/>
      <c r="F93" s="533"/>
      <c r="G93" s="710"/>
      <c r="H93" s="392"/>
      <c r="I93" s="174">
        <f t="shared" si="6"/>
        <v>0</v>
      </c>
      <c r="J93" s="185"/>
    </row>
    <row r="94" spans="1:10" ht="15.75" customHeight="1" x14ac:dyDescent="0.2">
      <c r="A94" s="237"/>
      <c r="B94" s="395"/>
      <c r="C94" s="392"/>
      <c r="D94" s="392"/>
      <c r="E94" s="533"/>
      <c r="F94" s="533"/>
      <c r="G94" s="710"/>
      <c r="H94" s="392"/>
      <c r="I94" s="174">
        <f t="shared" si="6"/>
        <v>0</v>
      </c>
      <c r="J94" s="185"/>
    </row>
    <row r="95" spans="1:10" ht="15.75" customHeight="1" x14ac:dyDescent="0.2">
      <c r="A95" s="237"/>
      <c r="B95" s="395"/>
      <c r="C95" s="392"/>
      <c r="D95" s="392"/>
      <c r="E95" s="533"/>
      <c r="F95" s="533"/>
      <c r="G95" s="710"/>
      <c r="H95" s="392"/>
      <c r="I95" s="174">
        <f t="shared" si="6"/>
        <v>0</v>
      </c>
      <c r="J95" s="185"/>
    </row>
    <row r="96" spans="1:10" ht="15.75" customHeight="1" x14ac:dyDescent="0.2">
      <c r="A96" s="237"/>
      <c r="B96" s="395"/>
      <c r="C96" s="392"/>
      <c r="D96" s="392"/>
      <c r="E96" s="533"/>
      <c r="F96" s="533"/>
      <c r="G96" s="710"/>
      <c r="H96" s="392"/>
      <c r="I96" s="174">
        <f t="shared" si="6"/>
        <v>0</v>
      </c>
      <c r="J96" s="185"/>
    </row>
    <row r="97" spans="1:10" ht="15.75" customHeight="1" x14ac:dyDescent="0.2">
      <c r="A97" s="237"/>
      <c r="B97" s="395"/>
      <c r="C97" s="392"/>
      <c r="D97" s="392"/>
      <c r="E97" s="533"/>
      <c r="F97" s="533"/>
      <c r="G97" s="710"/>
      <c r="H97" s="392"/>
      <c r="I97" s="174">
        <f t="shared" si="6"/>
        <v>0</v>
      </c>
      <c r="J97" s="185"/>
    </row>
    <row r="98" spans="1:10" ht="15.75" customHeight="1" x14ac:dyDescent="0.2">
      <c r="A98" s="237"/>
      <c r="B98" s="395"/>
      <c r="C98" s="392"/>
      <c r="D98" s="392"/>
      <c r="E98" s="533"/>
      <c r="F98" s="533"/>
      <c r="G98" s="710"/>
      <c r="H98" s="392"/>
      <c r="I98" s="174">
        <f t="shared" ref="I98:I115" si="7">SUM(B98+C98-D98)</f>
        <v>0</v>
      </c>
      <c r="J98" s="185"/>
    </row>
    <row r="99" spans="1:10" ht="15.75" customHeight="1" x14ac:dyDescent="0.2">
      <c r="A99" s="237"/>
      <c r="B99" s="395"/>
      <c r="C99" s="392"/>
      <c r="D99" s="392"/>
      <c r="E99" s="533"/>
      <c r="F99" s="533"/>
      <c r="G99" s="710"/>
      <c r="H99" s="392"/>
      <c r="I99" s="174">
        <f t="shared" si="7"/>
        <v>0</v>
      </c>
      <c r="J99" s="185"/>
    </row>
    <row r="100" spans="1:10" ht="15.75" customHeight="1" x14ac:dyDescent="0.2">
      <c r="A100" s="237"/>
      <c r="B100" s="395"/>
      <c r="C100" s="392"/>
      <c r="D100" s="392"/>
      <c r="E100" s="533"/>
      <c r="F100" s="533"/>
      <c r="G100" s="710"/>
      <c r="H100" s="392"/>
      <c r="I100" s="174">
        <f>SUM(B100+C100-D100)</f>
        <v>0</v>
      </c>
      <c r="J100" s="185"/>
    </row>
    <row r="101" spans="1:10" ht="15.75" customHeight="1" x14ac:dyDescent="0.2">
      <c r="A101" s="237"/>
      <c r="B101" s="395"/>
      <c r="C101" s="392"/>
      <c r="D101" s="392"/>
      <c r="E101" s="533"/>
      <c r="F101" s="533"/>
      <c r="G101" s="710"/>
      <c r="H101" s="392"/>
      <c r="I101" s="174">
        <f>SUM(B101+C101-D101)</f>
        <v>0</v>
      </c>
      <c r="J101" s="185"/>
    </row>
    <row r="102" spans="1:10" ht="15.75" customHeight="1" x14ac:dyDescent="0.2">
      <c r="A102" s="237"/>
      <c r="B102" s="395"/>
      <c r="C102" s="392"/>
      <c r="D102" s="392"/>
      <c r="E102" s="533"/>
      <c r="F102" s="533"/>
      <c r="G102" s="710"/>
      <c r="H102" s="392"/>
      <c r="I102" s="174">
        <f>SUM(B102+C102-D102)</f>
        <v>0</v>
      </c>
      <c r="J102" s="185"/>
    </row>
    <row r="103" spans="1:10" ht="15.75" customHeight="1" x14ac:dyDescent="0.2">
      <c r="A103" s="237"/>
      <c r="B103" s="395"/>
      <c r="C103" s="392"/>
      <c r="D103" s="392"/>
      <c r="E103" s="533"/>
      <c r="F103" s="533"/>
      <c r="G103" s="710"/>
      <c r="H103" s="392"/>
      <c r="I103" s="174">
        <f>SUM(B103+C103-D103)</f>
        <v>0</v>
      </c>
      <c r="J103" s="185"/>
    </row>
    <row r="104" spans="1:10" ht="15.75" customHeight="1" x14ac:dyDescent="0.2">
      <c r="A104" s="237"/>
      <c r="B104" s="395"/>
      <c r="C104" s="392"/>
      <c r="D104" s="392"/>
      <c r="E104" s="533"/>
      <c r="F104" s="533"/>
      <c r="G104" s="710"/>
      <c r="H104" s="392"/>
      <c r="I104" s="174">
        <f>SUM(B104+C104-D104)</f>
        <v>0</v>
      </c>
      <c r="J104" s="185"/>
    </row>
    <row r="105" spans="1:10" ht="15.75" customHeight="1" x14ac:dyDescent="0.2">
      <c r="A105" s="237"/>
      <c r="B105" s="395"/>
      <c r="C105" s="392"/>
      <c r="D105" s="392"/>
      <c r="E105" s="533"/>
      <c r="F105" s="533"/>
      <c r="G105" s="710"/>
      <c r="H105" s="392"/>
      <c r="I105" s="174">
        <f t="shared" si="7"/>
        <v>0</v>
      </c>
      <c r="J105" s="185"/>
    </row>
    <row r="106" spans="1:10" ht="15.75" customHeight="1" x14ac:dyDescent="0.2">
      <c r="A106" s="237"/>
      <c r="B106" s="395"/>
      <c r="C106" s="392"/>
      <c r="D106" s="392"/>
      <c r="E106" s="533"/>
      <c r="F106" s="533"/>
      <c r="G106" s="710"/>
      <c r="H106" s="392"/>
      <c r="I106" s="174">
        <f t="shared" si="7"/>
        <v>0</v>
      </c>
      <c r="J106" s="185"/>
    </row>
    <row r="107" spans="1:10" ht="15.75" customHeight="1" x14ac:dyDescent="0.2">
      <c r="A107" s="237"/>
      <c r="B107" s="395"/>
      <c r="C107" s="392"/>
      <c r="D107" s="392"/>
      <c r="E107" s="533"/>
      <c r="F107" s="533"/>
      <c r="G107" s="710"/>
      <c r="H107" s="392"/>
      <c r="I107" s="174">
        <f t="shared" si="7"/>
        <v>0</v>
      </c>
      <c r="J107" s="185"/>
    </row>
    <row r="108" spans="1:10" ht="15.75" customHeight="1" x14ac:dyDescent="0.2">
      <c r="A108" s="237"/>
      <c r="B108" s="395"/>
      <c r="C108" s="392"/>
      <c r="D108" s="392"/>
      <c r="E108" s="533"/>
      <c r="F108" s="533"/>
      <c r="G108" s="710"/>
      <c r="H108" s="392"/>
      <c r="I108" s="174">
        <f t="shared" si="7"/>
        <v>0</v>
      </c>
      <c r="J108" s="185"/>
    </row>
    <row r="109" spans="1:10" ht="15.75" customHeight="1" x14ac:dyDescent="0.2">
      <c r="A109" s="237"/>
      <c r="B109" s="395"/>
      <c r="C109" s="392"/>
      <c r="D109" s="392"/>
      <c r="E109" s="533"/>
      <c r="F109" s="533"/>
      <c r="G109" s="710"/>
      <c r="H109" s="392"/>
      <c r="I109" s="174">
        <f t="shared" si="7"/>
        <v>0</v>
      </c>
      <c r="J109" s="185"/>
    </row>
    <row r="110" spans="1:10" ht="15.75" customHeight="1" x14ac:dyDescent="0.2">
      <c r="A110" s="237"/>
      <c r="B110" s="395"/>
      <c r="C110" s="392"/>
      <c r="D110" s="392"/>
      <c r="E110" s="533"/>
      <c r="F110" s="533"/>
      <c r="G110" s="710"/>
      <c r="H110" s="392"/>
      <c r="I110" s="174">
        <f t="shared" si="7"/>
        <v>0</v>
      </c>
      <c r="J110" s="185"/>
    </row>
    <row r="111" spans="1:10" ht="15.75" customHeight="1" x14ac:dyDescent="0.2">
      <c r="A111" s="237"/>
      <c r="B111" s="395"/>
      <c r="C111" s="392"/>
      <c r="D111" s="392"/>
      <c r="E111" s="533"/>
      <c r="F111" s="533"/>
      <c r="G111" s="710"/>
      <c r="H111" s="392"/>
      <c r="I111" s="174">
        <f t="shared" si="7"/>
        <v>0</v>
      </c>
      <c r="J111" s="185"/>
    </row>
    <row r="112" spans="1:10" ht="15.75" customHeight="1" x14ac:dyDescent="0.2">
      <c r="A112" s="237"/>
      <c r="B112" s="395"/>
      <c r="C112" s="392"/>
      <c r="D112" s="392"/>
      <c r="E112" s="533"/>
      <c r="F112" s="533"/>
      <c r="G112" s="710"/>
      <c r="H112" s="392"/>
      <c r="I112" s="174">
        <f t="shared" si="7"/>
        <v>0</v>
      </c>
      <c r="J112" s="185"/>
    </row>
    <row r="113" spans="1:10" ht="15.75" customHeight="1" x14ac:dyDescent="0.2">
      <c r="A113" s="237"/>
      <c r="B113" s="395"/>
      <c r="C113" s="392"/>
      <c r="D113" s="392"/>
      <c r="E113" s="533"/>
      <c r="F113" s="533"/>
      <c r="G113" s="710"/>
      <c r="H113" s="392"/>
      <c r="I113" s="174">
        <f t="shared" si="7"/>
        <v>0</v>
      </c>
      <c r="J113" s="185"/>
    </row>
    <row r="114" spans="1:10" ht="15.75" customHeight="1" x14ac:dyDescent="0.2">
      <c r="A114" s="237"/>
      <c r="B114" s="395"/>
      <c r="C114" s="392"/>
      <c r="D114" s="392"/>
      <c r="E114" s="533"/>
      <c r="F114" s="533"/>
      <c r="G114" s="710"/>
      <c r="H114" s="392"/>
      <c r="I114" s="174">
        <f t="shared" si="7"/>
        <v>0</v>
      </c>
      <c r="J114" s="185"/>
    </row>
    <row r="115" spans="1:10" ht="15.75" customHeight="1" x14ac:dyDescent="0.2">
      <c r="A115" s="237"/>
      <c r="B115" s="395"/>
      <c r="C115" s="392"/>
      <c r="D115" s="392"/>
      <c r="E115" s="533"/>
      <c r="F115" s="533"/>
      <c r="G115" s="710"/>
      <c r="H115" s="392"/>
      <c r="I115" s="174">
        <f t="shared" si="7"/>
        <v>0</v>
      </c>
      <c r="J115" s="185"/>
    </row>
    <row r="116" spans="1:10" ht="15.75" customHeight="1" x14ac:dyDescent="0.2">
      <c r="A116" s="237"/>
      <c r="B116" s="395"/>
      <c r="C116" s="392"/>
      <c r="D116" s="392"/>
      <c r="E116" s="533"/>
      <c r="F116" s="533"/>
      <c r="G116" s="397"/>
      <c r="H116" s="392"/>
      <c r="I116" s="405">
        <f>SUM(B116+C116-D116)</f>
        <v>0</v>
      </c>
      <c r="J116" s="185"/>
    </row>
    <row r="117" spans="1:10" ht="15.75" customHeight="1" x14ac:dyDescent="0.2">
      <c r="A117" s="399" t="s">
        <v>190</v>
      </c>
      <c r="B117" s="393"/>
      <c r="C117" s="393"/>
      <c r="D117" s="393"/>
      <c r="E117" s="573"/>
      <c r="F117" s="573"/>
      <c r="G117" s="343"/>
      <c r="H117" s="393"/>
      <c r="I117" s="380">
        <f>SUM(I50:I116)</f>
        <v>0</v>
      </c>
      <c r="J117" s="185" t="s">
        <v>0</v>
      </c>
    </row>
    <row r="118" spans="1:10" ht="6" customHeight="1" x14ac:dyDescent="0.2">
      <c r="A118" s="402"/>
      <c r="B118" s="393"/>
      <c r="C118" s="393"/>
      <c r="D118" s="393"/>
      <c r="E118" s="573"/>
      <c r="F118" s="573"/>
      <c r="G118" s="343"/>
      <c r="H118" s="393"/>
      <c r="I118" s="403"/>
      <c r="J118" s="401"/>
    </row>
    <row r="119" spans="1:10" ht="15.75" customHeight="1" x14ac:dyDescent="0.2">
      <c r="A119" s="237" t="s">
        <v>195</v>
      </c>
      <c r="B119" s="404"/>
      <c r="C119" s="393"/>
      <c r="D119" s="393"/>
      <c r="E119" s="573"/>
      <c r="F119" s="573"/>
      <c r="G119" s="343"/>
      <c r="H119" s="343"/>
      <c r="I119" s="174">
        <f t="shared" ref="I119:I265" si="8">SUM(B119+C119-D119)</f>
        <v>0</v>
      </c>
      <c r="J119" s="185"/>
    </row>
    <row r="120" spans="1:10" ht="15.75" customHeight="1" x14ac:dyDescent="0.2">
      <c r="A120" s="237"/>
      <c r="B120" s="395"/>
      <c r="C120" s="392"/>
      <c r="D120" s="392"/>
      <c r="E120" s="574"/>
      <c r="F120" s="574"/>
      <c r="G120" s="407"/>
      <c r="H120" s="392"/>
      <c r="I120" s="174">
        <f t="shared" si="8"/>
        <v>0</v>
      </c>
      <c r="J120" s="185"/>
    </row>
    <row r="121" spans="1:10" ht="15.75" customHeight="1" x14ac:dyDescent="0.2">
      <c r="A121" s="237"/>
      <c r="B121" s="395"/>
      <c r="C121" s="392"/>
      <c r="D121" s="392"/>
      <c r="E121" s="574"/>
      <c r="F121" s="574"/>
      <c r="G121" s="407"/>
      <c r="H121" s="392"/>
      <c r="I121" s="174">
        <f t="shared" si="8"/>
        <v>0</v>
      </c>
      <c r="J121" s="185"/>
    </row>
    <row r="122" spans="1:10" ht="15.75" customHeight="1" x14ac:dyDescent="0.2">
      <c r="A122" s="237"/>
      <c r="B122" s="395"/>
      <c r="C122" s="392"/>
      <c r="D122" s="392"/>
      <c r="E122" s="574"/>
      <c r="F122" s="574"/>
      <c r="G122" s="407"/>
      <c r="H122" s="392"/>
      <c r="I122" s="174">
        <f t="shared" si="8"/>
        <v>0</v>
      </c>
      <c r="J122" s="185"/>
    </row>
    <row r="123" spans="1:10" ht="15.75" customHeight="1" x14ac:dyDescent="0.2">
      <c r="A123" s="237"/>
      <c r="B123" s="395"/>
      <c r="C123" s="392"/>
      <c r="D123" s="392"/>
      <c r="E123" s="574"/>
      <c r="F123" s="574"/>
      <c r="G123" s="407"/>
      <c r="H123" s="392"/>
      <c r="I123" s="174">
        <f>SUM(B123+C123-D123)</f>
        <v>0</v>
      </c>
      <c r="J123" s="185"/>
    </row>
    <row r="124" spans="1:10" ht="15.75" customHeight="1" x14ac:dyDescent="0.2">
      <c r="A124" s="237"/>
      <c r="B124" s="395"/>
      <c r="C124" s="392"/>
      <c r="D124" s="392"/>
      <c r="E124" s="574"/>
      <c r="F124" s="574"/>
      <c r="G124" s="407"/>
      <c r="H124" s="392"/>
      <c r="I124" s="174">
        <f>SUM(B124+C124-D124)</f>
        <v>0</v>
      </c>
      <c r="J124" s="185"/>
    </row>
    <row r="125" spans="1:10" ht="15.75" customHeight="1" x14ac:dyDescent="0.2">
      <c r="A125" s="237"/>
      <c r="B125" s="395"/>
      <c r="C125" s="392"/>
      <c r="D125" s="392"/>
      <c r="E125" s="574"/>
      <c r="F125" s="574"/>
      <c r="G125" s="407"/>
      <c r="H125" s="392"/>
      <c r="I125" s="174">
        <f>SUM(B125+C125-D125)</f>
        <v>0</v>
      </c>
      <c r="J125" s="185"/>
    </row>
    <row r="126" spans="1:10" ht="15.75" customHeight="1" x14ac:dyDescent="0.2">
      <c r="A126" s="237"/>
      <c r="B126" s="395"/>
      <c r="C126" s="392"/>
      <c r="D126" s="392"/>
      <c r="E126" s="533"/>
      <c r="F126" s="533"/>
      <c r="G126" s="397"/>
      <c r="H126" s="392"/>
      <c r="I126" s="174">
        <f t="shared" si="8"/>
        <v>0</v>
      </c>
      <c r="J126" s="185"/>
    </row>
    <row r="127" spans="1:10" ht="15.75" customHeight="1" x14ac:dyDescent="0.2">
      <c r="A127" s="237"/>
      <c r="B127" s="395"/>
      <c r="C127" s="392"/>
      <c r="D127" s="392"/>
      <c r="E127" s="533"/>
      <c r="F127" s="533"/>
      <c r="G127" s="397"/>
      <c r="H127" s="392"/>
      <c r="I127" s="174">
        <f t="shared" si="8"/>
        <v>0</v>
      </c>
      <c r="J127" s="185"/>
    </row>
    <row r="128" spans="1:10" ht="15.75" customHeight="1" x14ac:dyDescent="0.2">
      <c r="A128" s="237"/>
      <c r="B128" s="395"/>
      <c r="C128" s="392"/>
      <c r="D128" s="392"/>
      <c r="E128" s="533"/>
      <c r="F128" s="533"/>
      <c r="G128" s="397"/>
      <c r="H128" s="392"/>
      <c r="I128" s="408">
        <f t="shared" si="8"/>
        <v>0</v>
      </c>
      <c r="J128" s="185"/>
    </row>
    <row r="129" spans="1:10" ht="15.75" customHeight="1" x14ac:dyDescent="0.2">
      <c r="A129" s="237" t="s">
        <v>191</v>
      </c>
      <c r="B129" s="393"/>
      <c r="C129" s="393"/>
      <c r="D129" s="393"/>
      <c r="E129" s="573"/>
      <c r="F129" s="573"/>
      <c r="G129" s="343"/>
      <c r="H129" s="393"/>
      <c r="I129" s="380">
        <f>SUM(I119:I128)</f>
        <v>0</v>
      </c>
      <c r="J129" s="185" t="s">
        <v>0</v>
      </c>
    </row>
    <row r="130" spans="1:10" ht="6" customHeight="1" x14ac:dyDescent="0.2">
      <c r="A130" s="402"/>
      <c r="B130" s="393"/>
      <c r="C130" s="393"/>
      <c r="D130" s="393"/>
      <c r="E130" s="573"/>
      <c r="F130" s="573"/>
      <c r="G130" s="343"/>
      <c r="H130" s="393"/>
      <c r="I130" s="403"/>
      <c r="J130" s="401"/>
    </row>
    <row r="131" spans="1:10" ht="15.75" customHeight="1" x14ac:dyDescent="0.2">
      <c r="A131" s="399" t="s">
        <v>483</v>
      </c>
      <c r="B131" s="361">
        <f>SUM(B12:B129)</f>
        <v>0</v>
      </c>
      <c r="C131" s="361">
        <f>SUM(C12:C129)</f>
        <v>0</v>
      </c>
      <c r="D131" s="361">
        <f>SUM(D12:D129)</f>
        <v>0</v>
      </c>
      <c r="E131" s="573" t="s">
        <v>0</v>
      </c>
      <c r="F131" s="573" t="s">
        <v>0</v>
      </c>
      <c r="G131" s="343" t="s">
        <v>0</v>
      </c>
      <c r="H131" s="361">
        <f>SUM(H12:H129)</f>
        <v>0</v>
      </c>
      <c r="I131" s="361">
        <f>SUM(I48+I117+I129)</f>
        <v>0</v>
      </c>
      <c r="J131" s="409">
        <f>I131</f>
        <v>0</v>
      </c>
    </row>
    <row r="132" spans="1:10" ht="6" customHeight="1" x14ac:dyDescent="0.2">
      <c r="A132" s="402"/>
      <c r="B132" s="393"/>
      <c r="C132" s="393"/>
      <c r="D132" s="393"/>
      <c r="E132" s="573"/>
      <c r="F132" s="573"/>
      <c r="G132" s="343"/>
      <c r="H132" s="393"/>
      <c r="I132" s="403"/>
      <c r="J132" s="401"/>
    </row>
    <row r="133" spans="1:10" ht="15.75" customHeight="1" x14ac:dyDescent="0.2">
      <c r="A133" s="399" t="s">
        <v>194</v>
      </c>
      <c r="B133" s="392"/>
      <c r="C133" s="393"/>
      <c r="D133" s="393"/>
      <c r="E133" s="573"/>
      <c r="F133" s="573"/>
      <c r="G133" s="343"/>
      <c r="H133" s="343"/>
      <c r="I133" s="174">
        <f t="shared" si="8"/>
        <v>0</v>
      </c>
      <c r="J133" s="185"/>
    </row>
    <row r="134" spans="1:10" ht="15.75" customHeight="1" x14ac:dyDescent="0.2">
      <c r="A134" s="237"/>
      <c r="B134" s="395"/>
      <c r="C134" s="392"/>
      <c r="D134" s="392"/>
      <c r="E134" s="533"/>
      <c r="F134" s="533"/>
      <c r="G134" s="397"/>
      <c r="H134" s="392"/>
      <c r="I134" s="174">
        <f t="shared" si="8"/>
        <v>0</v>
      </c>
      <c r="J134" s="185"/>
    </row>
    <row r="135" spans="1:10" ht="15.75" customHeight="1" x14ac:dyDescent="0.2">
      <c r="A135" s="237"/>
      <c r="B135" s="395"/>
      <c r="C135" s="392"/>
      <c r="D135" s="392"/>
      <c r="E135" s="533"/>
      <c r="F135" s="533"/>
      <c r="G135" s="397"/>
      <c r="H135" s="392"/>
      <c r="I135" s="174">
        <f t="shared" si="8"/>
        <v>0</v>
      </c>
      <c r="J135" s="185"/>
    </row>
    <row r="136" spans="1:10" ht="15.75" customHeight="1" x14ac:dyDescent="0.2">
      <c r="A136" s="237"/>
      <c r="B136" s="395"/>
      <c r="C136" s="392"/>
      <c r="D136" s="392"/>
      <c r="E136" s="533"/>
      <c r="F136" s="533"/>
      <c r="G136" s="397"/>
      <c r="H136" s="392"/>
      <c r="I136" s="174">
        <f t="shared" si="8"/>
        <v>0</v>
      </c>
      <c r="J136" s="185"/>
    </row>
    <row r="137" spans="1:10" ht="15.75" customHeight="1" x14ac:dyDescent="0.2">
      <c r="A137" s="237"/>
      <c r="B137" s="395"/>
      <c r="C137" s="392"/>
      <c r="D137" s="392"/>
      <c r="E137" s="533"/>
      <c r="F137" s="533"/>
      <c r="G137" s="397"/>
      <c r="H137" s="392"/>
      <c r="I137" s="174">
        <f t="shared" ref="I137:I143" si="9">SUM(B137+C137-D137)</f>
        <v>0</v>
      </c>
      <c r="J137" s="185"/>
    </row>
    <row r="138" spans="1:10" ht="15.75" customHeight="1" x14ac:dyDescent="0.2">
      <c r="A138" s="237"/>
      <c r="B138" s="395"/>
      <c r="C138" s="392"/>
      <c r="D138" s="392"/>
      <c r="E138" s="533"/>
      <c r="F138" s="533"/>
      <c r="G138" s="397"/>
      <c r="H138" s="392"/>
      <c r="I138" s="174">
        <f t="shared" si="9"/>
        <v>0</v>
      </c>
      <c r="J138" s="185"/>
    </row>
    <row r="139" spans="1:10" ht="15.75" customHeight="1" x14ac:dyDescent="0.2">
      <c r="A139" s="237"/>
      <c r="B139" s="395"/>
      <c r="C139" s="392"/>
      <c r="D139" s="392"/>
      <c r="E139" s="533"/>
      <c r="F139" s="533"/>
      <c r="G139" s="397"/>
      <c r="H139" s="392"/>
      <c r="I139" s="174">
        <f t="shared" si="9"/>
        <v>0</v>
      </c>
      <c r="J139" s="185"/>
    </row>
    <row r="140" spans="1:10" ht="15.75" customHeight="1" x14ac:dyDescent="0.2">
      <c r="A140" s="237"/>
      <c r="B140" s="395"/>
      <c r="C140" s="392"/>
      <c r="D140" s="392"/>
      <c r="E140" s="533"/>
      <c r="F140" s="533"/>
      <c r="G140" s="397"/>
      <c r="H140" s="392"/>
      <c r="I140" s="174">
        <f t="shared" si="9"/>
        <v>0</v>
      </c>
      <c r="J140" s="185"/>
    </row>
    <row r="141" spans="1:10" ht="15.75" customHeight="1" x14ac:dyDescent="0.2">
      <c r="A141" s="237"/>
      <c r="B141" s="395"/>
      <c r="C141" s="392"/>
      <c r="D141" s="392"/>
      <c r="E141" s="533"/>
      <c r="F141" s="533"/>
      <c r="G141" s="397"/>
      <c r="H141" s="392"/>
      <c r="I141" s="174">
        <f t="shared" si="9"/>
        <v>0</v>
      </c>
      <c r="J141" s="185"/>
    </row>
    <row r="142" spans="1:10" ht="15.75" customHeight="1" x14ac:dyDescent="0.2">
      <c r="A142" s="237"/>
      <c r="B142" s="395"/>
      <c r="C142" s="392"/>
      <c r="D142" s="392"/>
      <c r="E142" s="533"/>
      <c r="F142" s="533"/>
      <c r="G142" s="397"/>
      <c r="H142" s="392"/>
      <c r="I142" s="174">
        <f t="shared" si="9"/>
        <v>0</v>
      </c>
      <c r="J142" s="185"/>
    </row>
    <row r="143" spans="1:10" ht="15.75" customHeight="1" x14ac:dyDescent="0.2">
      <c r="A143" s="237"/>
      <c r="B143" s="395"/>
      <c r="C143" s="392"/>
      <c r="D143" s="392"/>
      <c r="E143" s="533"/>
      <c r="F143" s="533"/>
      <c r="G143" s="397"/>
      <c r="H143" s="392"/>
      <c r="I143" s="174">
        <f t="shared" si="9"/>
        <v>0</v>
      </c>
      <c r="J143" s="185"/>
    </row>
    <row r="144" spans="1:10" ht="15.75" customHeight="1" x14ac:dyDescent="0.2">
      <c r="A144" s="237"/>
      <c r="B144" s="395"/>
      <c r="C144" s="392"/>
      <c r="D144" s="392"/>
      <c r="E144" s="533"/>
      <c r="F144" s="533"/>
      <c r="G144" s="397"/>
      <c r="H144" s="392"/>
      <c r="I144" s="174">
        <f t="shared" si="8"/>
        <v>0</v>
      </c>
      <c r="J144" s="185"/>
    </row>
    <row r="145" spans="1:10" ht="15.75" customHeight="1" x14ac:dyDescent="0.2">
      <c r="A145" s="237"/>
      <c r="B145" s="395"/>
      <c r="C145" s="392"/>
      <c r="D145" s="392"/>
      <c r="E145" s="533"/>
      <c r="F145" s="533"/>
      <c r="G145" s="397"/>
      <c r="H145" s="392"/>
      <c r="I145" s="174">
        <f>SUM(B145+C145-D145)</f>
        <v>0</v>
      </c>
      <c r="J145" s="185"/>
    </row>
    <row r="146" spans="1:10" ht="15.75" customHeight="1" x14ac:dyDescent="0.2">
      <c r="A146" s="237"/>
      <c r="B146" s="395"/>
      <c r="C146" s="392"/>
      <c r="D146" s="392"/>
      <c r="E146" s="533"/>
      <c r="F146" s="533"/>
      <c r="G146" s="397"/>
      <c r="H146" s="392"/>
      <c r="I146" s="174">
        <f>SUM(B146+C146-D146)</f>
        <v>0</v>
      </c>
      <c r="J146" s="185"/>
    </row>
    <row r="147" spans="1:10" ht="15.75" customHeight="1" x14ac:dyDescent="0.2">
      <c r="A147" s="237"/>
      <c r="B147" s="395"/>
      <c r="C147" s="392"/>
      <c r="D147" s="392"/>
      <c r="E147" s="533"/>
      <c r="F147" s="533"/>
      <c r="G147" s="397"/>
      <c r="H147" s="392"/>
      <c r="I147" s="174">
        <f t="shared" si="8"/>
        <v>0</v>
      </c>
      <c r="J147" s="185"/>
    </row>
    <row r="148" spans="1:10" ht="15.75" customHeight="1" x14ac:dyDescent="0.2">
      <c r="A148" s="237"/>
      <c r="B148" s="395"/>
      <c r="C148" s="392"/>
      <c r="D148" s="392"/>
      <c r="E148" s="533"/>
      <c r="F148" s="533"/>
      <c r="G148" s="397"/>
      <c r="H148" s="392"/>
      <c r="I148" s="174">
        <f t="shared" si="8"/>
        <v>0</v>
      </c>
      <c r="J148" s="185"/>
    </row>
    <row r="149" spans="1:10" ht="15.75" customHeight="1" x14ac:dyDescent="0.2">
      <c r="A149" s="237"/>
      <c r="B149" s="395"/>
      <c r="C149" s="392"/>
      <c r="D149" s="392"/>
      <c r="E149" s="533"/>
      <c r="F149" s="533"/>
      <c r="G149" s="397"/>
      <c r="H149" s="392"/>
      <c r="I149" s="174">
        <f t="shared" si="8"/>
        <v>0</v>
      </c>
      <c r="J149" s="185"/>
    </row>
    <row r="150" spans="1:10" ht="15.75" customHeight="1" x14ac:dyDescent="0.2">
      <c r="A150" s="237"/>
      <c r="B150" s="395"/>
      <c r="C150" s="392"/>
      <c r="D150" s="392"/>
      <c r="E150" s="533"/>
      <c r="F150" s="533"/>
      <c r="G150" s="397"/>
      <c r="H150" s="392"/>
      <c r="I150" s="174">
        <f t="shared" si="8"/>
        <v>0</v>
      </c>
      <c r="J150" s="185"/>
    </row>
    <row r="151" spans="1:10" ht="15.75" customHeight="1" x14ac:dyDescent="0.2">
      <c r="A151" s="237"/>
      <c r="B151" s="395"/>
      <c r="C151" s="392"/>
      <c r="D151" s="392"/>
      <c r="E151" s="533"/>
      <c r="F151" s="533"/>
      <c r="G151" s="397"/>
      <c r="H151" s="392"/>
      <c r="I151" s="174">
        <f t="shared" si="8"/>
        <v>0</v>
      </c>
      <c r="J151" s="185"/>
    </row>
    <row r="152" spans="1:10" ht="15.75" customHeight="1" x14ac:dyDescent="0.2">
      <c r="A152" s="237"/>
      <c r="B152" s="395"/>
      <c r="C152" s="392"/>
      <c r="D152" s="392"/>
      <c r="E152" s="533"/>
      <c r="F152" s="533"/>
      <c r="G152" s="397"/>
      <c r="H152" s="392"/>
      <c r="I152" s="174">
        <f t="shared" si="8"/>
        <v>0</v>
      </c>
      <c r="J152" s="185"/>
    </row>
    <row r="153" spans="1:10" ht="15.75" customHeight="1" x14ac:dyDescent="0.2">
      <c r="A153" s="237"/>
      <c r="B153" s="395"/>
      <c r="C153" s="392"/>
      <c r="D153" s="392"/>
      <c r="E153" s="533"/>
      <c r="F153" s="533"/>
      <c r="G153" s="629"/>
      <c r="H153" s="392"/>
      <c r="I153" s="174">
        <f t="shared" si="8"/>
        <v>0</v>
      </c>
      <c r="J153" s="185"/>
    </row>
    <row r="154" spans="1:10" ht="15.75" customHeight="1" x14ac:dyDescent="0.2">
      <c r="A154" s="237"/>
      <c r="B154" s="395"/>
      <c r="C154" s="392"/>
      <c r="D154" s="392"/>
      <c r="E154" s="533"/>
      <c r="F154" s="533"/>
      <c r="G154" s="629"/>
      <c r="H154" s="392"/>
      <c r="I154" s="174">
        <f t="shared" si="8"/>
        <v>0</v>
      </c>
      <c r="J154" s="185"/>
    </row>
    <row r="155" spans="1:10" ht="15.75" customHeight="1" x14ac:dyDescent="0.2">
      <c r="A155" s="237"/>
      <c r="B155" s="395"/>
      <c r="C155" s="392"/>
      <c r="D155" s="392"/>
      <c r="E155" s="533"/>
      <c r="F155" s="533"/>
      <c r="G155" s="629"/>
      <c r="H155" s="392"/>
      <c r="I155" s="174">
        <f t="shared" si="8"/>
        <v>0</v>
      </c>
      <c r="J155" s="185"/>
    </row>
    <row r="156" spans="1:10" ht="15.75" customHeight="1" x14ac:dyDescent="0.2">
      <c r="A156" s="237"/>
      <c r="B156" s="395"/>
      <c r="C156" s="392"/>
      <c r="D156" s="392"/>
      <c r="E156" s="533"/>
      <c r="F156" s="533"/>
      <c r="G156" s="629"/>
      <c r="H156" s="392"/>
      <c r="I156" s="174">
        <f t="shared" si="8"/>
        <v>0</v>
      </c>
      <c r="J156" s="185"/>
    </row>
    <row r="157" spans="1:10" ht="15.75" customHeight="1" x14ac:dyDescent="0.2">
      <c r="A157" s="237"/>
      <c r="B157" s="395"/>
      <c r="C157" s="392"/>
      <c r="D157" s="392"/>
      <c r="E157" s="533"/>
      <c r="F157" s="533"/>
      <c r="G157" s="629"/>
      <c r="H157" s="392"/>
      <c r="I157" s="174">
        <f t="shared" si="8"/>
        <v>0</v>
      </c>
      <c r="J157" s="185"/>
    </row>
    <row r="158" spans="1:10" ht="15.75" customHeight="1" x14ac:dyDescent="0.2">
      <c r="A158" s="237"/>
      <c r="B158" s="395"/>
      <c r="C158" s="392"/>
      <c r="D158" s="392"/>
      <c r="E158" s="533"/>
      <c r="F158" s="533"/>
      <c r="G158" s="629"/>
      <c r="H158" s="392"/>
      <c r="I158" s="174">
        <f t="shared" si="8"/>
        <v>0</v>
      </c>
      <c r="J158" s="185"/>
    </row>
    <row r="159" spans="1:10" ht="15.75" customHeight="1" x14ac:dyDescent="0.2">
      <c r="A159" s="237"/>
      <c r="B159" s="395"/>
      <c r="C159" s="392"/>
      <c r="D159" s="392"/>
      <c r="E159" s="533"/>
      <c r="F159" s="533"/>
      <c r="G159" s="629"/>
      <c r="H159" s="392"/>
      <c r="I159" s="174">
        <f t="shared" si="8"/>
        <v>0</v>
      </c>
      <c r="J159" s="185"/>
    </row>
    <row r="160" spans="1:10" ht="15.75" customHeight="1" x14ac:dyDescent="0.2">
      <c r="A160" s="237"/>
      <c r="B160" s="395"/>
      <c r="C160" s="392"/>
      <c r="D160" s="392"/>
      <c r="E160" s="533"/>
      <c r="F160" s="533"/>
      <c r="G160" s="629"/>
      <c r="H160" s="392"/>
      <c r="I160" s="174">
        <f t="shared" si="8"/>
        <v>0</v>
      </c>
      <c r="J160" s="185"/>
    </row>
    <row r="161" spans="1:10" ht="15.75" customHeight="1" x14ac:dyDescent="0.2">
      <c r="A161" s="237"/>
      <c r="B161" s="395"/>
      <c r="C161" s="392"/>
      <c r="D161" s="392"/>
      <c r="E161" s="533"/>
      <c r="F161" s="533"/>
      <c r="G161" s="629"/>
      <c r="H161" s="392"/>
      <c r="I161" s="174">
        <f t="shared" si="8"/>
        <v>0</v>
      </c>
      <c r="J161" s="185"/>
    </row>
    <row r="162" spans="1:10" ht="15.75" customHeight="1" x14ac:dyDescent="0.2">
      <c r="A162" s="237"/>
      <c r="B162" s="395"/>
      <c r="C162" s="392"/>
      <c r="D162" s="392"/>
      <c r="E162" s="533"/>
      <c r="F162" s="533"/>
      <c r="G162" s="629"/>
      <c r="H162" s="392"/>
      <c r="I162" s="174">
        <f t="shared" si="8"/>
        <v>0</v>
      </c>
      <c r="J162" s="185"/>
    </row>
    <row r="163" spans="1:10" ht="15.75" customHeight="1" x14ac:dyDescent="0.2">
      <c r="A163" s="237"/>
      <c r="B163" s="395"/>
      <c r="C163" s="392"/>
      <c r="D163" s="392"/>
      <c r="E163" s="533"/>
      <c r="F163" s="533"/>
      <c r="G163" s="629"/>
      <c r="H163" s="392"/>
      <c r="I163" s="174">
        <f t="shared" si="8"/>
        <v>0</v>
      </c>
      <c r="J163" s="185"/>
    </row>
    <row r="164" spans="1:10" ht="15.75" customHeight="1" x14ac:dyDescent="0.2">
      <c r="A164" s="237"/>
      <c r="B164" s="395"/>
      <c r="C164" s="392"/>
      <c r="D164" s="392"/>
      <c r="E164" s="533"/>
      <c r="F164" s="533"/>
      <c r="G164" s="629"/>
      <c r="H164" s="392"/>
      <c r="I164" s="174">
        <f t="shared" si="8"/>
        <v>0</v>
      </c>
      <c r="J164" s="185"/>
    </row>
    <row r="165" spans="1:10" ht="15.75" customHeight="1" x14ac:dyDescent="0.2">
      <c r="A165" s="237"/>
      <c r="B165" s="395"/>
      <c r="C165" s="392"/>
      <c r="D165" s="392"/>
      <c r="E165" s="533"/>
      <c r="F165" s="533"/>
      <c r="G165" s="629"/>
      <c r="H165" s="392"/>
      <c r="I165" s="174">
        <f t="shared" si="8"/>
        <v>0</v>
      </c>
      <c r="J165" s="185"/>
    </row>
    <row r="166" spans="1:10" ht="15.75" customHeight="1" x14ac:dyDescent="0.2">
      <c r="A166" s="237"/>
      <c r="B166" s="395"/>
      <c r="C166" s="392"/>
      <c r="D166" s="392"/>
      <c r="E166" s="533"/>
      <c r="F166" s="533"/>
      <c r="G166" s="629"/>
      <c r="H166" s="392"/>
      <c r="I166" s="174">
        <f t="shared" si="8"/>
        <v>0</v>
      </c>
      <c r="J166" s="185"/>
    </row>
    <row r="167" spans="1:10" ht="15.75" customHeight="1" x14ac:dyDescent="0.2">
      <c r="A167" s="237"/>
      <c r="B167" s="395"/>
      <c r="C167" s="392"/>
      <c r="D167" s="392"/>
      <c r="E167" s="533"/>
      <c r="F167" s="533"/>
      <c r="G167" s="629"/>
      <c r="H167" s="392"/>
      <c r="I167" s="174">
        <f t="shared" si="8"/>
        <v>0</v>
      </c>
      <c r="J167" s="185"/>
    </row>
    <row r="168" spans="1:10" ht="15.75" customHeight="1" x14ac:dyDescent="0.2">
      <c r="A168" s="237"/>
      <c r="B168" s="395"/>
      <c r="C168" s="392"/>
      <c r="D168" s="392"/>
      <c r="E168" s="533"/>
      <c r="F168" s="533"/>
      <c r="G168" s="629"/>
      <c r="H168" s="392"/>
      <c r="I168" s="174">
        <f t="shared" si="8"/>
        <v>0</v>
      </c>
      <c r="J168" s="185"/>
    </row>
    <row r="169" spans="1:10" ht="15.75" customHeight="1" x14ac:dyDescent="0.2">
      <c r="A169" s="237"/>
      <c r="B169" s="395"/>
      <c r="C169" s="392"/>
      <c r="D169" s="392"/>
      <c r="E169" s="533"/>
      <c r="F169" s="533"/>
      <c r="G169" s="629"/>
      <c r="H169" s="392"/>
      <c r="I169" s="174">
        <f t="shared" si="8"/>
        <v>0</v>
      </c>
      <c r="J169" s="185"/>
    </row>
    <row r="170" spans="1:10" ht="15.75" customHeight="1" x14ac:dyDescent="0.2">
      <c r="A170" s="237"/>
      <c r="B170" s="395"/>
      <c r="C170" s="392"/>
      <c r="D170" s="392"/>
      <c r="E170" s="533"/>
      <c r="F170" s="533"/>
      <c r="G170" s="629"/>
      <c r="H170" s="392"/>
      <c r="I170" s="174">
        <f t="shared" si="8"/>
        <v>0</v>
      </c>
      <c r="J170" s="185"/>
    </row>
    <row r="171" spans="1:10" ht="15.75" customHeight="1" x14ac:dyDescent="0.2">
      <c r="A171" s="237"/>
      <c r="B171" s="395"/>
      <c r="C171" s="392"/>
      <c r="D171" s="392"/>
      <c r="E171" s="533"/>
      <c r="F171" s="533"/>
      <c r="G171" s="629"/>
      <c r="H171" s="392"/>
      <c r="I171" s="174">
        <f t="shared" si="8"/>
        <v>0</v>
      </c>
      <c r="J171" s="185"/>
    </row>
    <row r="172" spans="1:10" ht="15.75" customHeight="1" x14ac:dyDescent="0.2">
      <c r="A172" s="237"/>
      <c r="B172" s="395"/>
      <c r="C172" s="392"/>
      <c r="D172" s="392"/>
      <c r="E172" s="533"/>
      <c r="F172" s="533"/>
      <c r="G172" s="629"/>
      <c r="H172" s="392"/>
      <c r="I172" s="174">
        <f t="shared" si="8"/>
        <v>0</v>
      </c>
      <c r="J172" s="185"/>
    </row>
    <row r="173" spans="1:10" ht="15.75" customHeight="1" x14ac:dyDescent="0.2">
      <c r="A173" s="237"/>
      <c r="B173" s="395"/>
      <c r="C173" s="392"/>
      <c r="D173" s="392"/>
      <c r="E173" s="533"/>
      <c r="F173" s="533"/>
      <c r="G173" s="629"/>
      <c r="H173" s="392"/>
      <c r="I173" s="174">
        <f t="shared" si="8"/>
        <v>0</v>
      </c>
      <c r="J173" s="185"/>
    </row>
    <row r="174" spans="1:10" ht="15.75" customHeight="1" x14ac:dyDescent="0.2">
      <c r="A174" s="237"/>
      <c r="B174" s="395"/>
      <c r="C174" s="392"/>
      <c r="D174" s="392"/>
      <c r="E174" s="533"/>
      <c r="F174" s="533"/>
      <c r="G174" s="629"/>
      <c r="H174" s="392"/>
      <c r="I174" s="174">
        <f t="shared" si="8"/>
        <v>0</v>
      </c>
      <c r="J174" s="185"/>
    </row>
    <row r="175" spans="1:10" ht="15.75" customHeight="1" x14ac:dyDescent="0.2">
      <c r="A175" s="237"/>
      <c r="B175" s="395"/>
      <c r="C175" s="392"/>
      <c r="D175" s="392"/>
      <c r="E175" s="533"/>
      <c r="F175" s="533"/>
      <c r="G175" s="629"/>
      <c r="H175" s="392"/>
      <c r="I175" s="174">
        <f t="shared" si="8"/>
        <v>0</v>
      </c>
      <c r="J175" s="185"/>
    </row>
    <row r="176" spans="1:10" ht="15.75" customHeight="1" x14ac:dyDescent="0.2">
      <c r="A176" s="237"/>
      <c r="B176" s="395"/>
      <c r="C176" s="392"/>
      <c r="D176" s="392"/>
      <c r="E176" s="533"/>
      <c r="F176" s="533"/>
      <c r="G176" s="629"/>
      <c r="H176" s="392"/>
      <c r="I176" s="174">
        <f t="shared" si="8"/>
        <v>0</v>
      </c>
      <c r="J176" s="185"/>
    </row>
    <row r="177" spans="1:10" ht="15.75" customHeight="1" x14ac:dyDescent="0.2">
      <c r="A177" s="237"/>
      <c r="B177" s="395"/>
      <c r="C177" s="392"/>
      <c r="D177" s="392"/>
      <c r="E177" s="533"/>
      <c r="F177" s="533"/>
      <c r="G177" s="629"/>
      <c r="H177" s="392"/>
      <c r="I177" s="174">
        <f t="shared" si="8"/>
        <v>0</v>
      </c>
      <c r="J177" s="185"/>
    </row>
    <row r="178" spans="1:10" ht="15.75" customHeight="1" x14ac:dyDescent="0.2">
      <c r="A178" s="237"/>
      <c r="B178" s="395"/>
      <c r="C178" s="392"/>
      <c r="D178" s="392"/>
      <c r="E178" s="533"/>
      <c r="F178" s="533"/>
      <c r="G178" s="629"/>
      <c r="H178" s="392"/>
      <c r="I178" s="174">
        <f t="shared" si="8"/>
        <v>0</v>
      </c>
      <c r="J178" s="185"/>
    </row>
    <row r="179" spans="1:10" ht="15.75" customHeight="1" x14ac:dyDescent="0.2">
      <c r="A179" s="237"/>
      <c r="B179" s="395"/>
      <c r="C179" s="392"/>
      <c r="D179" s="392"/>
      <c r="E179" s="533"/>
      <c r="F179" s="533"/>
      <c r="G179" s="629"/>
      <c r="H179" s="392"/>
      <c r="I179" s="174">
        <f t="shared" si="8"/>
        <v>0</v>
      </c>
      <c r="J179" s="185"/>
    </row>
    <row r="180" spans="1:10" ht="15.75" customHeight="1" x14ac:dyDescent="0.2">
      <c r="A180" s="237"/>
      <c r="B180" s="395"/>
      <c r="C180" s="392"/>
      <c r="D180" s="392"/>
      <c r="E180" s="533"/>
      <c r="F180" s="533"/>
      <c r="G180" s="629"/>
      <c r="H180" s="392"/>
      <c r="I180" s="174">
        <f t="shared" ref="I180:I192" si="10">SUM(B180+C180-D180)</f>
        <v>0</v>
      </c>
      <c r="J180" s="185"/>
    </row>
    <row r="181" spans="1:10" ht="15.75" customHeight="1" x14ac:dyDescent="0.2">
      <c r="A181" s="237"/>
      <c r="B181" s="395"/>
      <c r="C181" s="392"/>
      <c r="D181" s="392"/>
      <c r="E181" s="533"/>
      <c r="F181" s="533"/>
      <c r="G181" s="629"/>
      <c r="H181" s="392"/>
      <c r="I181" s="174">
        <f t="shared" si="10"/>
        <v>0</v>
      </c>
      <c r="J181" s="185"/>
    </row>
    <row r="182" spans="1:10" ht="15.75" customHeight="1" x14ac:dyDescent="0.2">
      <c r="A182" s="237"/>
      <c r="B182" s="395"/>
      <c r="C182" s="392"/>
      <c r="D182" s="392"/>
      <c r="E182" s="533"/>
      <c r="F182" s="533"/>
      <c r="G182" s="629"/>
      <c r="H182" s="392"/>
      <c r="I182" s="174">
        <f t="shared" si="10"/>
        <v>0</v>
      </c>
      <c r="J182" s="185"/>
    </row>
    <row r="183" spans="1:10" ht="15.75" customHeight="1" x14ac:dyDescent="0.2">
      <c r="A183" s="237"/>
      <c r="B183" s="395"/>
      <c r="C183" s="392"/>
      <c r="D183" s="392"/>
      <c r="E183" s="533"/>
      <c r="F183" s="533"/>
      <c r="G183" s="629"/>
      <c r="H183" s="392"/>
      <c r="I183" s="174">
        <f t="shared" si="10"/>
        <v>0</v>
      </c>
      <c r="J183" s="185"/>
    </row>
    <row r="184" spans="1:10" ht="15.75" customHeight="1" x14ac:dyDescent="0.2">
      <c r="A184" s="237"/>
      <c r="B184" s="395"/>
      <c r="C184" s="392"/>
      <c r="D184" s="392"/>
      <c r="E184" s="533"/>
      <c r="F184" s="533"/>
      <c r="G184" s="629"/>
      <c r="H184" s="392"/>
      <c r="I184" s="174">
        <f>SUM(B184+C184-D184)</f>
        <v>0</v>
      </c>
      <c r="J184" s="185"/>
    </row>
    <row r="185" spans="1:10" ht="15.75" customHeight="1" x14ac:dyDescent="0.2">
      <c r="A185" s="237"/>
      <c r="B185" s="395"/>
      <c r="C185" s="392"/>
      <c r="D185" s="392"/>
      <c r="E185" s="533"/>
      <c r="F185" s="533"/>
      <c r="G185" s="629"/>
      <c r="H185" s="392"/>
      <c r="I185" s="174">
        <f>SUM(B185+C185-D185)</f>
        <v>0</v>
      </c>
      <c r="J185" s="185"/>
    </row>
    <row r="186" spans="1:10" ht="15.75" customHeight="1" x14ac:dyDescent="0.2">
      <c r="A186" s="237"/>
      <c r="B186" s="395"/>
      <c r="C186" s="392"/>
      <c r="D186" s="392"/>
      <c r="E186" s="533"/>
      <c r="F186" s="533"/>
      <c r="G186" s="629"/>
      <c r="H186" s="392"/>
      <c r="I186" s="174">
        <f>SUM(B186+C186-D186)</f>
        <v>0</v>
      </c>
      <c r="J186" s="185"/>
    </row>
    <row r="187" spans="1:10" ht="15.75" customHeight="1" x14ac:dyDescent="0.2">
      <c r="A187" s="237"/>
      <c r="B187" s="395"/>
      <c r="C187" s="392"/>
      <c r="D187" s="392"/>
      <c r="E187" s="533"/>
      <c r="F187" s="533"/>
      <c r="G187" s="629"/>
      <c r="H187" s="392"/>
      <c r="I187" s="174">
        <f t="shared" si="10"/>
        <v>0</v>
      </c>
      <c r="J187" s="185"/>
    </row>
    <row r="188" spans="1:10" ht="15.75" customHeight="1" x14ac:dyDescent="0.2">
      <c r="A188" s="237"/>
      <c r="B188" s="395"/>
      <c r="C188" s="392"/>
      <c r="D188" s="392"/>
      <c r="E188" s="533"/>
      <c r="F188" s="533"/>
      <c r="G188" s="629"/>
      <c r="H188" s="392"/>
      <c r="I188" s="174">
        <f t="shared" si="10"/>
        <v>0</v>
      </c>
      <c r="J188" s="185"/>
    </row>
    <row r="189" spans="1:10" ht="15.75" customHeight="1" x14ac:dyDescent="0.2">
      <c r="A189" s="237"/>
      <c r="B189" s="395"/>
      <c r="C189" s="392"/>
      <c r="D189" s="392"/>
      <c r="E189" s="533"/>
      <c r="F189" s="533"/>
      <c r="G189" s="629"/>
      <c r="H189" s="392"/>
      <c r="I189" s="174">
        <f t="shared" si="10"/>
        <v>0</v>
      </c>
      <c r="J189" s="185"/>
    </row>
    <row r="190" spans="1:10" ht="15.75" customHeight="1" x14ac:dyDescent="0.2">
      <c r="A190" s="237"/>
      <c r="B190" s="395"/>
      <c r="C190" s="392"/>
      <c r="D190" s="392"/>
      <c r="E190" s="533"/>
      <c r="F190" s="533"/>
      <c r="G190" s="629"/>
      <c r="H190" s="392"/>
      <c r="I190" s="174">
        <f t="shared" si="10"/>
        <v>0</v>
      </c>
      <c r="J190" s="185"/>
    </row>
    <row r="191" spans="1:10" ht="15.75" customHeight="1" x14ac:dyDescent="0.2">
      <c r="A191" s="237"/>
      <c r="B191" s="395"/>
      <c r="C191" s="392"/>
      <c r="D191" s="392"/>
      <c r="E191" s="533"/>
      <c r="F191" s="533"/>
      <c r="G191" s="629"/>
      <c r="H191" s="392"/>
      <c r="I191" s="174">
        <f t="shared" si="10"/>
        <v>0</v>
      </c>
      <c r="J191" s="185"/>
    </row>
    <row r="192" spans="1:10" ht="15.75" customHeight="1" x14ac:dyDescent="0.2">
      <c r="A192" s="237"/>
      <c r="B192" s="395"/>
      <c r="C192" s="392"/>
      <c r="D192" s="392"/>
      <c r="E192" s="533"/>
      <c r="F192" s="533"/>
      <c r="G192" s="629"/>
      <c r="H192" s="392"/>
      <c r="I192" s="174">
        <f t="shared" si="10"/>
        <v>0</v>
      </c>
      <c r="J192" s="185"/>
    </row>
    <row r="193" spans="1:10" ht="15.75" customHeight="1" x14ac:dyDescent="0.2">
      <c r="A193" s="237"/>
      <c r="B193" s="395"/>
      <c r="C193" s="392"/>
      <c r="D193" s="392"/>
      <c r="E193" s="533"/>
      <c r="F193" s="533"/>
      <c r="G193" s="629"/>
      <c r="H193" s="392"/>
      <c r="I193" s="174">
        <f t="shared" si="8"/>
        <v>0</v>
      </c>
      <c r="J193" s="185"/>
    </row>
    <row r="194" spans="1:10" ht="15.75" customHeight="1" x14ac:dyDescent="0.2">
      <c r="A194" s="237"/>
      <c r="B194" s="395"/>
      <c r="C194" s="392"/>
      <c r="D194" s="392"/>
      <c r="E194" s="533"/>
      <c r="F194" s="533"/>
      <c r="G194" s="629"/>
      <c r="H194" s="392"/>
      <c r="I194" s="174">
        <f t="shared" si="8"/>
        <v>0</v>
      </c>
      <c r="J194" s="185"/>
    </row>
    <row r="195" spans="1:10" ht="15.75" customHeight="1" x14ac:dyDescent="0.2">
      <c r="A195" s="237"/>
      <c r="B195" s="395"/>
      <c r="C195" s="392"/>
      <c r="D195" s="392"/>
      <c r="E195" s="533"/>
      <c r="F195" s="533"/>
      <c r="G195" s="629"/>
      <c r="H195" s="392"/>
      <c r="I195" s="174">
        <f t="shared" si="8"/>
        <v>0</v>
      </c>
      <c r="J195" s="185"/>
    </row>
    <row r="196" spans="1:10" ht="15.75" customHeight="1" x14ac:dyDescent="0.2">
      <c r="A196" s="237"/>
      <c r="B196" s="395"/>
      <c r="C196" s="392"/>
      <c r="D196" s="392"/>
      <c r="E196" s="533"/>
      <c r="F196" s="533"/>
      <c r="G196" s="629"/>
      <c r="H196" s="392"/>
      <c r="I196" s="174">
        <f t="shared" si="8"/>
        <v>0</v>
      </c>
      <c r="J196" s="185"/>
    </row>
    <row r="197" spans="1:10" ht="15.75" customHeight="1" x14ac:dyDescent="0.2">
      <c r="A197" s="237"/>
      <c r="B197" s="395"/>
      <c r="C197" s="392"/>
      <c r="D197" s="392"/>
      <c r="E197" s="533"/>
      <c r="F197" s="533"/>
      <c r="G197" s="397"/>
      <c r="H197" s="392"/>
      <c r="I197" s="410">
        <f t="shared" si="8"/>
        <v>0</v>
      </c>
      <c r="J197" s="185"/>
    </row>
    <row r="198" spans="1:10" ht="15.75" customHeight="1" x14ac:dyDescent="0.2">
      <c r="A198" s="399" t="s">
        <v>192</v>
      </c>
      <c r="B198" s="393"/>
      <c r="C198" s="393"/>
      <c r="D198" s="393"/>
      <c r="E198" s="573"/>
      <c r="F198" s="573"/>
      <c r="G198" s="343"/>
      <c r="H198" s="393"/>
      <c r="I198" s="380">
        <f>SUM(I133:I197)</f>
        <v>0</v>
      </c>
      <c r="J198" s="409">
        <f>SUM(I198)</f>
        <v>0</v>
      </c>
    </row>
    <row r="199" spans="1:10" ht="6" customHeight="1" x14ac:dyDescent="0.2">
      <c r="A199" s="402"/>
      <c r="B199" s="393"/>
      <c r="C199" s="393"/>
      <c r="D199" s="393"/>
      <c r="E199" s="573"/>
      <c r="F199" s="573"/>
      <c r="G199" s="343"/>
      <c r="H199" s="393"/>
      <c r="I199" s="403"/>
      <c r="J199" s="401"/>
    </row>
    <row r="200" spans="1:10" ht="15.75" customHeight="1" x14ac:dyDescent="0.2">
      <c r="A200" s="237" t="s">
        <v>193</v>
      </c>
      <c r="B200" s="392"/>
      <c r="C200" s="393"/>
      <c r="D200" s="393"/>
      <c r="E200" s="573"/>
      <c r="F200" s="573"/>
      <c r="G200" s="343"/>
      <c r="H200" s="343"/>
      <c r="I200" s="174">
        <f t="shared" si="8"/>
        <v>0</v>
      </c>
      <c r="J200" s="185"/>
    </row>
    <row r="201" spans="1:10" ht="15.75" customHeight="1" x14ac:dyDescent="0.2">
      <c r="A201" s="237"/>
      <c r="B201" s="395"/>
      <c r="C201" s="392"/>
      <c r="D201" s="392"/>
      <c r="E201" s="574"/>
      <c r="F201" s="574"/>
      <c r="G201" s="407"/>
      <c r="H201" s="392"/>
      <c r="I201" s="174">
        <f t="shared" si="8"/>
        <v>0</v>
      </c>
      <c r="J201" s="185"/>
    </row>
    <row r="202" spans="1:10" ht="15.75" customHeight="1" x14ac:dyDescent="0.2">
      <c r="A202" s="237"/>
      <c r="B202" s="395"/>
      <c r="C202" s="392"/>
      <c r="D202" s="392"/>
      <c r="E202" s="574"/>
      <c r="F202" s="574"/>
      <c r="G202" s="407"/>
      <c r="H202" s="392"/>
      <c r="I202" s="174">
        <f t="shared" si="8"/>
        <v>0</v>
      </c>
      <c r="J202" s="185"/>
    </row>
    <row r="203" spans="1:10" ht="15.75" customHeight="1" x14ac:dyDescent="0.2">
      <c r="A203" s="237"/>
      <c r="B203" s="395"/>
      <c r="C203" s="392"/>
      <c r="D203" s="392"/>
      <c r="E203" s="574"/>
      <c r="F203" s="574"/>
      <c r="G203" s="407"/>
      <c r="H203" s="392"/>
      <c r="I203" s="174">
        <f t="shared" si="8"/>
        <v>0</v>
      </c>
      <c r="J203" s="185"/>
    </row>
    <row r="204" spans="1:10" ht="15.75" customHeight="1" x14ac:dyDescent="0.2">
      <c r="A204" s="237"/>
      <c r="B204" s="395"/>
      <c r="C204" s="392"/>
      <c r="D204" s="392"/>
      <c r="E204" s="574"/>
      <c r="F204" s="574"/>
      <c r="G204" s="407"/>
      <c r="H204" s="392"/>
      <c r="I204" s="174">
        <f>SUM(B204+C204-D204)</f>
        <v>0</v>
      </c>
      <c r="J204" s="185"/>
    </row>
    <row r="205" spans="1:10" ht="15.75" customHeight="1" x14ac:dyDescent="0.2">
      <c r="A205" s="237"/>
      <c r="B205" s="395"/>
      <c r="C205" s="392"/>
      <c r="D205" s="392"/>
      <c r="E205" s="574"/>
      <c r="F205" s="574"/>
      <c r="G205" s="407"/>
      <c r="H205" s="392"/>
      <c r="I205" s="174">
        <f t="shared" si="8"/>
        <v>0</v>
      </c>
      <c r="J205" s="185"/>
    </row>
    <row r="206" spans="1:10" ht="15.75" hidden="1" customHeight="1" x14ac:dyDescent="0.2">
      <c r="A206" s="237"/>
      <c r="B206" s="395"/>
      <c r="C206" s="392"/>
      <c r="D206" s="392"/>
      <c r="E206" s="574"/>
      <c r="F206" s="574"/>
      <c r="G206" s="407"/>
      <c r="H206" s="392"/>
      <c r="I206" s="174">
        <f t="shared" si="8"/>
        <v>0</v>
      </c>
      <c r="J206" s="185"/>
    </row>
    <row r="207" spans="1:10" ht="15.75" hidden="1" customHeight="1" x14ac:dyDescent="0.2">
      <c r="A207" s="237"/>
      <c r="B207" s="395"/>
      <c r="C207" s="392"/>
      <c r="D207" s="392"/>
      <c r="E207" s="574"/>
      <c r="F207" s="574"/>
      <c r="G207" s="407"/>
      <c r="H207" s="392"/>
      <c r="I207" s="174">
        <f t="shared" si="8"/>
        <v>0</v>
      </c>
      <c r="J207" s="185"/>
    </row>
    <row r="208" spans="1:10" ht="15.75" hidden="1" customHeight="1" x14ac:dyDescent="0.2">
      <c r="A208" s="237"/>
      <c r="B208" s="395"/>
      <c r="C208" s="392"/>
      <c r="D208" s="392"/>
      <c r="E208" s="574"/>
      <c r="F208" s="574"/>
      <c r="G208" s="407"/>
      <c r="H208" s="392"/>
      <c r="I208" s="174">
        <f t="shared" si="8"/>
        <v>0</v>
      </c>
      <c r="J208" s="185"/>
    </row>
    <row r="209" spans="1:10" ht="15.75" hidden="1" customHeight="1" x14ac:dyDescent="0.2">
      <c r="A209" s="237"/>
      <c r="B209" s="395"/>
      <c r="C209" s="392"/>
      <c r="D209" s="392"/>
      <c r="E209" s="574"/>
      <c r="F209" s="574"/>
      <c r="G209" s="407"/>
      <c r="H209" s="392"/>
      <c r="I209" s="174">
        <f t="shared" si="8"/>
        <v>0</v>
      </c>
      <c r="J209" s="185"/>
    </row>
    <row r="210" spans="1:10" ht="15.75" hidden="1" customHeight="1" x14ac:dyDescent="0.2">
      <c r="A210" s="237"/>
      <c r="B210" s="395"/>
      <c r="C210" s="392"/>
      <c r="D210" s="392"/>
      <c r="E210" s="574"/>
      <c r="F210" s="574"/>
      <c r="G210" s="407"/>
      <c r="H210" s="392"/>
      <c r="I210" s="174">
        <f t="shared" si="8"/>
        <v>0</v>
      </c>
      <c r="J210" s="185"/>
    </row>
    <row r="211" spans="1:10" ht="15.75" hidden="1" customHeight="1" x14ac:dyDescent="0.2">
      <c r="A211" s="237"/>
      <c r="B211" s="395"/>
      <c r="C211" s="392"/>
      <c r="D211" s="392"/>
      <c r="E211" s="533"/>
      <c r="F211" s="533"/>
      <c r="G211" s="397"/>
      <c r="H211" s="392"/>
      <c r="I211" s="174">
        <f t="shared" si="8"/>
        <v>0</v>
      </c>
      <c r="J211" s="185"/>
    </row>
    <row r="212" spans="1:10" ht="15.75" hidden="1" customHeight="1" x14ac:dyDescent="0.2">
      <c r="A212" s="237"/>
      <c r="B212" s="395"/>
      <c r="C212" s="392"/>
      <c r="D212" s="392"/>
      <c r="E212" s="533"/>
      <c r="F212" s="533"/>
      <c r="G212" s="397"/>
      <c r="H212" s="392"/>
      <c r="I212" s="174">
        <f t="shared" si="8"/>
        <v>0</v>
      </c>
      <c r="J212" s="185"/>
    </row>
    <row r="213" spans="1:10" ht="15.75" hidden="1" customHeight="1" x14ac:dyDescent="0.2">
      <c r="A213" s="237"/>
      <c r="B213" s="395"/>
      <c r="C213" s="392"/>
      <c r="D213" s="392"/>
      <c r="E213" s="533"/>
      <c r="F213" s="533"/>
      <c r="G213" s="397"/>
      <c r="H213" s="392"/>
      <c r="I213" s="174">
        <f t="shared" si="8"/>
        <v>0</v>
      </c>
      <c r="J213" s="185"/>
    </row>
    <row r="214" spans="1:10" ht="15.75" hidden="1" customHeight="1" x14ac:dyDescent="0.2">
      <c r="A214" s="237"/>
      <c r="B214" s="395"/>
      <c r="C214" s="392"/>
      <c r="D214" s="392"/>
      <c r="E214" s="533"/>
      <c r="F214" s="533"/>
      <c r="G214" s="397"/>
      <c r="H214" s="392"/>
      <c r="I214" s="174">
        <f t="shared" si="8"/>
        <v>0</v>
      </c>
      <c r="J214" s="185"/>
    </row>
    <row r="215" spans="1:10" ht="15.75" hidden="1" customHeight="1" x14ac:dyDescent="0.2">
      <c r="A215" s="237"/>
      <c r="B215" s="395"/>
      <c r="C215" s="392"/>
      <c r="D215" s="392"/>
      <c r="E215" s="533"/>
      <c r="F215" s="533"/>
      <c r="G215" s="397"/>
      <c r="H215" s="392"/>
      <c r="I215" s="410">
        <f t="shared" si="8"/>
        <v>0</v>
      </c>
      <c r="J215" s="185"/>
    </row>
    <row r="216" spans="1:10" ht="15.75" customHeight="1" x14ac:dyDescent="0.2">
      <c r="A216" s="237" t="s">
        <v>191</v>
      </c>
      <c r="B216" s="393"/>
      <c r="C216" s="393"/>
      <c r="D216" s="393"/>
      <c r="E216" s="573"/>
      <c r="F216" s="573"/>
      <c r="G216" s="343"/>
      <c r="H216" s="393"/>
      <c r="I216" s="380">
        <f>SUM(I200:I215)</f>
        <v>0</v>
      </c>
      <c r="J216" s="409">
        <f>I216</f>
        <v>0</v>
      </c>
    </row>
    <row r="217" spans="1:10" ht="6" customHeight="1" x14ac:dyDescent="0.2">
      <c r="A217" s="402"/>
      <c r="B217" s="393"/>
      <c r="C217" s="393"/>
      <c r="D217" s="393"/>
      <c r="E217" s="573"/>
      <c r="F217" s="573"/>
      <c r="G217" s="343"/>
      <c r="H217" s="393"/>
      <c r="I217" s="403"/>
      <c r="J217" s="401"/>
    </row>
    <row r="218" spans="1:10" ht="15.75" customHeight="1" x14ac:dyDescent="0.2">
      <c r="A218" s="399" t="s">
        <v>231</v>
      </c>
      <c r="B218" s="392"/>
      <c r="C218" s="393"/>
      <c r="D218" s="393"/>
      <c r="E218" s="573"/>
      <c r="F218" s="573"/>
      <c r="G218" s="343"/>
      <c r="H218" s="343"/>
      <c r="I218" s="174">
        <f t="shared" si="8"/>
        <v>0</v>
      </c>
      <c r="J218" s="185"/>
    </row>
    <row r="219" spans="1:10" ht="15.75" customHeight="1" x14ac:dyDescent="0.2">
      <c r="A219" s="237"/>
      <c r="B219" s="395"/>
      <c r="C219" s="392"/>
      <c r="D219" s="392"/>
      <c r="E219" s="533"/>
      <c r="F219" s="533"/>
      <c r="G219" s="397"/>
      <c r="H219" s="392"/>
      <c r="I219" s="174">
        <f t="shared" si="8"/>
        <v>0</v>
      </c>
      <c r="J219" s="185"/>
    </row>
    <row r="220" spans="1:10" ht="15.75" customHeight="1" x14ac:dyDescent="0.2">
      <c r="A220" s="237"/>
      <c r="B220" s="395"/>
      <c r="C220" s="392"/>
      <c r="D220" s="392"/>
      <c r="E220" s="533"/>
      <c r="F220" s="533"/>
      <c r="G220" s="397"/>
      <c r="H220" s="392"/>
      <c r="I220" s="174">
        <f t="shared" si="8"/>
        <v>0</v>
      </c>
      <c r="J220" s="185"/>
    </row>
    <row r="221" spans="1:10" ht="15.75" customHeight="1" x14ac:dyDescent="0.2">
      <c r="A221" s="237"/>
      <c r="B221" s="395"/>
      <c r="C221" s="392"/>
      <c r="D221" s="392"/>
      <c r="E221" s="533"/>
      <c r="F221" s="533"/>
      <c r="G221" s="397"/>
      <c r="H221" s="392"/>
      <c r="I221" s="174">
        <f t="shared" si="8"/>
        <v>0</v>
      </c>
      <c r="J221" s="185"/>
    </row>
    <row r="222" spans="1:10" ht="15.75" customHeight="1" x14ac:dyDescent="0.2">
      <c r="A222" s="237"/>
      <c r="B222" s="395"/>
      <c r="C222" s="392"/>
      <c r="D222" s="392"/>
      <c r="E222" s="533"/>
      <c r="F222" s="533"/>
      <c r="G222" s="397"/>
      <c r="H222" s="392"/>
      <c r="I222" s="174">
        <f t="shared" si="8"/>
        <v>0</v>
      </c>
      <c r="J222" s="185"/>
    </row>
    <row r="223" spans="1:10" ht="15.75" customHeight="1" x14ac:dyDescent="0.2">
      <c r="A223" s="237"/>
      <c r="B223" s="395"/>
      <c r="C223" s="392"/>
      <c r="D223" s="392"/>
      <c r="E223" s="533"/>
      <c r="F223" s="533"/>
      <c r="G223" s="629"/>
      <c r="H223" s="392"/>
      <c r="I223" s="174">
        <f>SUM(B223+C223-D223)</f>
        <v>0</v>
      </c>
      <c r="J223" s="185"/>
    </row>
    <row r="224" spans="1:10" ht="15.75" customHeight="1" x14ac:dyDescent="0.2">
      <c r="A224" s="237"/>
      <c r="B224" s="395"/>
      <c r="C224" s="392"/>
      <c r="D224" s="392"/>
      <c r="E224" s="533"/>
      <c r="F224" s="533"/>
      <c r="G224" s="629"/>
      <c r="H224" s="392"/>
      <c r="I224" s="174">
        <f>SUM(B224+C224-D224)</f>
        <v>0</v>
      </c>
      <c r="J224" s="185"/>
    </row>
    <row r="225" spans="1:10" ht="15.75" customHeight="1" x14ac:dyDescent="0.2">
      <c r="A225" s="237"/>
      <c r="B225" s="395"/>
      <c r="C225" s="392"/>
      <c r="D225" s="392"/>
      <c r="E225" s="533"/>
      <c r="F225" s="533"/>
      <c r="G225" s="629"/>
      <c r="H225" s="392"/>
      <c r="I225" s="174">
        <f>SUM(B225+C225-D225)</f>
        <v>0</v>
      </c>
      <c r="J225" s="185"/>
    </row>
    <row r="226" spans="1:10" ht="15.75" customHeight="1" x14ac:dyDescent="0.2">
      <c r="A226" s="237"/>
      <c r="B226" s="395"/>
      <c r="C226" s="392"/>
      <c r="D226" s="392"/>
      <c r="E226" s="533"/>
      <c r="F226" s="533"/>
      <c r="G226" s="629"/>
      <c r="H226" s="392"/>
      <c r="I226" s="174">
        <f>SUM(B226+C226-D226)</f>
        <v>0</v>
      </c>
      <c r="J226" s="185"/>
    </row>
    <row r="227" spans="1:10" ht="15.75" customHeight="1" x14ac:dyDescent="0.2">
      <c r="A227" s="237"/>
      <c r="B227" s="395"/>
      <c r="C227" s="392"/>
      <c r="D227" s="392"/>
      <c r="E227" s="533"/>
      <c r="F227" s="533"/>
      <c r="G227" s="397"/>
      <c r="H227" s="392"/>
      <c r="I227" s="174">
        <f t="shared" si="8"/>
        <v>0</v>
      </c>
      <c r="J227" s="185"/>
    </row>
    <row r="228" spans="1:10" ht="15.75" customHeight="1" x14ac:dyDescent="0.2">
      <c r="A228" s="237"/>
      <c r="B228" s="395"/>
      <c r="C228" s="392"/>
      <c r="D228" s="392"/>
      <c r="E228" s="533"/>
      <c r="F228" s="533"/>
      <c r="G228" s="397"/>
      <c r="H228" s="392"/>
      <c r="I228" s="174">
        <f>SUM(B228+C228-D228)</f>
        <v>0</v>
      </c>
      <c r="J228" s="185"/>
    </row>
    <row r="229" spans="1:10" ht="15.75" customHeight="1" x14ac:dyDescent="0.2">
      <c r="A229" s="237"/>
      <c r="B229" s="395"/>
      <c r="C229" s="392"/>
      <c r="D229" s="392"/>
      <c r="E229" s="533"/>
      <c r="F229" s="533"/>
      <c r="G229" s="397"/>
      <c r="H229" s="392"/>
      <c r="I229" s="174">
        <f>SUM(B229+C229-D229)</f>
        <v>0</v>
      </c>
      <c r="J229" s="185"/>
    </row>
    <row r="230" spans="1:10" ht="15.75" customHeight="1" x14ac:dyDescent="0.2">
      <c r="A230" s="237"/>
      <c r="B230" s="395"/>
      <c r="C230" s="392"/>
      <c r="D230" s="392"/>
      <c r="E230" s="533"/>
      <c r="F230" s="533"/>
      <c r="G230" s="397"/>
      <c r="H230" s="392"/>
      <c r="I230" s="174">
        <f t="shared" si="8"/>
        <v>0</v>
      </c>
      <c r="J230" s="185"/>
    </row>
    <row r="231" spans="1:10" ht="15.75" customHeight="1" x14ac:dyDescent="0.2">
      <c r="A231" s="237"/>
      <c r="B231" s="395"/>
      <c r="C231" s="392"/>
      <c r="D231" s="392"/>
      <c r="E231" s="533"/>
      <c r="F231" s="533"/>
      <c r="G231" s="397"/>
      <c r="H231" s="392"/>
      <c r="I231" s="174">
        <f t="shared" si="8"/>
        <v>0</v>
      </c>
      <c r="J231" s="185"/>
    </row>
    <row r="232" spans="1:10" ht="15.75" customHeight="1" x14ac:dyDescent="0.2">
      <c r="A232" s="237"/>
      <c r="B232" s="395"/>
      <c r="C232" s="392"/>
      <c r="D232" s="392"/>
      <c r="E232" s="533"/>
      <c r="F232" s="533"/>
      <c r="G232" s="397"/>
      <c r="H232" s="392"/>
      <c r="I232" s="174">
        <f t="shared" si="8"/>
        <v>0</v>
      </c>
      <c r="J232" s="185"/>
    </row>
    <row r="233" spans="1:10" ht="15.75" customHeight="1" x14ac:dyDescent="0.2">
      <c r="A233" s="237"/>
      <c r="B233" s="395"/>
      <c r="C233" s="392"/>
      <c r="D233" s="392"/>
      <c r="E233" s="533"/>
      <c r="F233" s="533"/>
      <c r="G233" s="397"/>
      <c r="H233" s="392"/>
      <c r="I233" s="174">
        <f t="shared" si="8"/>
        <v>0</v>
      </c>
      <c r="J233" s="185"/>
    </row>
    <row r="234" spans="1:10" ht="15.75" customHeight="1" x14ac:dyDescent="0.2">
      <c r="A234" s="237"/>
      <c r="B234" s="395"/>
      <c r="C234" s="392"/>
      <c r="D234" s="392"/>
      <c r="E234" s="533"/>
      <c r="F234" s="533"/>
      <c r="G234" s="397"/>
      <c r="H234" s="392"/>
      <c r="I234" s="174">
        <f t="shared" si="8"/>
        <v>0</v>
      </c>
      <c r="J234" s="185"/>
    </row>
    <row r="235" spans="1:10" ht="15.75" customHeight="1" x14ac:dyDescent="0.2">
      <c r="A235" s="237"/>
      <c r="B235" s="395"/>
      <c r="C235" s="392"/>
      <c r="D235" s="392"/>
      <c r="E235" s="533"/>
      <c r="F235" s="533"/>
      <c r="G235" s="397"/>
      <c r="H235" s="392"/>
      <c r="I235" s="174">
        <f t="shared" si="8"/>
        <v>0</v>
      </c>
      <c r="J235" s="185"/>
    </row>
    <row r="236" spans="1:10" ht="15.75" hidden="1" customHeight="1" x14ac:dyDescent="0.2">
      <c r="A236" s="237"/>
      <c r="B236" s="395"/>
      <c r="C236" s="392"/>
      <c r="D236" s="392"/>
      <c r="E236" s="533"/>
      <c r="F236" s="533"/>
      <c r="G236" s="397"/>
      <c r="H236" s="392"/>
      <c r="I236" s="174">
        <f t="shared" si="8"/>
        <v>0</v>
      </c>
      <c r="J236" s="401" t="s">
        <v>0</v>
      </c>
    </row>
    <row r="237" spans="1:10" ht="15.75" hidden="1" customHeight="1" x14ac:dyDescent="0.2">
      <c r="A237" s="237"/>
      <c r="B237" s="395"/>
      <c r="C237" s="392"/>
      <c r="D237" s="392"/>
      <c r="E237" s="533"/>
      <c r="F237" s="533"/>
      <c r="G237" s="397"/>
      <c r="H237" s="392"/>
      <c r="I237" s="410">
        <f t="shared" si="8"/>
        <v>0</v>
      </c>
      <c r="J237" s="185"/>
    </row>
    <row r="238" spans="1:10" ht="15.75" customHeight="1" x14ac:dyDescent="0.2">
      <c r="A238" s="399" t="s">
        <v>232</v>
      </c>
      <c r="B238" s="393"/>
      <c r="C238" s="393"/>
      <c r="D238" s="393"/>
      <c r="E238" s="573"/>
      <c r="F238" s="573"/>
      <c r="G238" s="343"/>
      <c r="H238" s="393"/>
      <c r="I238" s="380">
        <f>SUM(I218:I237)</f>
        <v>0</v>
      </c>
      <c r="J238" s="409">
        <f>I238</f>
        <v>0</v>
      </c>
    </row>
    <row r="239" spans="1:10" ht="6" customHeight="1" x14ac:dyDescent="0.2">
      <c r="A239" s="402"/>
      <c r="B239" s="393"/>
      <c r="C239" s="393"/>
      <c r="D239" s="393"/>
      <c r="E239" s="573"/>
      <c r="F239" s="573"/>
      <c r="G239" s="343"/>
      <c r="H239" s="393"/>
      <c r="I239" s="403"/>
      <c r="J239" s="401"/>
    </row>
    <row r="240" spans="1:10" ht="15.75" customHeight="1" x14ac:dyDescent="0.2">
      <c r="A240" s="237" t="s">
        <v>199</v>
      </c>
      <c r="B240" s="392"/>
      <c r="C240" s="393"/>
      <c r="D240" s="393"/>
      <c r="E240" s="573"/>
      <c r="F240" s="573"/>
      <c r="G240" s="343"/>
      <c r="H240" s="343"/>
      <c r="I240" s="174">
        <f t="shared" si="8"/>
        <v>0</v>
      </c>
      <c r="J240" s="185"/>
    </row>
    <row r="241" spans="1:10" ht="15.75" customHeight="1" x14ac:dyDescent="0.2">
      <c r="A241" s="237"/>
      <c r="B241" s="395"/>
      <c r="C241" s="392"/>
      <c r="D241" s="392"/>
      <c r="E241" s="533"/>
      <c r="F241" s="533"/>
      <c r="G241" s="397"/>
      <c r="H241" s="392"/>
      <c r="I241" s="174">
        <f t="shared" si="8"/>
        <v>0</v>
      </c>
      <c r="J241" s="185"/>
    </row>
    <row r="242" spans="1:10" ht="15.75" customHeight="1" x14ac:dyDescent="0.2">
      <c r="A242" s="237"/>
      <c r="B242" s="395"/>
      <c r="C242" s="392"/>
      <c r="D242" s="392"/>
      <c r="E242" s="533"/>
      <c r="F242" s="533"/>
      <c r="G242" s="397"/>
      <c r="H242" s="392"/>
      <c r="I242" s="174">
        <f t="shared" si="8"/>
        <v>0</v>
      </c>
      <c r="J242" s="185"/>
    </row>
    <row r="243" spans="1:10" ht="15.75" hidden="1" customHeight="1" x14ac:dyDescent="0.2">
      <c r="A243" s="237"/>
      <c r="B243" s="395"/>
      <c r="C243" s="392"/>
      <c r="D243" s="392"/>
      <c r="E243" s="533"/>
      <c r="F243" s="533"/>
      <c r="G243" s="397"/>
      <c r="H243" s="392"/>
      <c r="I243" s="174">
        <f t="shared" si="8"/>
        <v>0</v>
      </c>
      <c r="J243" s="185"/>
    </row>
    <row r="244" spans="1:10" ht="15.75" hidden="1" customHeight="1" x14ac:dyDescent="0.2">
      <c r="A244" s="237"/>
      <c r="B244" s="395"/>
      <c r="C244" s="392"/>
      <c r="D244" s="392"/>
      <c r="E244" s="533"/>
      <c r="F244" s="533"/>
      <c r="G244" s="397"/>
      <c r="H244" s="392"/>
      <c r="I244" s="174">
        <f t="shared" si="8"/>
        <v>0</v>
      </c>
      <c r="J244" s="185"/>
    </row>
    <row r="245" spans="1:10" ht="15.75" hidden="1" customHeight="1" x14ac:dyDescent="0.2">
      <c r="A245" s="237"/>
      <c r="B245" s="395"/>
      <c r="C245" s="392"/>
      <c r="D245" s="392"/>
      <c r="E245" s="533"/>
      <c r="F245" s="533"/>
      <c r="G245" s="397"/>
      <c r="H245" s="392"/>
      <c r="I245" s="174">
        <f t="shared" si="8"/>
        <v>0</v>
      </c>
      <c r="J245" s="185"/>
    </row>
    <row r="246" spans="1:10" ht="15.75" hidden="1" customHeight="1" x14ac:dyDescent="0.2">
      <c r="A246" s="237"/>
      <c r="B246" s="395"/>
      <c r="C246" s="392"/>
      <c r="D246" s="392"/>
      <c r="E246" s="533"/>
      <c r="F246" s="533"/>
      <c r="G246" s="397"/>
      <c r="H246" s="392"/>
      <c r="I246" s="174">
        <f t="shared" si="8"/>
        <v>0</v>
      </c>
      <c r="J246" s="185"/>
    </row>
    <row r="247" spans="1:10" ht="15.75" hidden="1" customHeight="1" x14ac:dyDescent="0.2">
      <c r="A247" s="237"/>
      <c r="B247" s="395"/>
      <c r="C247" s="392"/>
      <c r="D247" s="392"/>
      <c r="E247" s="533"/>
      <c r="F247" s="533"/>
      <c r="G247" s="397"/>
      <c r="H247" s="392"/>
      <c r="I247" s="174">
        <f t="shared" si="8"/>
        <v>0</v>
      </c>
      <c r="J247" s="185"/>
    </row>
    <row r="248" spans="1:10" ht="15.75" hidden="1" customHeight="1" x14ac:dyDescent="0.2">
      <c r="A248" s="237"/>
      <c r="B248" s="395"/>
      <c r="C248" s="392"/>
      <c r="D248" s="392"/>
      <c r="E248" s="533"/>
      <c r="F248" s="533"/>
      <c r="G248" s="397"/>
      <c r="H248" s="392"/>
      <c r="I248" s="174">
        <f t="shared" si="8"/>
        <v>0</v>
      </c>
      <c r="J248" s="185"/>
    </row>
    <row r="249" spans="1:10" ht="15.75" hidden="1" customHeight="1" x14ac:dyDescent="0.2">
      <c r="A249" s="237"/>
      <c r="B249" s="395"/>
      <c r="C249" s="392"/>
      <c r="D249" s="392"/>
      <c r="E249" s="533"/>
      <c r="F249" s="533"/>
      <c r="G249" s="397"/>
      <c r="H249" s="392"/>
      <c r="I249" s="174">
        <f t="shared" si="8"/>
        <v>0</v>
      </c>
      <c r="J249" s="185"/>
    </row>
    <row r="250" spans="1:10" ht="15.75" hidden="1" customHeight="1" x14ac:dyDescent="0.2">
      <c r="A250" s="237"/>
      <c r="B250" s="395"/>
      <c r="C250" s="392"/>
      <c r="D250" s="392"/>
      <c r="E250" s="533"/>
      <c r="F250" s="533"/>
      <c r="G250" s="397"/>
      <c r="H250" s="392"/>
      <c r="I250" s="174">
        <f t="shared" si="8"/>
        <v>0</v>
      </c>
      <c r="J250" s="185"/>
    </row>
    <row r="251" spans="1:10" ht="15.75" hidden="1" customHeight="1" x14ac:dyDescent="0.2">
      <c r="A251" s="237"/>
      <c r="B251" s="395"/>
      <c r="C251" s="392"/>
      <c r="D251" s="392"/>
      <c r="E251" s="533"/>
      <c r="F251" s="533"/>
      <c r="G251" s="397"/>
      <c r="H251" s="392"/>
      <c r="I251" s="410">
        <f t="shared" si="8"/>
        <v>0</v>
      </c>
      <c r="J251" s="185"/>
    </row>
    <row r="252" spans="1:10" ht="15.75" customHeight="1" x14ac:dyDescent="0.2">
      <c r="A252" s="237" t="s">
        <v>200</v>
      </c>
      <c r="B252" s="393"/>
      <c r="C252" s="393"/>
      <c r="D252" s="393"/>
      <c r="E252" s="573"/>
      <c r="F252" s="573"/>
      <c r="G252" s="343"/>
      <c r="H252" s="393"/>
      <c r="I252" s="380">
        <f>SUM(I240:I251)</f>
        <v>0</v>
      </c>
      <c r="J252" s="409">
        <f>I252</f>
        <v>0</v>
      </c>
    </row>
    <row r="253" spans="1:10" ht="6" customHeight="1" x14ac:dyDescent="0.2">
      <c r="A253" s="402"/>
      <c r="B253" s="393"/>
      <c r="C253" s="393"/>
      <c r="D253" s="393"/>
      <c r="E253" s="573"/>
      <c r="F253" s="573"/>
      <c r="G253" s="343"/>
      <c r="H253" s="393"/>
      <c r="I253" s="403"/>
      <c r="J253" s="401"/>
    </row>
    <row r="254" spans="1:10" ht="15.75" customHeight="1" x14ac:dyDescent="0.2">
      <c r="A254" s="399" t="s">
        <v>201</v>
      </c>
      <c r="B254" s="392"/>
      <c r="C254" s="393"/>
      <c r="D254" s="393"/>
      <c r="E254" s="573"/>
      <c r="F254" s="573"/>
      <c r="G254" s="343"/>
      <c r="H254" s="343"/>
      <c r="I254" s="174">
        <f t="shared" si="8"/>
        <v>0</v>
      </c>
      <c r="J254" s="185"/>
    </row>
    <row r="255" spans="1:10" ht="15.75" customHeight="1" x14ac:dyDescent="0.2">
      <c r="A255" s="237"/>
      <c r="B255" s="395"/>
      <c r="C255" s="392"/>
      <c r="D255" s="392"/>
      <c r="E255" s="574"/>
      <c r="F255" s="574"/>
      <c r="G255" s="407"/>
      <c r="H255" s="392"/>
      <c r="I255" s="174">
        <f t="shared" si="8"/>
        <v>0</v>
      </c>
      <c r="J255" s="185"/>
    </row>
    <row r="256" spans="1:10" ht="15.75" customHeight="1" x14ac:dyDescent="0.2">
      <c r="A256" s="237"/>
      <c r="B256" s="395"/>
      <c r="C256" s="392"/>
      <c r="D256" s="392"/>
      <c r="E256" s="574"/>
      <c r="F256" s="574"/>
      <c r="G256" s="407"/>
      <c r="H256" s="392"/>
      <c r="I256" s="174">
        <f t="shared" si="8"/>
        <v>0</v>
      </c>
      <c r="J256" s="185"/>
    </row>
    <row r="257" spans="1:10" ht="15.75" customHeight="1" x14ac:dyDescent="0.2">
      <c r="A257" s="237"/>
      <c r="B257" s="395"/>
      <c r="C257" s="392"/>
      <c r="D257" s="392"/>
      <c r="E257" s="574"/>
      <c r="F257" s="574"/>
      <c r="G257" s="407"/>
      <c r="H257" s="392"/>
      <c r="I257" s="174">
        <f t="shared" si="8"/>
        <v>0</v>
      </c>
      <c r="J257" s="185"/>
    </row>
    <row r="258" spans="1:10" ht="15.75" hidden="1" customHeight="1" x14ac:dyDescent="0.2">
      <c r="A258" s="237"/>
      <c r="B258" s="395"/>
      <c r="C258" s="392"/>
      <c r="D258" s="392"/>
      <c r="E258" s="406"/>
      <c r="F258" s="406"/>
      <c r="G258" s="407"/>
      <c r="H258" s="392"/>
      <c r="I258" s="174">
        <f>SUM(B258+C258-D258)</f>
        <v>0</v>
      </c>
      <c r="J258" s="185"/>
    </row>
    <row r="259" spans="1:10" ht="15.75" hidden="1" customHeight="1" x14ac:dyDescent="0.2">
      <c r="A259" s="237"/>
      <c r="B259" s="395"/>
      <c r="C259" s="392"/>
      <c r="D259" s="392"/>
      <c r="E259" s="406"/>
      <c r="F259" s="406"/>
      <c r="G259" s="407"/>
      <c r="H259" s="392"/>
      <c r="I259" s="174">
        <f t="shared" si="8"/>
        <v>0</v>
      </c>
      <c r="J259" s="185"/>
    </row>
    <row r="260" spans="1:10" ht="15.75" hidden="1" customHeight="1" x14ac:dyDescent="0.2">
      <c r="A260" s="237"/>
      <c r="B260" s="395"/>
      <c r="C260" s="392"/>
      <c r="D260" s="392"/>
      <c r="E260" s="406"/>
      <c r="F260" s="406"/>
      <c r="G260" s="407"/>
      <c r="H260" s="392"/>
      <c r="I260" s="174">
        <f t="shared" si="8"/>
        <v>0</v>
      </c>
      <c r="J260" s="185"/>
    </row>
    <row r="261" spans="1:10" ht="15.75" hidden="1" customHeight="1" x14ac:dyDescent="0.2">
      <c r="A261" s="237"/>
      <c r="B261" s="395"/>
      <c r="C261" s="392"/>
      <c r="D261" s="392"/>
      <c r="E261" s="406"/>
      <c r="F261" s="406"/>
      <c r="G261" s="407"/>
      <c r="H261" s="392"/>
      <c r="I261" s="174">
        <f t="shared" si="8"/>
        <v>0</v>
      </c>
      <c r="J261" s="185"/>
    </row>
    <row r="262" spans="1:10" ht="15.75" hidden="1" customHeight="1" x14ac:dyDescent="0.2">
      <c r="A262" s="237"/>
      <c r="B262" s="395"/>
      <c r="C262" s="392"/>
      <c r="D262" s="392"/>
      <c r="E262" s="406"/>
      <c r="F262" s="406"/>
      <c r="G262" s="407"/>
      <c r="H262" s="392"/>
      <c r="I262" s="174">
        <f t="shared" si="8"/>
        <v>0</v>
      </c>
      <c r="J262" s="185"/>
    </row>
    <row r="263" spans="1:10" ht="15.75" hidden="1" customHeight="1" x14ac:dyDescent="0.2">
      <c r="A263" s="237"/>
      <c r="B263" s="395"/>
      <c r="C263" s="392"/>
      <c r="D263" s="392"/>
      <c r="E263" s="406"/>
      <c r="F263" s="406"/>
      <c r="G263" s="407"/>
      <c r="H263" s="392"/>
      <c r="I263" s="174">
        <f t="shared" si="8"/>
        <v>0</v>
      </c>
      <c r="J263" s="185"/>
    </row>
    <row r="264" spans="1:10" ht="15.75" hidden="1" customHeight="1" x14ac:dyDescent="0.2">
      <c r="A264" s="237"/>
      <c r="B264" s="395"/>
      <c r="C264" s="392"/>
      <c r="D264" s="392"/>
      <c r="E264" s="406"/>
      <c r="F264" s="406"/>
      <c r="G264" s="407"/>
      <c r="H264" s="392"/>
      <c r="I264" s="174">
        <f t="shared" si="8"/>
        <v>0</v>
      </c>
      <c r="J264" s="185"/>
    </row>
    <row r="265" spans="1:10" ht="15.75" hidden="1" customHeight="1" x14ac:dyDescent="0.2">
      <c r="A265" s="237"/>
      <c r="B265" s="395"/>
      <c r="C265" s="392"/>
      <c r="D265" s="392"/>
      <c r="E265" s="396"/>
      <c r="F265" s="396"/>
      <c r="G265" s="397"/>
      <c r="H265" s="392"/>
      <c r="I265" s="410">
        <f t="shared" si="8"/>
        <v>0</v>
      </c>
      <c r="J265" s="185"/>
    </row>
    <row r="266" spans="1:10" ht="15.75" customHeight="1" x14ac:dyDescent="0.2">
      <c r="A266" s="399" t="s">
        <v>198</v>
      </c>
      <c r="B266" s="393"/>
      <c r="C266" s="393"/>
      <c r="D266" s="393"/>
      <c r="E266" s="394"/>
      <c r="F266" s="394"/>
      <c r="G266" s="343"/>
      <c r="H266" s="393"/>
      <c r="I266" s="380">
        <f>SUM(I254:I265)</f>
        <v>0</v>
      </c>
      <c r="J266" s="409">
        <f>I266</f>
        <v>0</v>
      </c>
    </row>
    <row r="267" spans="1:10" ht="6" customHeight="1" x14ac:dyDescent="0.2">
      <c r="A267" s="402"/>
      <c r="B267" s="393"/>
      <c r="C267" s="393"/>
      <c r="D267" s="393"/>
      <c r="E267" s="394"/>
      <c r="F267" s="394"/>
      <c r="G267" s="343"/>
      <c r="H267" s="393"/>
      <c r="I267" s="403"/>
      <c r="J267" s="401"/>
    </row>
    <row r="268" spans="1:10" ht="15.75" customHeight="1" x14ac:dyDescent="0.2">
      <c r="A268" s="399" t="s">
        <v>653</v>
      </c>
      <c r="B268" s="361">
        <f>SUM(B133:B266)</f>
        <v>0</v>
      </c>
      <c r="C268" s="361">
        <f>SUM(C133:C266)</f>
        <v>0</v>
      </c>
      <c r="D268" s="361">
        <f>SUM(D133:D266)</f>
        <v>0</v>
      </c>
      <c r="E268" s="393" t="s">
        <v>0</v>
      </c>
      <c r="F268" s="393" t="s">
        <v>0</v>
      </c>
      <c r="G268" s="393" t="s">
        <v>0</v>
      </c>
      <c r="H268" s="361">
        <f>SUM(H133:H266)</f>
        <v>0</v>
      </c>
      <c r="I268" s="361">
        <f>SUM(I198+I216+I238+I252+I266)</f>
        <v>0</v>
      </c>
      <c r="J268" s="185"/>
    </row>
    <row r="269" spans="1:10" ht="6" customHeight="1" x14ac:dyDescent="0.2">
      <c r="A269" s="402"/>
      <c r="B269" s="393"/>
      <c r="C269" s="393"/>
      <c r="D269" s="393"/>
      <c r="E269" s="394"/>
      <c r="F269" s="394"/>
      <c r="G269" s="343"/>
      <c r="H269" s="393"/>
      <c r="I269" s="403"/>
      <c r="J269" s="401"/>
    </row>
    <row r="270" spans="1:10" ht="15.75" customHeight="1" thickBot="1" x14ac:dyDescent="0.25">
      <c r="A270" s="612" t="s">
        <v>880</v>
      </c>
      <c r="B270" s="571">
        <f>+B131+B268</f>
        <v>0</v>
      </c>
      <c r="C270" s="571">
        <f>+C131+C268</f>
        <v>0</v>
      </c>
      <c r="D270" s="571">
        <f>+D131+D268</f>
        <v>0</v>
      </c>
      <c r="E270" s="393"/>
      <c r="F270" s="393"/>
      <c r="G270" s="393"/>
      <c r="H270" s="571">
        <f>+H131+H268</f>
        <v>0</v>
      </c>
      <c r="I270" s="571">
        <f>+I131+I268</f>
        <v>0</v>
      </c>
      <c r="J270" s="878">
        <f>SUM(J131:J266)</f>
        <v>0</v>
      </c>
    </row>
    <row r="271" spans="1:10" ht="6" customHeight="1" thickTop="1" x14ac:dyDescent="0.2">
      <c r="A271" s="643"/>
      <c r="B271" s="644"/>
      <c r="C271" s="644"/>
      <c r="D271" s="644"/>
      <c r="E271" s="645"/>
      <c r="F271" s="645"/>
      <c r="G271" s="525"/>
      <c r="H271" s="644"/>
      <c r="I271" s="570"/>
      <c r="J271" s="646"/>
    </row>
    <row r="272" spans="1:10" ht="15.75" customHeight="1" x14ac:dyDescent="0.2">
      <c r="I272" s="142"/>
      <c r="J272" s="142"/>
    </row>
    <row r="273" spans="9:10" ht="15.75" customHeight="1" x14ac:dyDescent="0.2">
      <c r="I273" s="142"/>
      <c r="J273" s="142"/>
    </row>
  </sheetData>
  <sheetProtection algorithmName="SHA-512" hashValue="kYCNxc4pfzSu08RT63B4RDcY+auSXrH6TgpPxnjtvqutV3cPDVMH2XL4i6sAERoGse3Yyhb/J54iAC1weOa8tg==" saltValue="4g6OeDZkDQyyRq16wv70AA==" spinCount="100000" sheet="1" objects="1" scenarios="1"/>
  <mergeCells count="7">
    <mergeCell ref="A2:J2"/>
    <mergeCell ref="F5:G5"/>
    <mergeCell ref="A8:A10"/>
    <mergeCell ref="I4:J4"/>
    <mergeCell ref="I5:J5"/>
    <mergeCell ref="A5:B5"/>
    <mergeCell ref="C5:E5"/>
  </mergeCells>
  <phoneticPr fontId="2" type="noConversion"/>
  <conditionalFormatting sqref="A230:A238 A12:A16 A119:A122 A131 A133:A144 A200:A201 A218:A222 A240:A252 A254:A266 A268 A147:A152 A41:A55 A77:A84 A126:A129 A197:A198 A205:A216 A227:A228 A116:A117">
    <cfRule type="expression" dxfId="606" priority="63">
      <formula>CELL("protect",A12)=0</formula>
    </cfRule>
  </conditionalFormatting>
  <conditionalFormatting sqref="B230:J238 B119:J122 B131:J131 B133:J144 B200:J201 B218:J222 B240:J252 B254:J266 B268:J268 B12:J16 B147:J152 B7:J9 C6:D6 F6 H6:J6 B41:J55 B77:J84 B126:J129 B197:J198 B205:J216 B227:J228 B116:J117 B10:H10 J10">
    <cfRule type="expression" dxfId="605" priority="62">
      <formula>CELL("protect",B6)=0</formula>
    </cfRule>
  </conditionalFormatting>
  <conditionalFormatting sqref="A229">
    <cfRule type="expression" dxfId="604" priority="61">
      <formula>CELL("protect",A229)=0</formula>
    </cfRule>
  </conditionalFormatting>
  <conditionalFormatting sqref="B229:J229">
    <cfRule type="expression" dxfId="603" priority="60">
      <formula>CELL("protect",B229)=0</formula>
    </cfRule>
  </conditionalFormatting>
  <conditionalFormatting sqref="A118">
    <cfRule type="expression" dxfId="602" priority="59">
      <formula>CELL("protect",A118)=0</formula>
    </cfRule>
  </conditionalFormatting>
  <conditionalFormatting sqref="B118:J118">
    <cfRule type="expression" dxfId="601" priority="58">
      <formula>CELL("protect",B118)=0</formula>
    </cfRule>
  </conditionalFormatting>
  <conditionalFormatting sqref="A130">
    <cfRule type="expression" dxfId="600" priority="57">
      <formula>CELL("protect",A130)=0</formula>
    </cfRule>
  </conditionalFormatting>
  <conditionalFormatting sqref="B130:J130">
    <cfRule type="expression" dxfId="599" priority="56">
      <formula>CELL("protect",B130)=0</formula>
    </cfRule>
  </conditionalFormatting>
  <conditionalFormatting sqref="A132">
    <cfRule type="expression" dxfId="598" priority="55">
      <formula>CELL("protect",A132)=0</formula>
    </cfRule>
  </conditionalFormatting>
  <conditionalFormatting sqref="B132:J132">
    <cfRule type="expression" dxfId="597" priority="54">
      <formula>CELL("protect",B132)=0</formula>
    </cfRule>
  </conditionalFormatting>
  <conditionalFormatting sqref="A199">
    <cfRule type="expression" dxfId="596" priority="53">
      <formula>CELL("protect",A199)=0</formula>
    </cfRule>
  </conditionalFormatting>
  <conditionalFormatting sqref="B199:J199">
    <cfRule type="expression" dxfId="595" priority="52">
      <formula>CELL("protect",B199)=0</formula>
    </cfRule>
  </conditionalFormatting>
  <conditionalFormatting sqref="A217">
    <cfRule type="expression" dxfId="594" priority="51">
      <formula>CELL("protect",A217)=0</formula>
    </cfRule>
  </conditionalFormatting>
  <conditionalFormatting sqref="B217:J217">
    <cfRule type="expression" dxfId="593" priority="50">
      <formula>CELL("protect",B217)=0</formula>
    </cfRule>
  </conditionalFormatting>
  <conditionalFormatting sqref="A239">
    <cfRule type="expression" dxfId="592" priority="49">
      <formula>CELL("protect",A239)=0</formula>
    </cfRule>
  </conditionalFormatting>
  <conditionalFormatting sqref="B239:J239">
    <cfRule type="expression" dxfId="591" priority="48">
      <formula>CELL("protect",B239)=0</formula>
    </cfRule>
  </conditionalFormatting>
  <conditionalFormatting sqref="A253">
    <cfRule type="expression" dxfId="590" priority="47">
      <formula>CELL("protect",A253)=0</formula>
    </cfRule>
  </conditionalFormatting>
  <conditionalFormatting sqref="B253:J253">
    <cfRule type="expression" dxfId="589" priority="46">
      <formula>CELL("protect",B253)=0</formula>
    </cfRule>
  </conditionalFormatting>
  <conditionalFormatting sqref="A267">
    <cfRule type="expression" dxfId="588" priority="45">
      <formula>CELL("protect",A267)=0</formula>
    </cfRule>
  </conditionalFormatting>
  <conditionalFormatting sqref="B267:J267">
    <cfRule type="expression" dxfId="587" priority="44">
      <formula>CELL("protect",B267)=0</formula>
    </cfRule>
  </conditionalFormatting>
  <conditionalFormatting sqref="A269">
    <cfRule type="expression" dxfId="586" priority="43">
      <formula>CELL("protect",A269)=0</formula>
    </cfRule>
  </conditionalFormatting>
  <conditionalFormatting sqref="B269:J269">
    <cfRule type="expression" dxfId="585" priority="42">
      <formula>CELL("protect",B269)=0</formula>
    </cfRule>
  </conditionalFormatting>
  <conditionalFormatting sqref="A271">
    <cfRule type="expression" dxfId="584" priority="41">
      <formula>CELL("protect",A271)=0</formula>
    </cfRule>
  </conditionalFormatting>
  <conditionalFormatting sqref="B271:J271">
    <cfRule type="expression" dxfId="583" priority="40">
      <formula>CELL("protect",B271)=0</formula>
    </cfRule>
  </conditionalFormatting>
  <conditionalFormatting sqref="A145:A146">
    <cfRule type="expression" dxfId="582" priority="39">
      <formula>CELL("protect",A145)=0</formula>
    </cfRule>
  </conditionalFormatting>
  <conditionalFormatting sqref="B145:J146">
    <cfRule type="expression" dxfId="581" priority="38">
      <formula>CELL("protect",B145)=0</formula>
    </cfRule>
  </conditionalFormatting>
  <conditionalFormatting sqref="H4:H5">
    <cfRule type="expression" dxfId="580" priority="37">
      <formula>CELL("protect",H4)=0</formula>
    </cfRule>
  </conditionalFormatting>
  <conditionalFormatting sqref="A4:B4 A5">
    <cfRule type="expression" dxfId="579" priority="36">
      <formula>CELL("Protect",A4)=0</formula>
    </cfRule>
  </conditionalFormatting>
  <conditionalFormatting sqref="C4:D4 C5">
    <cfRule type="expression" dxfId="578" priority="35">
      <formula>CELL("protect",C4)=0</formula>
    </cfRule>
  </conditionalFormatting>
  <conditionalFormatting sqref="F4:F5">
    <cfRule type="expression" dxfId="577" priority="34">
      <formula>CELL("protect",F4)=0</formula>
    </cfRule>
  </conditionalFormatting>
  <conditionalFormatting sqref="I4:J4">
    <cfRule type="expression" dxfId="576" priority="33">
      <formula>CELL("Protect",I4)=0</formula>
    </cfRule>
  </conditionalFormatting>
  <conditionalFormatting sqref="I5">
    <cfRule type="expression" dxfId="575" priority="32">
      <formula>CELL("protect",I5)=0</formula>
    </cfRule>
  </conditionalFormatting>
  <conditionalFormatting sqref="J270">
    <cfRule type="expression" dxfId="574" priority="30">
      <formula>CELL("protect",J270)=0</formula>
    </cfRule>
  </conditionalFormatting>
  <conditionalFormatting sqref="B270:I270">
    <cfRule type="expression" dxfId="573" priority="31">
      <formula>CELL("protect",B270)=0</formula>
    </cfRule>
  </conditionalFormatting>
  <conditionalFormatting sqref="A17:A40">
    <cfRule type="expression" dxfId="572" priority="29">
      <formula>CELL("protect",A17)=0</formula>
    </cfRule>
  </conditionalFormatting>
  <conditionalFormatting sqref="B17:J40">
    <cfRule type="expression" dxfId="571" priority="28">
      <formula>CELL("protect",B17)=0</formula>
    </cfRule>
  </conditionalFormatting>
  <conditionalFormatting sqref="A56:A60 A68:A76">
    <cfRule type="expression" dxfId="570" priority="27">
      <formula>CELL("protect",A56)=0</formula>
    </cfRule>
  </conditionalFormatting>
  <conditionalFormatting sqref="B56:J60 B68:J76">
    <cfRule type="expression" dxfId="569" priority="26">
      <formula>CELL("protect",B56)=0</formula>
    </cfRule>
  </conditionalFormatting>
  <conditionalFormatting sqref="A61:A67">
    <cfRule type="expression" dxfId="568" priority="25">
      <formula>CELL("protect",A61)=0</formula>
    </cfRule>
  </conditionalFormatting>
  <conditionalFormatting sqref="B61:J67">
    <cfRule type="expression" dxfId="567" priority="24">
      <formula>CELL("protect",B61)=0</formula>
    </cfRule>
  </conditionalFormatting>
  <conditionalFormatting sqref="A123:A125">
    <cfRule type="expression" dxfId="566" priority="23">
      <formula>CELL("protect",A123)=0</formula>
    </cfRule>
  </conditionalFormatting>
  <conditionalFormatting sqref="B123:J125">
    <cfRule type="expression" dxfId="565" priority="22">
      <formula>CELL("protect",B123)=0</formula>
    </cfRule>
  </conditionalFormatting>
  <conditionalFormatting sqref="A153:A179 A193:A196">
    <cfRule type="expression" dxfId="564" priority="21">
      <formula>CELL("protect",A153)=0</formula>
    </cfRule>
  </conditionalFormatting>
  <conditionalFormatting sqref="B153:J179 B193:J196">
    <cfRule type="expression" dxfId="563" priority="20">
      <formula>CELL("protect",B153)=0</formula>
    </cfRule>
  </conditionalFormatting>
  <conditionalFormatting sqref="A180:A183 A187:A192">
    <cfRule type="expression" dxfId="562" priority="19">
      <formula>CELL("protect",A180)=0</formula>
    </cfRule>
  </conditionalFormatting>
  <conditionalFormatting sqref="B180:J183 B187:J192">
    <cfRule type="expression" dxfId="561" priority="18">
      <formula>CELL("protect",B180)=0</formula>
    </cfRule>
  </conditionalFormatting>
  <conditionalFormatting sqref="A184:A186">
    <cfRule type="expression" dxfId="560" priority="17">
      <formula>CELL("protect",A184)=0</formula>
    </cfRule>
  </conditionalFormatting>
  <conditionalFormatting sqref="B184:J186">
    <cfRule type="expression" dxfId="559" priority="16">
      <formula>CELL("protect",B184)=0</formula>
    </cfRule>
  </conditionalFormatting>
  <conditionalFormatting sqref="A204">
    <cfRule type="expression" dxfId="558" priority="15">
      <formula>CELL("protect",A204)=0</formula>
    </cfRule>
  </conditionalFormatting>
  <conditionalFormatting sqref="B204:J204">
    <cfRule type="expression" dxfId="557" priority="14">
      <formula>CELL("protect",B204)=0</formula>
    </cfRule>
  </conditionalFormatting>
  <conditionalFormatting sqref="A202:A203">
    <cfRule type="expression" dxfId="556" priority="13">
      <formula>CELL("protect",A202)=0</formula>
    </cfRule>
  </conditionalFormatting>
  <conditionalFormatting sqref="B202:J203">
    <cfRule type="expression" dxfId="555" priority="12">
      <formula>CELL("protect",B202)=0</formula>
    </cfRule>
  </conditionalFormatting>
  <conditionalFormatting sqref="A223:A226">
    <cfRule type="expression" dxfId="554" priority="11">
      <formula>CELL("protect",A223)=0</formula>
    </cfRule>
  </conditionalFormatting>
  <conditionalFormatting sqref="B223:J226">
    <cfRule type="expression" dxfId="553" priority="10">
      <formula>CELL("protect",B223)=0</formula>
    </cfRule>
  </conditionalFormatting>
  <conditionalFormatting sqref="A98:A99 A105:A115">
    <cfRule type="expression" dxfId="552" priority="9">
      <formula>CELL("protect",A98)=0</formula>
    </cfRule>
  </conditionalFormatting>
  <conditionalFormatting sqref="B98:J99 B105:J115">
    <cfRule type="expression" dxfId="551" priority="8">
      <formula>CELL("protect",B98)=0</formula>
    </cfRule>
  </conditionalFormatting>
  <conditionalFormatting sqref="A85:A97">
    <cfRule type="expression" dxfId="550" priority="7">
      <formula>CELL("protect",A85)=0</formula>
    </cfRule>
  </conditionalFormatting>
  <conditionalFormatting sqref="B85:J97">
    <cfRule type="expression" dxfId="549" priority="6">
      <formula>CELL("protect",B85)=0</formula>
    </cfRule>
  </conditionalFormatting>
  <conditionalFormatting sqref="A100:A101 A103:A104">
    <cfRule type="expression" dxfId="548" priority="5">
      <formula>CELL("protect",A100)=0</formula>
    </cfRule>
  </conditionalFormatting>
  <conditionalFormatting sqref="B100:J101 B103:J104">
    <cfRule type="expression" dxfId="547" priority="4">
      <formula>CELL("protect",B100)=0</formula>
    </cfRule>
  </conditionalFormatting>
  <conditionalFormatting sqref="A102">
    <cfRule type="expression" dxfId="546" priority="3">
      <formula>CELL("protect",A102)=0</formula>
    </cfRule>
  </conditionalFormatting>
  <conditionalFormatting sqref="B102:J102">
    <cfRule type="expression" dxfId="545" priority="2">
      <formula>CELL("protect",B102)=0</formula>
    </cfRule>
  </conditionalFormatting>
  <conditionalFormatting sqref="I10">
    <cfRule type="expression" dxfId="544" priority="1">
      <formula>CELL("protect",I10)=0</formula>
    </cfRule>
  </conditionalFormatting>
  <dataValidations count="1">
    <dataValidation type="whole" allowBlank="1" showInputMessage="1" showErrorMessage="1" error="Enter whole amounts only.  Round cents to the nearest dollar." sqref="B12 B240:B251 B13:D47 H255:H265 B254:B266 C255:D265 H241:H251 C241:D251 H134:H197 C201:D215 B119:B128 H13:H47 C219:D237 H120:H128 C120:D128 B133:B197 C134:D197 B200:B215 H201:H215 B218:B237 H219:H237 H51:H116 B50:B116 C51:D116" xr:uid="{00000000-0002-0000-0A00-000000000000}">
      <formula1>0</formula1>
      <formula2>9.99999999999999E+30</formula2>
    </dataValidation>
  </dataValidations>
  <printOptions horizontalCentered="1" verticalCentered="1"/>
  <pageMargins left="0.25" right="0.25" top="0.4" bottom="0.45" header="0.5" footer="0.25"/>
  <pageSetup scale="90" orientation="landscape" r:id="rId1"/>
  <headerFooter scaleWithDoc="0">
    <oddFooter>&amp;R&amp;"Tahoma,Regular"&amp;10ID-46 (rev. 07/20), Schedule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K38"/>
  <sheetViews>
    <sheetView zoomScale="88" zoomScaleNormal="88" workbookViewId="0">
      <pane ySplit="3" topLeftCell="A4" activePane="bottomLeft" state="frozen"/>
      <selection activeCell="C12" sqref="C12"/>
      <selection pane="bottomLeft" activeCell="B12" sqref="B12"/>
    </sheetView>
  </sheetViews>
  <sheetFormatPr defaultRowHeight="15.75" customHeight="1" x14ac:dyDescent="0.2"/>
  <cols>
    <col min="1" max="1" width="3.25" style="415" customWidth="1"/>
    <col min="2" max="2" width="20.625" style="352" customWidth="1"/>
    <col min="3" max="3" width="19.5" style="352" customWidth="1"/>
    <col min="4" max="4" width="13.75" style="352" customWidth="1"/>
    <col min="5" max="5" width="16" style="352" customWidth="1"/>
    <col min="6" max="6" width="15" style="352" customWidth="1"/>
    <col min="7" max="7" width="12.625" style="352" customWidth="1"/>
    <col min="8" max="9" width="14.875" style="352" customWidth="1"/>
    <col min="10" max="10" width="13.125" style="352" customWidth="1"/>
    <col min="11" max="16384" width="9" style="352"/>
  </cols>
  <sheetData>
    <row r="1" spans="1:11" s="53" customFormat="1" ht="20.25" customHeight="1" x14ac:dyDescent="0.2">
      <c r="A1" s="960"/>
      <c r="B1" s="961"/>
      <c r="C1" s="961"/>
      <c r="D1" s="961"/>
      <c r="E1" s="961"/>
      <c r="F1" s="961"/>
      <c r="G1" s="961"/>
      <c r="H1" s="961"/>
      <c r="I1" s="961"/>
      <c r="J1" s="86"/>
    </row>
    <row r="2" spans="1:11" s="53" customFormat="1" ht="15.75" customHeight="1" x14ac:dyDescent="0.2">
      <c r="A2" s="87"/>
      <c r="B2" s="962" t="s">
        <v>202</v>
      </c>
      <c r="C2" s="962"/>
      <c r="D2" s="962"/>
      <c r="E2" s="962"/>
      <c r="F2" s="962"/>
      <c r="G2" s="962"/>
      <c r="H2" s="962"/>
      <c r="I2" s="962"/>
      <c r="J2" s="963"/>
    </row>
    <row r="3" spans="1:11" s="89" customFormat="1" ht="26.25" customHeight="1" x14ac:dyDescent="0.25">
      <c r="A3" s="88"/>
      <c r="B3" s="964" t="s">
        <v>511</v>
      </c>
      <c r="C3" s="964"/>
      <c r="D3" s="964"/>
      <c r="E3" s="964"/>
      <c r="F3" s="964"/>
      <c r="G3" s="964"/>
      <c r="H3" s="964"/>
      <c r="I3" s="964"/>
      <c r="J3" s="965"/>
      <c r="K3" s="250"/>
    </row>
    <row r="4" spans="1:11" s="89" customFormat="1" ht="8.25" customHeight="1" x14ac:dyDescent="0.25">
      <c r="A4" s="88"/>
      <c r="B4" s="114"/>
      <c r="C4" s="114"/>
      <c r="D4" s="114"/>
      <c r="E4" s="114"/>
      <c r="F4" s="114"/>
      <c r="G4" s="114"/>
      <c r="H4" s="114"/>
      <c r="I4" s="114"/>
      <c r="J4" s="115"/>
      <c r="K4" s="250"/>
    </row>
    <row r="5" spans="1:11" s="53" customFormat="1" ht="15.75" customHeight="1" x14ac:dyDescent="0.25">
      <c r="A5" s="905" t="s">
        <v>171</v>
      </c>
      <c r="B5" s="906"/>
      <c r="C5" s="906"/>
      <c r="D5" s="906" t="s">
        <v>47</v>
      </c>
      <c r="E5" s="906"/>
      <c r="F5" s="906"/>
      <c r="G5" s="906" t="s">
        <v>172</v>
      </c>
      <c r="H5" s="906"/>
      <c r="I5" s="903" t="s">
        <v>109</v>
      </c>
      <c r="J5" s="904"/>
      <c r="K5" s="250"/>
    </row>
    <row r="6" spans="1:11" s="53" customFormat="1" ht="15.75" customHeight="1" x14ac:dyDescent="0.25">
      <c r="A6" s="897">
        <f>Cert!$A$8</f>
        <v>0</v>
      </c>
      <c r="B6" s="898"/>
      <c r="C6" s="898"/>
      <c r="D6" s="898">
        <f>Cert!$F$8</f>
        <v>0</v>
      </c>
      <c r="E6" s="898"/>
      <c r="F6" s="898"/>
      <c r="G6" s="899">
        <f>Cert!$K$8</f>
        <v>0</v>
      </c>
      <c r="H6" s="899"/>
      <c r="I6" s="899" t="str">
        <f>TEXT(Cert!$K$10,"mm/dd/yy")&amp;" to "&amp;TEXT(Cert!$M$10,"mm/dd/yy")</f>
        <v>07/01/19 to 06/30/20</v>
      </c>
      <c r="J6" s="907"/>
      <c r="K6" s="250"/>
    </row>
    <row r="7" spans="1:11" ht="15.75" customHeight="1" x14ac:dyDescent="0.25">
      <c r="A7" s="411"/>
      <c r="B7" s="412"/>
      <c r="C7" s="412"/>
      <c r="D7" s="412"/>
      <c r="E7" s="412"/>
      <c r="F7" s="412"/>
      <c r="G7" s="412"/>
      <c r="H7" s="412"/>
      <c r="I7" s="413"/>
      <c r="J7" s="414"/>
      <c r="K7" s="218"/>
    </row>
    <row r="8" spans="1:11" s="415" customFormat="1" ht="15.75" customHeight="1" x14ac:dyDescent="0.25">
      <c r="A8" s="411"/>
      <c r="B8" s="4" t="s">
        <v>38</v>
      </c>
      <c r="C8" s="4" t="s">
        <v>39</v>
      </c>
      <c r="D8" s="959" t="s">
        <v>40</v>
      </c>
      <c r="E8" s="959"/>
      <c r="F8" s="959"/>
      <c r="G8" s="959"/>
      <c r="H8" s="132" t="s">
        <v>41</v>
      </c>
      <c r="I8" s="132" t="s">
        <v>42</v>
      </c>
      <c r="J8" s="132" t="s">
        <v>48</v>
      </c>
      <c r="K8" s="218"/>
    </row>
    <row r="9" spans="1:11" ht="15.75" customHeight="1" x14ac:dyDescent="0.2">
      <c r="A9" s="411"/>
      <c r="B9" s="416"/>
      <c r="C9" s="416"/>
      <c r="D9" s="959" t="s">
        <v>355</v>
      </c>
      <c r="E9" s="959"/>
      <c r="F9" s="959"/>
      <c r="G9" s="959"/>
      <c r="H9" s="417"/>
      <c r="I9" s="416"/>
      <c r="J9" s="416"/>
    </row>
    <row r="10" spans="1:11" s="420" customFormat="1" ht="42.75" x14ac:dyDescent="0.2">
      <c r="A10" s="418"/>
      <c r="B10" s="419" t="s">
        <v>339</v>
      </c>
      <c r="C10" s="419" t="s">
        <v>45</v>
      </c>
      <c r="D10" s="419" t="s">
        <v>340</v>
      </c>
      <c r="E10" s="419" t="s">
        <v>342</v>
      </c>
      <c r="F10" s="419" t="s">
        <v>343</v>
      </c>
      <c r="G10" s="419" t="s">
        <v>46</v>
      </c>
      <c r="H10" s="419" t="s">
        <v>344</v>
      </c>
      <c r="I10" s="419" t="s">
        <v>346</v>
      </c>
      <c r="J10" s="419" t="s">
        <v>540</v>
      </c>
    </row>
    <row r="11" spans="1:11" s="15" customFormat="1" ht="14.25" hidden="1" x14ac:dyDescent="0.2">
      <c r="A11" s="217"/>
      <c r="B11" s="6"/>
      <c r="C11" s="6"/>
      <c r="D11" s="6"/>
      <c r="E11" s="6"/>
      <c r="F11" s="6"/>
      <c r="G11" s="6"/>
      <c r="H11" s="6"/>
      <c r="I11" s="6"/>
      <c r="J11" s="14"/>
    </row>
    <row r="12" spans="1:11" s="420" customFormat="1" ht="14.25" x14ac:dyDescent="0.2">
      <c r="A12" s="418" t="s">
        <v>347</v>
      </c>
      <c r="B12" s="421"/>
      <c r="C12" s="421"/>
      <c r="D12" s="422"/>
      <c r="E12" s="422"/>
      <c r="F12" s="422"/>
      <c r="G12" s="422"/>
      <c r="H12" s="423"/>
      <c r="I12" s="424"/>
      <c r="J12" s="425"/>
    </row>
    <row r="13" spans="1:11" s="420" customFormat="1" ht="14.25" x14ac:dyDescent="0.2">
      <c r="A13" s="418" t="s">
        <v>348</v>
      </c>
      <c r="B13" s="421"/>
      <c r="C13" s="421"/>
      <c r="D13" s="422"/>
      <c r="E13" s="422"/>
      <c r="F13" s="422"/>
      <c r="G13" s="422"/>
      <c r="H13" s="423"/>
      <c r="I13" s="424"/>
      <c r="J13" s="425"/>
    </row>
    <row r="14" spans="1:11" s="420" customFormat="1" ht="14.25" x14ac:dyDescent="0.2">
      <c r="A14" s="418" t="s">
        <v>349</v>
      </c>
      <c r="B14" s="421"/>
      <c r="C14" s="421"/>
      <c r="D14" s="422"/>
      <c r="E14" s="422"/>
      <c r="F14" s="422"/>
      <c r="G14" s="422"/>
      <c r="H14" s="423"/>
      <c r="I14" s="424"/>
      <c r="J14" s="425"/>
    </row>
    <row r="15" spans="1:11" s="420" customFormat="1" ht="14.25" x14ac:dyDescent="0.2">
      <c r="A15" s="418" t="s">
        <v>350</v>
      </c>
      <c r="B15" s="421"/>
      <c r="C15" s="421"/>
      <c r="D15" s="422"/>
      <c r="E15" s="422"/>
      <c r="F15" s="422"/>
      <c r="G15" s="422"/>
      <c r="H15" s="423"/>
      <c r="I15" s="424"/>
      <c r="J15" s="425"/>
    </row>
    <row r="16" spans="1:11" s="420" customFormat="1" ht="14.25" x14ac:dyDescent="0.2">
      <c r="A16" s="418" t="s">
        <v>351</v>
      </c>
      <c r="B16" s="421"/>
      <c r="C16" s="421"/>
      <c r="D16" s="422"/>
      <c r="E16" s="422"/>
      <c r="F16" s="422"/>
      <c r="G16" s="422"/>
      <c r="H16" s="423"/>
      <c r="I16" s="424"/>
      <c r="J16" s="425"/>
    </row>
    <row r="17" spans="1:11" s="420" customFormat="1" ht="14.25" x14ac:dyDescent="0.2">
      <c r="A17" s="418" t="s">
        <v>352</v>
      </c>
      <c r="B17" s="421"/>
      <c r="C17" s="421"/>
      <c r="D17" s="422"/>
      <c r="E17" s="422"/>
      <c r="F17" s="422"/>
      <c r="G17" s="422"/>
      <c r="H17" s="423"/>
      <c r="I17" s="424"/>
      <c r="J17" s="425"/>
    </row>
    <row r="18" spans="1:11" s="420" customFormat="1" ht="14.25" x14ac:dyDescent="0.2">
      <c r="A18" s="418" t="s">
        <v>353</v>
      </c>
      <c r="B18" s="421"/>
      <c r="C18" s="421"/>
      <c r="D18" s="422"/>
      <c r="E18" s="422"/>
      <c r="F18" s="422"/>
      <c r="G18" s="422"/>
      <c r="H18" s="423"/>
      <c r="I18" s="424"/>
      <c r="J18" s="425"/>
    </row>
    <row r="19" spans="1:11" s="420" customFormat="1" ht="14.25" x14ac:dyDescent="0.2">
      <c r="A19" s="418" t="s">
        <v>354</v>
      </c>
      <c r="B19" s="421"/>
      <c r="C19" s="421"/>
      <c r="D19" s="422"/>
      <c r="E19" s="422"/>
      <c r="F19" s="422"/>
      <c r="G19" s="422"/>
      <c r="H19" s="423"/>
      <c r="I19" s="424"/>
      <c r="J19" s="425"/>
    </row>
    <row r="20" spans="1:11" s="420" customFormat="1" ht="14.25" x14ac:dyDescent="0.2">
      <c r="A20" s="418" t="s">
        <v>442</v>
      </c>
      <c r="B20" s="421"/>
      <c r="C20" s="421"/>
      <c r="D20" s="422"/>
      <c r="E20" s="422"/>
      <c r="F20" s="422"/>
      <c r="G20" s="422"/>
      <c r="H20" s="423"/>
      <c r="I20" s="424"/>
      <c r="J20" s="425"/>
    </row>
    <row r="21" spans="1:11" s="420" customFormat="1" ht="14.25" x14ac:dyDescent="0.2">
      <c r="A21" s="418" t="s">
        <v>443</v>
      </c>
      <c r="B21" s="421"/>
      <c r="C21" s="421"/>
      <c r="D21" s="422"/>
      <c r="E21" s="422"/>
      <c r="F21" s="422"/>
      <c r="G21" s="422"/>
      <c r="H21" s="423"/>
      <c r="I21" s="424"/>
      <c r="J21" s="425"/>
    </row>
    <row r="22" spans="1:11" s="420" customFormat="1" ht="14.25" x14ac:dyDescent="0.2">
      <c r="A22" s="418"/>
      <c r="B22" s="426"/>
      <c r="C22" s="426"/>
      <c r="D22" s="427"/>
      <c r="E22" s="427"/>
      <c r="F22" s="427"/>
      <c r="G22" s="427"/>
      <c r="H22" s="427"/>
      <c r="I22" s="426"/>
      <c r="J22" s="428"/>
    </row>
    <row r="23" spans="1:11" s="420" customFormat="1" ht="14.25" x14ac:dyDescent="0.2">
      <c r="A23" s="429" t="s">
        <v>440</v>
      </c>
      <c r="B23" s="430"/>
      <c r="C23" s="426"/>
      <c r="D23" s="427"/>
      <c r="E23" s="427"/>
      <c r="F23" s="427"/>
      <c r="G23" s="427"/>
      <c r="H23" s="427"/>
      <c r="I23" s="426"/>
      <c r="J23" s="428"/>
    </row>
    <row r="24" spans="1:11" s="415" customFormat="1" ht="15.75" customHeight="1" x14ac:dyDescent="0.25">
      <c r="A24" s="411"/>
      <c r="B24" s="4" t="s">
        <v>38</v>
      </c>
      <c r="C24" s="966" t="s">
        <v>133</v>
      </c>
      <c r="D24" s="966"/>
      <c r="E24" s="966"/>
      <c r="F24" s="146" t="s">
        <v>159</v>
      </c>
      <c r="G24" s="146" t="s">
        <v>227</v>
      </c>
      <c r="H24" s="146" t="s">
        <v>549</v>
      </c>
      <c r="I24" s="146" t="s">
        <v>550</v>
      </c>
      <c r="J24" s="428"/>
      <c r="K24" s="218"/>
    </row>
    <row r="25" spans="1:11" s="420" customFormat="1" ht="71.25" x14ac:dyDescent="0.2">
      <c r="A25" s="418"/>
      <c r="B25" s="431" t="s">
        <v>339</v>
      </c>
      <c r="C25" s="967" t="s">
        <v>341</v>
      </c>
      <c r="D25" s="968"/>
      <c r="E25" s="969"/>
      <c r="F25" s="431" t="s">
        <v>564</v>
      </c>
      <c r="G25" s="431" t="s">
        <v>441</v>
      </c>
      <c r="H25" s="431" t="s">
        <v>448</v>
      </c>
      <c r="I25" s="431" t="s">
        <v>345</v>
      </c>
      <c r="J25" s="428"/>
    </row>
    <row r="26" spans="1:11" s="15" customFormat="1" ht="14.25" hidden="1" x14ac:dyDescent="0.2">
      <c r="A26" s="217"/>
      <c r="B26" s="6"/>
      <c r="C26" s="6"/>
      <c r="D26" s="6"/>
      <c r="F26" s="6"/>
      <c r="G26" s="6"/>
      <c r="H26" s="6"/>
      <c r="I26" s="6"/>
      <c r="J26" s="340"/>
      <c r="K26" s="339"/>
    </row>
    <row r="27" spans="1:11" s="420" customFormat="1" ht="14.25" x14ac:dyDescent="0.2">
      <c r="A27" s="418" t="s">
        <v>347</v>
      </c>
      <c r="B27" s="432">
        <f t="shared" ref="B27:B35" si="0">+B12</f>
        <v>0</v>
      </c>
      <c r="C27" s="970"/>
      <c r="D27" s="971"/>
      <c r="E27" s="972"/>
      <c r="F27" s="423"/>
      <c r="G27" s="423"/>
      <c r="H27" s="423"/>
      <c r="I27" s="433"/>
      <c r="J27" s="428"/>
    </row>
    <row r="28" spans="1:11" ht="15.75" customHeight="1" x14ac:dyDescent="0.2">
      <c r="A28" s="418" t="s">
        <v>348</v>
      </c>
      <c r="B28" s="434">
        <f t="shared" si="0"/>
        <v>0</v>
      </c>
      <c r="C28" s="973"/>
      <c r="D28" s="974"/>
      <c r="E28" s="975"/>
      <c r="F28" s="435"/>
      <c r="G28" s="435"/>
      <c r="H28" s="435"/>
      <c r="I28" s="433"/>
      <c r="J28" s="436"/>
      <c r="K28" s="354"/>
    </row>
    <row r="29" spans="1:11" ht="15.75" customHeight="1" x14ac:dyDescent="0.2">
      <c r="A29" s="418" t="s">
        <v>349</v>
      </c>
      <c r="B29" s="437">
        <f t="shared" si="0"/>
        <v>0</v>
      </c>
      <c r="C29" s="973"/>
      <c r="D29" s="974"/>
      <c r="E29" s="975"/>
      <c r="F29" s="435"/>
      <c r="G29" s="435"/>
      <c r="H29" s="435"/>
      <c r="I29" s="433"/>
      <c r="J29" s="436"/>
      <c r="K29" s="354"/>
    </row>
    <row r="30" spans="1:11" ht="15.75" customHeight="1" x14ac:dyDescent="0.2">
      <c r="A30" s="418" t="s">
        <v>350</v>
      </c>
      <c r="B30" s="434">
        <f t="shared" si="0"/>
        <v>0</v>
      </c>
      <c r="C30" s="973"/>
      <c r="D30" s="974"/>
      <c r="E30" s="975"/>
      <c r="F30" s="435"/>
      <c r="G30" s="435"/>
      <c r="H30" s="435"/>
      <c r="I30" s="433"/>
      <c r="J30" s="436"/>
      <c r="K30" s="354"/>
    </row>
    <row r="31" spans="1:11" ht="15.75" customHeight="1" x14ac:dyDescent="0.2">
      <c r="A31" s="418" t="s">
        <v>351</v>
      </c>
      <c r="B31" s="437">
        <f t="shared" si="0"/>
        <v>0</v>
      </c>
      <c r="C31" s="973"/>
      <c r="D31" s="974"/>
      <c r="E31" s="975"/>
      <c r="F31" s="435"/>
      <c r="G31" s="435"/>
      <c r="H31" s="435"/>
      <c r="I31" s="433"/>
      <c r="J31" s="436"/>
      <c r="K31" s="354"/>
    </row>
    <row r="32" spans="1:11" ht="15.75" customHeight="1" x14ac:dyDescent="0.2">
      <c r="A32" s="418" t="s">
        <v>352</v>
      </c>
      <c r="B32" s="434">
        <f t="shared" si="0"/>
        <v>0</v>
      </c>
      <c r="C32" s="973"/>
      <c r="D32" s="974"/>
      <c r="E32" s="975"/>
      <c r="F32" s="435"/>
      <c r="G32" s="435"/>
      <c r="H32" s="435"/>
      <c r="I32" s="433"/>
      <c r="J32" s="436"/>
      <c r="K32" s="354"/>
    </row>
    <row r="33" spans="1:11" ht="15.75" customHeight="1" x14ac:dyDescent="0.2">
      <c r="A33" s="418" t="s">
        <v>353</v>
      </c>
      <c r="B33" s="434">
        <f t="shared" si="0"/>
        <v>0</v>
      </c>
      <c r="C33" s="973"/>
      <c r="D33" s="974"/>
      <c r="E33" s="975"/>
      <c r="F33" s="435"/>
      <c r="G33" s="435"/>
      <c r="H33" s="435"/>
      <c r="I33" s="433"/>
      <c r="J33" s="436"/>
      <c r="K33" s="354"/>
    </row>
    <row r="34" spans="1:11" ht="15.75" customHeight="1" x14ac:dyDescent="0.2">
      <c r="A34" s="418" t="s">
        <v>354</v>
      </c>
      <c r="B34" s="437">
        <f t="shared" si="0"/>
        <v>0</v>
      </c>
      <c r="C34" s="973"/>
      <c r="D34" s="974"/>
      <c r="E34" s="975"/>
      <c r="F34" s="435"/>
      <c r="G34" s="435"/>
      <c r="H34" s="435"/>
      <c r="I34" s="433"/>
      <c r="J34" s="436"/>
      <c r="K34" s="354"/>
    </row>
    <row r="35" spans="1:11" ht="15.75" customHeight="1" x14ac:dyDescent="0.2">
      <c r="A35" s="418" t="s">
        <v>442</v>
      </c>
      <c r="B35" s="434">
        <f t="shared" si="0"/>
        <v>0</v>
      </c>
      <c r="C35" s="973"/>
      <c r="D35" s="974"/>
      <c r="E35" s="975"/>
      <c r="F35" s="435"/>
      <c r="G35" s="435"/>
      <c r="H35" s="435"/>
      <c r="I35" s="433"/>
      <c r="J35" s="436"/>
      <c r="K35" s="354"/>
    </row>
    <row r="36" spans="1:11" ht="15.75" customHeight="1" x14ac:dyDescent="0.2">
      <c r="A36" s="419" t="s">
        <v>443</v>
      </c>
      <c r="B36" s="439">
        <f>+B21</f>
        <v>0</v>
      </c>
      <c r="C36" s="976"/>
      <c r="D36" s="977"/>
      <c r="E36" s="978"/>
      <c r="F36" s="440"/>
      <c r="G36" s="440"/>
      <c r="H36" s="440"/>
      <c r="I36" s="441"/>
      <c r="J36" s="442"/>
      <c r="K36" s="354"/>
    </row>
    <row r="37" spans="1:11" ht="15.75" hidden="1" customHeight="1" x14ac:dyDescent="0.2">
      <c r="C37" s="355"/>
      <c r="I37" s="354"/>
      <c r="J37" s="354"/>
      <c r="K37" s="354"/>
    </row>
    <row r="38" spans="1:11" ht="15.75" customHeight="1" x14ac:dyDescent="0.2">
      <c r="A38" s="575"/>
      <c r="B38" s="355"/>
      <c r="C38" s="355"/>
      <c r="D38" s="355"/>
      <c r="E38" s="355"/>
      <c r="F38" s="355"/>
      <c r="G38" s="355"/>
      <c r="H38" s="355"/>
      <c r="I38" s="355"/>
      <c r="J38" s="355"/>
    </row>
  </sheetData>
  <sheetProtection algorithmName="SHA-512" hashValue="j2UijYxKDp4Gv+Dq/5xGFsrr5FxGalkFGMYp22WqNqCOmgYiuHY882/FzMpXvRvp69wiZAtxFRi4NXTKP6U0Sg==" saltValue="NFC0JKNHGWlMZKKhDZExmA==" spinCount="100000" sheet="1" objects="1" scenarios="1" selectLockedCells="1"/>
  <mergeCells count="25">
    <mergeCell ref="C34:E34"/>
    <mergeCell ref="C35:E35"/>
    <mergeCell ref="C36:E36"/>
    <mergeCell ref="C29:E29"/>
    <mergeCell ref="C30:E30"/>
    <mergeCell ref="C31:E31"/>
    <mergeCell ref="C32:E32"/>
    <mergeCell ref="C33:E33"/>
    <mergeCell ref="C24:E24"/>
    <mergeCell ref="C25:E25"/>
    <mergeCell ref="C27:E27"/>
    <mergeCell ref="C28:E28"/>
    <mergeCell ref="D9:G9"/>
    <mergeCell ref="D8:G8"/>
    <mergeCell ref="A1:I1"/>
    <mergeCell ref="D5:F5"/>
    <mergeCell ref="D6:F6"/>
    <mergeCell ref="G5:H5"/>
    <mergeCell ref="G6:H6"/>
    <mergeCell ref="B2:J2"/>
    <mergeCell ref="B3:J3"/>
    <mergeCell ref="I5:J5"/>
    <mergeCell ref="I6:J6"/>
    <mergeCell ref="A5:C5"/>
    <mergeCell ref="A6:C6"/>
  </mergeCells>
  <phoneticPr fontId="2" type="noConversion"/>
  <conditionalFormatting sqref="A1:XFD2 A12:XFD23 A9:XFD10 A7:J8 A3:J4 L3:XFD8 A25:C25 A27:C28 F25:XFD25 A37:XFD1048576 A29:B36 F27:XFD36">
    <cfRule type="expression" dxfId="543" priority="12">
      <formula>CELL("protect",A1)=0</formula>
    </cfRule>
  </conditionalFormatting>
  <conditionalFormatting sqref="B12:B21">
    <cfRule type="expression" dxfId="542" priority="11">
      <formula>CELL("protect",B12)=0</formula>
    </cfRule>
  </conditionalFormatting>
  <conditionalFormatting sqref="J12:J21">
    <cfRule type="expression" dxfId="541" priority="10">
      <formula>CELL("protect",J12)=0</formula>
    </cfRule>
  </conditionalFormatting>
  <conditionalFormatting sqref="B36 F36:J36">
    <cfRule type="expression" dxfId="540" priority="9">
      <formula>CELL("protect",B36)=0</formula>
    </cfRule>
  </conditionalFormatting>
  <conditionalFormatting sqref="J24">
    <cfRule type="expression" dxfId="539" priority="5">
      <formula>CELL("protect",J24)=0</formula>
    </cfRule>
  </conditionalFormatting>
  <conditionalFormatting sqref="L24:XFD24 A24:C24 F24:I24">
    <cfRule type="expression" dxfId="538" priority="6">
      <formula>CELL("protect",A24)=0</formula>
    </cfRule>
  </conditionalFormatting>
  <conditionalFormatting sqref="A5:J5 A6:H6">
    <cfRule type="expression" dxfId="537" priority="3">
      <formula>CELL("Protect",A5)=0</formula>
    </cfRule>
  </conditionalFormatting>
  <conditionalFormatting sqref="I6">
    <cfRule type="expression" dxfId="536" priority="2">
      <formula>CELL("protect",I6)=0</formula>
    </cfRule>
  </conditionalFormatting>
  <conditionalFormatting sqref="C29:C36">
    <cfRule type="expression" dxfId="535" priority="1">
      <formula>CELL("protect",C29)=0</formula>
    </cfRule>
  </conditionalFormatting>
  <printOptions horizontalCentered="1"/>
  <pageMargins left="0.25" right="0.25" top="0.7" bottom="0.5" header="0.5" footer="0.3"/>
  <pageSetup scale="87" orientation="landscape" r:id="rId1"/>
  <headerFooter scaleWithDoc="0"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CheckBox1">
          <controlPr defaultSize="0" autoLine="0" r:id="rId5">
            <anchor moveWithCells="1">
              <from>
                <xdr:col>8</xdr:col>
                <xdr:colOff>781050</xdr:colOff>
                <xdr:row>0</xdr:row>
                <xdr:rowOff>133350</xdr:rowOff>
              </from>
              <to>
                <xdr:col>9</xdr:col>
                <xdr:colOff>885825</xdr:colOff>
                <xdr:row>1</xdr:row>
                <xdr:rowOff>142875</xdr:rowOff>
              </to>
            </anchor>
          </controlPr>
        </control>
      </mc:Choice>
      <mc:Fallback>
        <control shapeId="8194" r:id="rId4" name="CheckBox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G41"/>
  <sheetViews>
    <sheetView zoomScale="88" zoomScaleNormal="88" workbookViewId="0">
      <pane ySplit="10" topLeftCell="A11" activePane="bottomLeft" state="frozen"/>
      <selection activeCell="C12" sqref="C12"/>
      <selection pane="bottomLeft" activeCell="A12" sqref="A12"/>
    </sheetView>
  </sheetViews>
  <sheetFormatPr defaultRowHeight="15.75" customHeight="1" x14ac:dyDescent="0.2"/>
  <cols>
    <col min="1" max="1" width="12.75" style="6" customWidth="1"/>
    <col min="2" max="2" width="13.5" style="6" customWidth="1"/>
    <col min="3" max="3" width="24.625" style="6" customWidth="1"/>
    <col min="4" max="4" width="36.125" style="6" customWidth="1"/>
    <col min="5" max="5" width="25.25" style="6" customWidth="1"/>
    <col min="6" max="6" width="11.75" style="6" customWidth="1"/>
    <col min="7" max="7" width="14.75" style="6" customWidth="1"/>
    <col min="8" max="16384" width="9" style="6"/>
  </cols>
  <sheetData>
    <row r="1" spans="1:7" s="105" customFormat="1" ht="15.75" customHeight="1" x14ac:dyDescent="0.2">
      <c r="A1" s="979"/>
      <c r="B1" s="980"/>
      <c r="C1" s="980"/>
      <c r="D1" s="980"/>
      <c r="E1" s="980"/>
      <c r="F1" s="980"/>
      <c r="G1" s="37"/>
    </row>
    <row r="2" spans="1:7" s="105" customFormat="1" ht="15.75" customHeight="1" x14ac:dyDescent="0.2">
      <c r="A2" s="911" t="s">
        <v>203</v>
      </c>
      <c r="B2" s="912"/>
      <c r="C2" s="912"/>
      <c r="D2" s="912"/>
      <c r="E2" s="912"/>
      <c r="F2" s="912"/>
      <c r="G2" s="913"/>
    </row>
    <row r="3" spans="1:7" s="105" customFormat="1" ht="7.5" customHeight="1" x14ac:dyDescent="0.2">
      <c r="A3" s="110"/>
      <c r="B3" s="107"/>
      <c r="C3" s="107"/>
      <c r="D3" s="107"/>
      <c r="E3" s="107"/>
      <c r="F3" s="107"/>
      <c r="G3" s="111"/>
    </row>
    <row r="4" spans="1:7" s="105" customFormat="1" ht="15.75" customHeight="1" x14ac:dyDescent="0.2">
      <c r="A4" s="905" t="s">
        <v>171</v>
      </c>
      <c r="B4" s="906"/>
      <c r="C4" s="906"/>
      <c r="D4" s="118" t="s">
        <v>47</v>
      </c>
      <c r="E4" s="118" t="s">
        <v>172</v>
      </c>
      <c r="F4" s="903" t="s">
        <v>109</v>
      </c>
      <c r="G4" s="904"/>
    </row>
    <row r="5" spans="1:7" s="105" customFormat="1" ht="15.75" customHeight="1" x14ac:dyDescent="0.2">
      <c r="A5" s="897">
        <f>Cert!$A$8</f>
        <v>0</v>
      </c>
      <c r="B5" s="898"/>
      <c r="C5" s="898"/>
      <c r="D5" s="75">
        <f>Cert!$F$8</f>
        <v>0</v>
      </c>
      <c r="E5" s="106">
        <f>Cert!$K$8</f>
        <v>0</v>
      </c>
      <c r="F5" s="899" t="str">
        <f>TEXT(Cert!$K$10,"mm/dd/yy")&amp;" to "&amp;TEXT(Cert!$M$10,"mm/dd/yy")</f>
        <v>07/01/19 to 06/30/20</v>
      </c>
      <c r="G5" s="907"/>
    </row>
    <row r="6" spans="1:7" s="105" customFormat="1" ht="9.75" customHeight="1" x14ac:dyDescent="0.2">
      <c r="A6" s="72"/>
      <c r="B6" s="73"/>
      <c r="C6" s="73"/>
      <c r="D6" s="73"/>
      <c r="E6" s="73"/>
      <c r="F6" s="29"/>
      <c r="G6" s="52"/>
    </row>
    <row r="7" spans="1:7" ht="15.75" customHeight="1" x14ac:dyDescent="0.2">
      <c r="A7" s="97" t="s">
        <v>38</v>
      </c>
      <c r="B7" s="97" t="s">
        <v>39</v>
      </c>
      <c r="C7" s="97" t="s">
        <v>40</v>
      </c>
      <c r="D7" s="97" t="s">
        <v>41</v>
      </c>
      <c r="E7" s="97" t="s">
        <v>42</v>
      </c>
      <c r="F7" s="97" t="s">
        <v>48</v>
      </c>
      <c r="G7" s="97" t="s">
        <v>133</v>
      </c>
    </row>
    <row r="8" spans="1:7" ht="15.75" customHeight="1" x14ac:dyDescent="0.2">
      <c r="A8" s="951" t="s">
        <v>541</v>
      </c>
      <c r="B8" s="443"/>
      <c r="C8" s="444"/>
      <c r="D8" s="149" t="s">
        <v>52</v>
      </c>
      <c r="E8" s="149"/>
      <c r="F8" s="150" t="s">
        <v>206</v>
      </c>
      <c r="G8" s="150" t="s">
        <v>54</v>
      </c>
    </row>
    <row r="9" spans="1:7" ht="15.75" customHeight="1" x14ac:dyDescent="0.2">
      <c r="A9" s="952"/>
      <c r="B9" s="150" t="s">
        <v>49</v>
      </c>
      <c r="C9" s="149"/>
      <c r="D9" s="149" t="s">
        <v>542</v>
      </c>
      <c r="E9" s="149"/>
      <c r="F9" s="150" t="s">
        <v>55</v>
      </c>
      <c r="G9" s="150" t="s">
        <v>57</v>
      </c>
    </row>
    <row r="10" spans="1:7" ht="15.75" customHeight="1" x14ac:dyDescent="0.2">
      <c r="A10" s="95" t="s">
        <v>205</v>
      </c>
      <c r="B10" s="95" t="s">
        <v>50</v>
      </c>
      <c r="C10" s="95" t="s">
        <v>51</v>
      </c>
      <c r="D10" s="95" t="s">
        <v>204</v>
      </c>
      <c r="E10" s="95" t="s">
        <v>53</v>
      </c>
      <c r="F10" s="95" t="s">
        <v>56</v>
      </c>
      <c r="G10" s="95" t="s">
        <v>58</v>
      </c>
    </row>
    <row r="11" spans="1:7" ht="15.75" hidden="1" customHeight="1" x14ac:dyDescent="0.2">
      <c r="A11" s="217"/>
      <c r="B11" s="390"/>
      <c r="C11" s="390"/>
      <c r="D11" s="390"/>
      <c r="E11" s="390"/>
      <c r="F11" s="390"/>
      <c r="G11" s="445"/>
    </row>
    <row r="12" spans="1:7" ht="15.75" customHeight="1" x14ac:dyDescent="0.2">
      <c r="A12" s="446"/>
      <c r="B12" s="404"/>
      <c r="C12" s="438"/>
      <c r="D12" s="438"/>
      <c r="E12" s="438"/>
      <c r="F12" s="447"/>
      <c r="G12" s="448"/>
    </row>
    <row r="13" spans="1:7" ht="15.75" customHeight="1" x14ac:dyDescent="0.2">
      <c r="A13" s="446"/>
      <c r="B13" s="404"/>
      <c r="C13" s="438"/>
      <c r="D13" s="438"/>
      <c r="E13" s="438"/>
      <c r="F13" s="447"/>
      <c r="G13" s="448"/>
    </row>
    <row r="14" spans="1:7" ht="15.75" customHeight="1" x14ac:dyDescent="0.2">
      <c r="A14" s="446"/>
      <c r="B14" s="404"/>
      <c r="C14" s="438"/>
      <c r="D14" s="438"/>
      <c r="E14" s="438"/>
      <c r="F14" s="447"/>
      <c r="G14" s="448"/>
    </row>
    <row r="15" spans="1:7" ht="15.75" customHeight="1" x14ac:dyDescent="0.2">
      <c r="A15" s="446"/>
      <c r="B15" s="404"/>
      <c r="C15" s="438"/>
      <c r="D15" s="438"/>
      <c r="E15" s="438"/>
      <c r="F15" s="447"/>
      <c r="G15" s="448"/>
    </row>
    <row r="16" spans="1:7" ht="15.75" customHeight="1" x14ac:dyDescent="0.2">
      <c r="A16" s="446"/>
      <c r="B16" s="404"/>
      <c r="C16" s="438"/>
      <c r="D16" s="438"/>
      <c r="E16" s="438"/>
      <c r="F16" s="447"/>
      <c r="G16" s="448"/>
    </row>
    <row r="17" spans="1:7" ht="15.75" customHeight="1" x14ac:dyDescent="0.2">
      <c r="A17" s="446"/>
      <c r="B17" s="404"/>
      <c r="C17" s="438"/>
      <c r="D17" s="438"/>
      <c r="E17" s="438"/>
      <c r="F17" s="447"/>
      <c r="G17" s="448"/>
    </row>
    <row r="18" spans="1:7" ht="15.75" customHeight="1" x14ac:dyDescent="0.2">
      <c r="A18" s="446"/>
      <c r="B18" s="404"/>
      <c r="C18" s="438"/>
      <c r="D18" s="438"/>
      <c r="E18" s="438"/>
      <c r="F18" s="447"/>
      <c r="G18" s="448"/>
    </row>
    <row r="19" spans="1:7" ht="15.75" customHeight="1" x14ac:dyDescent="0.2">
      <c r="A19" s="446"/>
      <c r="B19" s="404"/>
      <c r="C19" s="438"/>
      <c r="D19" s="438"/>
      <c r="E19" s="438"/>
      <c r="F19" s="447"/>
      <c r="G19" s="448"/>
    </row>
    <row r="20" spans="1:7" ht="15.75" customHeight="1" x14ac:dyDescent="0.2">
      <c r="A20" s="446"/>
      <c r="B20" s="404"/>
      <c r="C20" s="438"/>
      <c r="D20" s="438"/>
      <c r="E20" s="438"/>
      <c r="F20" s="447"/>
      <c r="G20" s="448"/>
    </row>
    <row r="21" spans="1:7" ht="15.75" customHeight="1" x14ac:dyDescent="0.2">
      <c r="A21" s="446"/>
      <c r="B21" s="404"/>
      <c r="C21" s="438"/>
      <c r="D21" s="438"/>
      <c r="E21" s="438"/>
      <c r="F21" s="447"/>
      <c r="G21" s="448"/>
    </row>
    <row r="22" spans="1:7" ht="15.75" customHeight="1" x14ac:dyDescent="0.2">
      <c r="A22" s="446"/>
      <c r="B22" s="404"/>
      <c r="C22" s="438"/>
      <c r="D22" s="438"/>
      <c r="E22" s="438"/>
      <c r="F22" s="447"/>
      <c r="G22" s="448"/>
    </row>
    <row r="23" spans="1:7" ht="15.75" customHeight="1" x14ac:dyDescent="0.2">
      <c r="A23" s="446"/>
      <c r="B23" s="404"/>
      <c r="C23" s="438"/>
      <c r="D23" s="438"/>
      <c r="E23" s="438"/>
      <c r="F23" s="447"/>
      <c r="G23" s="448"/>
    </row>
    <row r="24" spans="1:7" ht="15.75" customHeight="1" x14ac:dyDescent="0.2">
      <c r="A24" s="446"/>
      <c r="B24" s="404"/>
      <c r="C24" s="438"/>
      <c r="D24" s="438"/>
      <c r="E24" s="438"/>
      <c r="F24" s="447"/>
      <c r="G24" s="448"/>
    </row>
    <row r="25" spans="1:7" ht="15.75" customHeight="1" x14ac:dyDescent="0.2">
      <c r="A25" s="446"/>
      <c r="B25" s="404"/>
      <c r="C25" s="438"/>
      <c r="D25" s="438"/>
      <c r="E25" s="438"/>
      <c r="F25" s="447"/>
      <c r="G25" s="448"/>
    </row>
    <row r="26" spans="1:7" ht="15.75" customHeight="1" x14ac:dyDescent="0.2">
      <c r="A26" s="446"/>
      <c r="B26" s="404"/>
      <c r="C26" s="438"/>
      <c r="D26" s="438"/>
      <c r="E26" s="438"/>
      <c r="F26" s="447"/>
      <c r="G26" s="448"/>
    </row>
    <row r="27" spans="1:7" ht="15.75" customHeight="1" x14ac:dyDescent="0.2">
      <c r="A27" s="446"/>
      <c r="B27" s="404"/>
      <c r="C27" s="438"/>
      <c r="D27" s="438"/>
      <c r="E27" s="438"/>
      <c r="F27" s="447"/>
      <c r="G27" s="448"/>
    </row>
    <row r="28" spans="1:7" ht="15.75" customHeight="1" x14ac:dyDescent="0.2">
      <c r="A28" s="446"/>
      <c r="B28" s="404"/>
      <c r="C28" s="438"/>
      <c r="D28" s="438"/>
      <c r="E28" s="438"/>
      <c r="F28" s="447"/>
      <c r="G28" s="448"/>
    </row>
    <row r="29" spans="1:7" ht="15.75" customHeight="1" x14ac:dyDescent="0.2">
      <c r="A29" s="446"/>
      <c r="B29" s="404"/>
      <c r="C29" s="438"/>
      <c r="D29" s="438"/>
      <c r="E29" s="438"/>
      <c r="F29" s="447"/>
      <c r="G29" s="448"/>
    </row>
    <row r="30" spans="1:7" ht="15.75" customHeight="1" x14ac:dyDescent="0.2">
      <c r="A30" s="446"/>
      <c r="B30" s="404"/>
      <c r="C30" s="438"/>
      <c r="D30" s="438"/>
      <c r="E30" s="438"/>
      <c r="F30" s="447"/>
      <c r="G30" s="448"/>
    </row>
    <row r="31" spans="1:7" ht="15.75" customHeight="1" x14ac:dyDescent="0.2">
      <c r="A31" s="446"/>
      <c r="B31" s="404"/>
      <c r="C31" s="438"/>
      <c r="D31" s="438"/>
      <c r="E31" s="438"/>
      <c r="F31" s="447"/>
      <c r="G31" s="448"/>
    </row>
    <row r="32" spans="1:7" ht="15.75" customHeight="1" x14ac:dyDescent="0.2">
      <c r="A32" s="446"/>
      <c r="B32" s="404"/>
      <c r="C32" s="438"/>
      <c r="D32" s="438"/>
      <c r="E32" s="438"/>
      <c r="F32" s="447"/>
      <c r="G32" s="448"/>
    </row>
    <row r="33" spans="1:7" ht="15.75" customHeight="1" x14ac:dyDescent="0.2">
      <c r="A33" s="449"/>
      <c r="B33" s="450"/>
      <c r="C33" s="451"/>
      <c r="D33" s="451"/>
      <c r="E33" s="451"/>
      <c r="F33" s="452"/>
      <c r="G33" s="448"/>
    </row>
    <row r="34" spans="1:7" ht="15.75" customHeight="1" x14ac:dyDescent="0.2">
      <c r="A34" s="216"/>
      <c r="B34" s="6" t="s">
        <v>225</v>
      </c>
      <c r="G34" s="14"/>
    </row>
    <row r="35" spans="1:7" ht="15.75" customHeight="1" x14ac:dyDescent="0.2">
      <c r="A35" s="216"/>
      <c r="B35" s="453" t="s">
        <v>486</v>
      </c>
      <c r="E35" s="205" t="s">
        <v>59</v>
      </c>
      <c r="F35" s="454"/>
      <c r="G35" s="14"/>
    </row>
    <row r="36" spans="1:7" ht="15.75" customHeight="1" x14ac:dyDescent="0.2">
      <c r="A36" s="216"/>
      <c r="B36" s="453" t="s">
        <v>484</v>
      </c>
      <c r="E36" s="205" t="s">
        <v>59</v>
      </c>
      <c r="F36" s="454"/>
      <c r="G36" s="14"/>
    </row>
    <row r="37" spans="1:7" ht="15.75" customHeight="1" x14ac:dyDescent="0.2">
      <c r="A37" s="216"/>
      <c r="B37" s="453" t="s">
        <v>485</v>
      </c>
      <c r="E37" s="205" t="s">
        <v>59</v>
      </c>
      <c r="F37" s="454"/>
      <c r="G37" s="14"/>
    </row>
    <row r="38" spans="1:7" ht="15.75" customHeight="1" x14ac:dyDescent="0.2">
      <c r="A38" s="216"/>
      <c r="B38" s="453" t="s">
        <v>239</v>
      </c>
      <c r="E38" s="205" t="s">
        <v>59</v>
      </c>
      <c r="F38" s="454"/>
      <c r="G38" s="14"/>
    </row>
    <row r="39" spans="1:7" ht="15" x14ac:dyDescent="0.25">
      <c r="A39" s="216"/>
      <c r="B39" s="453"/>
      <c r="E39" s="205"/>
      <c r="F39" s="218"/>
      <c r="G39" s="14"/>
    </row>
    <row r="40" spans="1:7" ht="15.75" customHeight="1" x14ac:dyDescent="0.25">
      <c r="A40" s="12" t="s">
        <v>639</v>
      </c>
      <c r="B40" s="453"/>
      <c r="E40" s="205"/>
      <c r="F40" s="218"/>
      <c r="G40" s="14"/>
    </row>
    <row r="41" spans="1:7" ht="14.25" x14ac:dyDescent="0.2">
      <c r="A41" s="219"/>
      <c r="B41" s="455"/>
      <c r="C41" s="18"/>
      <c r="D41" s="18"/>
      <c r="E41" s="60"/>
      <c r="F41" s="456"/>
      <c r="G41" s="19"/>
    </row>
  </sheetData>
  <sheetProtection algorithmName="SHA-512" hashValue="qIpWisPMgAqyNbY0B9+XsCFyeCS2pb4P9yAJYqNFkueMcUa4hfp4Y1Tg6pNwtWrYfavmzoDtP6XmAInaRuAEmw==" saltValue="xgYZ2ml5SSeBH8na4VJeuA==" spinCount="100000" sheet="1" objects="1" scenarios="1" selectLockedCells="1"/>
  <mergeCells count="7">
    <mergeCell ref="A8:A9"/>
    <mergeCell ref="F5:G5"/>
    <mergeCell ref="A1:F1"/>
    <mergeCell ref="A2:G2"/>
    <mergeCell ref="F4:G4"/>
    <mergeCell ref="A4:C4"/>
    <mergeCell ref="A5:C5"/>
  </mergeCells>
  <phoneticPr fontId="2" type="noConversion"/>
  <conditionalFormatting sqref="H12:XFD33 A12:F38 G34:XFD1048576 A1:XFD3 A10:XFD11 B9:XFD9 A41:F1048576 A6:XFD8 H4:XFD5 A39:E40">
    <cfRule type="expression" dxfId="534" priority="13">
      <formula>CELL("protect",A1)=0</formula>
    </cfRule>
  </conditionalFormatting>
  <conditionalFormatting sqref="A12:A33">
    <cfRule type="expression" dxfId="533" priority="12">
      <formula>CELL("protect",A12)=0</formula>
    </cfRule>
  </conditionalFormatting>
  <conditionalFormatting sqref="G40">
    <cfRule type="expression" dxfId="532" priority="11" stopIfTrue="1">
      <formula>CELL("protect",G46)=0</formula>
    </cfRule>
  </conditionalFormatting>
  <conditionalFormatting sqref="G7:G40">
    <cfRule type="expression" dxfId="531" priority="10">
      <formula>CELL("protect",G7)=0</formula>
    </cfRule>
  </conditionalFormatting>
  <conditionalFormatting sqref="G34:G39">
    <cfRule type="expression" dxfId="530" priority="48" stopIfTrue="1">
      <formula>CELL("protect",G41)=0</formula>
    </cfRule>
  </conditionalFormatting>
  <conditionalFormatting sqref="F5">
    <cfRule type="expression" dxfId="529" priority="1">
      <formula>CELL("protect",F5)=0</formula>
    </cfRule>
  </conditionalFormatting>
  <conditionalFormatting sqref="A4:C5">
    <cfRule type="expression" dxfId="528" priority="5">
      <formula>CELL("Protect",A4)=0</formula>
    </cfRule>
  </conditionalFormatting>
  <conditionalFormatting sqref="D4:D5">
    <cfRule type="expression" dxfId="527" priority="4">
      <formula>CELL("protect",D4)=0</formula>
    </cfRule>
  </conditionalFormatting>
  <conditionalFormatting sqref="E4:E5">
    <cfRule type="expression" dxfId="526" priority="3">
      <formula>CELL("protect",E4)=0</formula>
    </cfRule>
  </conditionalFormatting>
  <conditionalFormatting sqref="F4:G4">
    <cfRule type="expression" dxfId="525" priority="2">
      <formula>CELL("Protect",F4)=0</formula>
    </cfRule>
  </conditionalFormatting>
  <dataValidations count="2">
    <dataValidation type="whole" allowBlank="1" showInputMessage="1" showErrorMessage="1" error="Enter whole amounts only.  Round cents to the nearest dollar." sqref="F35:F39 F41" xr:uid="{00000000-0002-0000-0C00-000000000000}">
      <formula1>0</formula1>
      <formula2>9999999999999990</formula2>
    </dataValidation>
    <dataValidation type="whole" allowBlank="1" showInputMessage="1" showErrorMessage="1" error="Enter whole amounts only.  Round cents to the nearest dollar." sqref="B12:B33" xr:uid="{00000000-0002-0000-0C00-000001000000}">
      <formula1>0</formula1>
      <formula2>999999999999999000</formula2>
    </dataValidation>
  </dataValidations>
  <printOptions horizontalCentered="1" verticalCentered="1"/>
  <pageMargins left="0.25" right="0.25" top="0.5" bottom="0.5" header="0.5" footer="0.25"/>
  <pageSetup scale="90" orientation="landscape" r:id="rId1"/>
  <headerFooter scaleWithDoc="0"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9219" r:id="rId4" name="CheckBox1">
          <controlPr defaultSize="0" autoLine="0" r:id="rId5">
            <anchor moveWithCells="1">
              <from>
                <xdr:col>5</xdr:col>
                <xdr:colOff>762000</xdr:colOff>
                <xdr:row>0</xdr:row>
                <xdr:rowOff>28575</xdr:rowOff>
              </from>
              <to>
                <xdr:col>6</xdr:col>
                <xdr:colOff>1076325</xdr:colOff>
                <xdr:row>1</xdr:row>
                <xdr:rowOff>95250</xdr:rowOff>
              </to>
            </anchor>
          </controlPr>
        </control>
      </mc:Choice>
      <mc:Fallback>
        <control shapeId="9219" r:id="rId4" name="CheckBox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H46"/>
  <sheetViews>
    <sheetView zoomScale="88" zoomScaleNormal="88" workbookViewId="0">
      <selection activeCell="F13" sqref="F13"/>
    </sheetView>
  </sheetViews>
  <sheetFormatPr defaultRowHeight="15.75" customHeight="1" x14ac:dyDescent="0.2"/>
  <cols>
    <col min="1" max="1" width="5.25" style="15" customWidth="1"/>
    <col min="2" max="2" width="3.375" style="15" customWidth="1"/>
    <col min="3" max="3" width="10.5" style="15" customWidth="1"/>
    <col min="4" max="4" width="49.875" style="15" customWidth="1"/>
    <col min="5" max="5" width="3.375" style="15" customWidth="1"/>
    <col min="6" max="6" width="13.125" style="15" customWidth="1"/>
    <col min="7" max="7" width="3.375" style="15" customWidth="1"/>
    <col min="8" max="8" width="5.75" style="15" customWidth="1"/>
    <col min="9" max="16384" width="9" style="15"/>
  </cols>
  <sheetData>
    <row r="1" spans="1:8" s="8" customFormat="1" ht="15.75" customHeight="1" x14ac:dyDescent="0.2">
      <c r="A1" s="116"/>
      <c r="B1" s="614"/>
      <c r="C1" s="901"/>
      <c r="D1" s="901"/>
      <c r="E1" s="117"/>
      <c r="F1" s="117"/>
      <c r="G1" s="117"/>
      <c r="H1" s="37"/>
    </row>
    <row r="2" spans="1:8" s="8" customFormat="1" ht="15.75" customHeight="1" x14ac:dyDescent="0.2">
      <c r="A2" s="113"/>
      <c r="B2" s="105"/>
      <c r="C2" s="107"/>
      <c r="D2" s="107"/>
      <c r="E2" s="105"/>
      <c r="F2" s="105"/>
      <c r="G2" s="105"/>
      <c r="H2" s="100"/>
    </row>
    <row r="3" spans="1:8" s="8" customFormat="1" ht="15.75" customHeight="1" x14ac:dyDescent="0.2">
      <c r="A3" s="113"/>
      <c r="B3" s="105"/>
      <c r="C3" s="912" t="s">
        <v>207</v>
      </c>
      <c r="D3" s="912"/>
      <c r="E3" s="912"/>
      <c r="F3" s="912"/>
      <c r="G3" s="912"/>
      <c r="H3" s="133"/>
    </row>
    <row r="4" spans="1:8" s="8" customFormat="1" ht="15.75" customHeight="1" x14ac:dyDescent="0.2">
      <c r="A4" s="113"/>
      <c r="B4" s="105"/>
      <c r="C4" s="912" t="s">
        <v>543</v>
      </c>
      <c r="D4" s="912"/>
      <c r="E4" s="912"/>
      <c r="F4" s="912"/>
      <c r="G4" s="912"/>
      <c r="H4" s="100"/>
    </row>
    <row r="5" spans="1:8" s="8" customFormat="1" ht="15.75" customHeight="1" x14ac:dyDescent="0.2">
      <c r="A5" s="113"/>
      <c r="B5" s="105"/>
      <c r="C5" s="125"/>
      <c r="D5" s="125"/>
      <c r="E5" s="105"/>
      <c r="F5" s="105"/>
      <c r="G5" s="105"/>
      <c r="H5" s="100"/>
    </row>
    <row r="6" spans="1:8" s="8" customFormat="1" ht="15.75" customHeight="1" x14ac:dyDescent="0.25">
      <c r="A6" s="113"/>
      <c r="B6" s="105"/>
      <c r="C6" s="205" t="s">
        <v>328</v>
      </c>
      <c r="D6" s="747">
        <f>Cert!$A$8</f>
        <v>0</v>
      </c>
      <c r="E6"/>
      <c r="F6"/>
      <c r="G6"/>
      <c r="H6" s="100"/>
    </row>
    <row r="7" spans="1:8" s="8" customFormat="1" ht="15.75" customHeight="1" x14ac:dyDescent="0.25">
      <c r="A7" s="113"/>
      <c r="B7" s="105"/>
      <c r="C7" s="205" t="s">
        <v>329</v>
      </c>
      <c r="D7" s="747">
        <f>Cert!$F$8</f>
        <v>0</v>
      </c>
      <c r="E7"/>
      <c r="F7"/>
      <c r="G7"/>
      <c r="H7" s="100"/>
    </row>
    <row r="8" spans="1:8" s="8" customFormat="1" ht="15.75" customHeight="1" x14ac:dyDescent="0.25">
      <c r="A8" s="113"/>
      <c r="B8" s="105"/>
      <c r="C8" s="205" t="s">
        <v>330</v>
      </c>
      <c r="D8" s="748">
        <f>Cert!$K$8</f>
        <v>0</v>
      </c>
      <c r="E8"/>
      <c r="F8"/>
      <c r="G8"/>
      <c r="H8" s="100"/>
    </row>
    <row r="9" spans="1:8" s="8" customFormat="1" ht="15.75" customHeight="1" x14ac:dyDescent="0.25">
      <c r="A9" s="113"/>
      <c r="B9" s="105"/>
      <c r="C9" s="205" t="s">
        <v>331</v>
      </c>
      <c r="D9" s="748" t="str">
        <f>TEXT(Cert!$K$10,"mm/dd/yy")&amp;" to "&amp;TEXT(Cert!$M$10,"mm/dd/yy")</f>
        <v>07/01/19 to 06/30/20</v>
      </c>
      <c r="E9"/>
      <c r="F9"/>
      <c r="G9"/>
      <c r="H9" s="100"/>
    </row>
    <row r="10" spans="1:8" s="29" customFormat="1" ht="15.75" customHeight="1" x14ac:dyDescent="0.2">
      <c r="A10" s="32"/>
      <c r="H10" s="52"/>
    </row>
    <row r="11" spans="1:8" ht="15.75" customHeight="1" x14ac:dyDescent="0.2">
      <c r="A11" s="216"/>
      <c r="B11" s="6"/>
      <c r="C11" s="142"/>
      <c r="D11" s="142"/>
      <c r="E11" s="142"/>
      <c r="F11" s="142"/>
      <c r="G11" s="142"/>
      <c r="H11" s="340"/>
    </row>
    <row r="12" spans="1:8" ht="6" customHeight="1" x14ac:dyDescent="0.2">
      <c r="A12" s="216"/>
      <c r="B12" s="93"/>
      <c r="C12" s="93"/>
      <c r="D12" s="93"/>
      <c r="E12" s="93"/>
      <c r="F12" s="343"/>
      <c r="G12" s="93"/>
      <c r="H12" s="340"/>
    </row>
    <row r="13" spans="1:8" ht="15.75" customHeight="1" x14ac:dyDescent="0.2">
      <c r="A13" s="216"/>
      <c r="B13" s="93"/>
      <c r="C13" s="189" t="s">
        <v>565</v>
      </c>
      <c r="D13" s="189"/>
      <c r="E13" s="93"/>
      <c r="F13" s="392"/>
      <c r="G13" s="93"/>
      <c r="H13" s="340"/>
    </row>
    <row r="14" spans="1:8" ht="6" customHeight="1" x14ac:dyDescent="0.2">
      <c r="A14" s="216"/>
      <c r="B14" s="93"/>
      <c r="C14" s="93"/>
      <c r="D14" s="93"/>
      <c r="E14" s="93"/>
      <c r="F14" s="343"/>
      <c r="G14" s="93"/>
      <c r="H14" s="340"/>
    </row>
    <row r="15" spans="1:8" ht="15.75" customHeight="1" x14ac:dyDescent="0.2">
      <c r="A15" s="216"/>
      <c r="B15" s="93"/>
      <c r="C15" s="259" t="s">
        <v>60</v>
      </c>
      <c r="D15" s="142"/>
      <c r="E15" s="93"/>
      <c r="F15" s="343"/>
      <c r="G15" s="93"/>
      <c r="H15" s="340"/>
    </row>
    <row r="16" spans="1:8" ht="15.75" customHeight="1" x14ac:dyDescent="0.2">
      <c r="A16" s="216"/>
      <c r="B16" s="93"/>
      <c r="C16" s="172" t="s">
        <v>61</v>
      </c>
      <c r="D16" s="457"/>
      <c r="E16" s="93"/>
      <c r="F16" s="392"/>
      <c r="G16" s="93"/>
      <c r="H16" s="340"/>
    </row>
    <row r="17" spans="1:8" ht="15.75" customHeight="1" x14ac:dyDescent="0.2">
      <c r="A17" s="216"/>
      <c r="B17" s="93"/>
      <c r="C17" s="172" t="s">
        <v>208</v>
      </c>
      <c r="D17" s="457"/>
      <c r="E17" s="93"/>
      <c r="F17" s="392"/>
      <c r="G17" s="93"/>
      <c r="H17" s="340"/>
    </row>
    <row r="18" spans="1:8" ht="15.75" customHeight="1" x14ac:dyDescent="0.2">
      <c r="A18" s="216"/>
      <c r="B18" s="93"/>
      <c r="C18" s="172" t="s">
        <v>62</v>
      </c>
      <c r="D18" s="457"/>
      <c r="E18" s="93"/>
      <c r="F18" s="392"/>
      <c r="G18" s="93"/>
      <c r="H18" s="340"/>
    </row>
    <row r="19" spans="1:8" ht="15.75" customHeight="1" x14ac:dyDescent="0.2">
      <c r="A19" s="216"/>
      <c r="B19" s="93"/>
      <c r="C19" s="172" t="s">
        <v>63</v>
      </c>
      <c r="D19" s="457"/>
      <c r="E19" s="93"/>
      <c r="F19" s="393"/>
      <c r="G19" s="93"/>
      <c r="H19" s="340"/>
    </row>
    <row r="20" spans="1:8" ht="15.75" customHeight="1" x14ac:dyDescent="0.2">
      <c r="A20" s="216"/>
      <c r="B20" s="93"/>
      <c r="C20" s="173" t="s">
        <v>356</v>
      </c>
      <c r="D20" s="458"/>
      <c r="E20" s="93"/>
      <c r="F20" s="392"/>
      <c r="G20" s="93"/>
      <c r="H20" s="340"/>
    </row>
    <row r="21" spans="1:8" ht="15.75" customHeight="1" x14ac:dyDescent="0.2">
      <c r="A21" s="216"/>
      <c r="B21" s="93"/>
      <c r="C21" s="173" t="s">
        <v>357</v>
      </c>
      <c r="D21" s="458"/>
      <c r="E21" s="93"/>
      <c r="F21" s="392"/>
      <c r="G21" s="93"/>
      <c r="H21" s="340"/>
    </row>
    <row r="22" spans="1:8" ht="15.75" customHeight="1" x14ac:dyDescent="0.2">
      <c r="A22" s="216"/>
      <c r="B22" s="93"/>
      <c r="C22" s="173" t="s">
        <v>358</v>
      </c>
      <c r="D22" s="458"/>
      <c r="E22" s="93"/>
      <c r="F22" s="392"/>
      <c r="G22" s="93"/>
      <c r="H22" s="340"/>
    </row>
    <row r="23" spans="1:8" ht="6" customHeight="1" x14ac:dyDescent="0.2">
      <c r="A23" s="216"/>
      <c r="B23" s="93"/>
      <c r="C23" s="93"/>
      <c r="D23" s="93"/>
      <c r="E23" s="93"/>
      <c r="F23" s="343"/>
      <c r="G23" s="93"/>
      <c r="H23" s="340"/>
    </row>
    <row r="24" spans="1:8" ht="15.75" customHeight="1" x14ac:dyDescent="0.2">
      <c r="A24" s="216"/>
      <c r="B24" s="93"/>
      <c r="C24" s="303" t="s">
        <v>487</v>
      </c>
      <c r="D24" s="142"/>
      <c r="E24" s="93"/>
      <c r="F24" s="361">
        <f>SUM(F16:F22)</f>
        <v>0</v>
      </c>
      <c r="G24" s="93"/>
      <c r="H24" s="340"/>
    </row>
    <row r="25" spans="1:8" ht="6" customHeight="1" x14ac:dyDescent="0.2">
      <c r="A25" s="216"/>
      <c r="B25" s="93"/>
      <c r="C25" s="93"/>
      <c r="D25" s="93"/>
      <c r="E25" s="93"/>
      <c r="F25" s="343"/>
      <c r="G25" s="93"/>
      <c r="H25" s="340"/>
    </row>
    <row r="26" spans="1:8" ht="15.75" customHeight="1" x14ac:dyDescent="0.2">
      <c r="A26" s="216"/>
      <c r="B26" s="93"/>
      <c r="C26" s="259" t="s">
        <v>64</v>
      </c>
      <c r="D26" s="142"/>
      <c r="E26" s="93"/>
      <c r="F26" s="343"/>
      <c r="G26" s="93"/>
      <c r="H26" s="340"/>
    </row>
    <row r="27" spans="1:8" ht="15.75" customHeight="1" x14ac:dyDescent="0.2">
      <c r="A27" s="216"/>
      <c r="B27" s="93"/>
      <c r="C27" s="172" t="s">
        <v>65</v>
      </c>
      <c r="D27" s="457"/>
      <c r="E27" s="93"/>
      <c r="F27" s="392"/>
      <c r="G27" s="93"/>
      <c r="H27" s="340"/>
    </row>
    <row r="28" spans="1:8" ht="15.75" customHeight="1" x14ac:dyDescent="0.2">
      <c r="A28" s="216"/>
      <c r="B28" s="93"/>
      <c r="C28" s="172" t="s">
        <v>209</v>
      </c>
      <c r="D28" s="457"/>
      <c r="E28" s="93"/>
      <c r="F28" s="392"/>
      <c r="G28" s="93"/>
      <c r="H28" s="340"/>
    </row>
    <row r="29" spans="1:8" ht="15.75" customHeight="1" x14ac:dyDescent="0.2">
      <c r="A29" s="216"/>
      <c r="B29" s="93"/>
      <c r="C29" s="172" t="s">
        <v>66</v>
      </c>
      <c r="D29" s="457"/>
      <c r="E29" s="93"/>
      <c r="F29" s="392"/>
      <c r="G29" s="93"/>
      <c r="H29" s="340"/>
    </row>
    <row r="30" spans="1:8" ht="15.75" customHeight="1" x14ac:dyDescent="0.2">
      <c r="A30" s="216"/>
      <c r="B30" s="93"/>
      <c r="C30" s="172" t="s">
        <v>67</v>
      </c>
      <c r="D30" s="457"/>
      <c r="E30" s="93"/>
      <c r="F30" s="393"/>
      <c r="G30" s="93"/>
      <c r="H30" s="340"/>
    </row>
    <row r="31" spans="1:8" ht="15.75" customHeight="1" x14ac:dyDescent="0.2">
      <c r="A31" s="216"/>
      <c r="B31" s="93"/>
      <c r="C31" s="173" t="s">
        <v>356</v>
      </c>
      <c r="D31" s="458" t="s">
        <v>224</v>
      </c>
      <c r="E31" s="93"/>
      <c r="F31" s="392"/>
      <c r="G31" s="93"/>
      <c r="H31" s="340"/>
    </row>
    <row r="32" spans="1:8" ht="15.75" customHeight="1" x14ac:dyDescent="0.2">
      <c r="A32" s="216"/>
      <c r="B32" s="93"/>
      <c r="C32" s="173" t="s">
        <v>357</v>
      </c>
      <c r="D32" s="458"/>
      <c r="E32" s="93"/>
      <c r="F32" s="392"/>
      <c r="G32" s="93"/>
      <c r="H32" s="340"/>
    </row>
    <row r="33" spans="1:8" ht="15.75" customHeight="1" x14ac:dyDescent="0.2">
      <c r="A33" s="216"/>
      <c r="B33" s="93"/>
      <c r="C33" s="173" t="s">
        <v>358</v>
      </c>
      <c r="D33" s="458"/>
      <c r="E33" s="93"/>
      <c r="F33" s="392"/>
      <c r="G33" s="93"/>
      <c r="H33" s="340"/>
    </row>
    <row r="34" spans="1:8" ht="6" customHeight="1" x14ac:dyDescent="0.2">
      <c r="A34" s="216"/>
      <c r="B34" s="93"/>
      <c r="C34" s="93"/>
      <c r="D34" s="93"/>
      <c r="E34" s="93"/>
      <c r="F34" s="343"/>
      <c r="G34" s="93"/>
      <c r="H34" s="340"/>
    </row>
    <row r="35" spans="1:8" ht="15.75" customHeight="1" x14ac:dyDescent="0.2">
      <c r="A35" s="216"/>
      <c r="B35" s="93"/>
      <c r="C35" s="303" t="s">
        <v>488</v>
      </c>
      <c r="D35" s="6"/>
      <c r="E35" s="93"/>
      <c r="F35" s="361">
        <f>SUM(F27:F33)</f>
        <v>0</v>
      </c>
      <c r="G35" s="93"/>
      <c r="H35" s="340"/>
    </row>
    <row r="36" spans="1:8" ht="6" customHeight="1" x14ac:dyDescent="0.2">
      <c r="A36" s="216"/>
      <c r="B36" s="93"/>
      <c r="C36" s="93"/>
      <c r="D36" s="93"/>
      <c r="E36" s="93"/>
      <c r="F36" s="343"/>
      <c r="G36" s="93"/>
      <c r="H36" s="340"/>
    </row>
    <row r="37" spans="1:8" ht="15.75" customHeight="1" x14ac:dyDescent="0.2">
      <c r="A37" s="216"/>
      <c r="B37" s="93"/>
      <c r="C37" s="6" t="s">
        <v>68</v>
      </c>
      <c r="D37" s="6"/>
      <c r="E37" s="93"/>
      <c r="F37" s="459">
        <f>SUM(F13+F24-F35)</f>
        <v>0</v>
      </c>
      <c r="G37" s="93"/>
      <c r="H37" s="340"/>
    </row>
    <row r="38" spans="1:8" ht="6" customHeight="1" x14ac:dyDescent="0.2">
      <c r="A38" s="216"/>
      <c r="B38" s="93"/>
      <c r="C38" s="93"/>
      <c r="D38" s="93"/>
      <c r="E38" s="93"/>
      <c r="F38" s="343"/>
      <c r="G38" s="93"/>
      <c r="H38" s="340"/>
    </row>
    <row r="39" spans="1:8" s="339" customFormat="1" ht="14.25" x14ac:dyDescent="0.2">
      <c r="A39" s="144"/>
      <c r="B39" s="145"/>
      <c r="C39" s="145"/>
      <c r="D39" s="145"/>
      <c r="E39" s="145"/>
      <c r="F39" s="460"/>
      <c r="G39" s="145"/>
      <c r="H39" s="152"/>
    </row>
    <row r="40" spans="1:8" ht="15.75" customHeight="1" x14ac:dyDescent="0.2">
      <c r="H40" s="339"/>
    </row>
    <row r="41" spans="1:8" ht="15.75" customHeight="1" x14ac:dyDescent="0.2">
      <c r="H41" s="339"/>
    </row>
    <row r="42" spans="1:8" ht="15.75" customHeight="1" x14ac:dyDescent="0.2">
      <c r="H42" s="339"/>
    </row>
    <row r="43" spans="1:8" ht="15.75" customHeight="1" x14ac:dyDescent="0.2">
      <c r="H43" s="339"/>
    </row>
    <row r="44" spans="1:8" ht="15.75" customHeight="1" x14ac:dyDescent="0.2">
      <c r="H44" s="339"/>
    </row>
    <row r="45" spans="1:8" ht="15.75" customHeight="1" x14ac:dyDescent="0.2">
      <c r="H45" s="339"/>
    </row>
    <row r="46" spans="1:8" ht="15.75" customHeight="1" x14ac:dyDescent="0.2">
      <c r="H46" s="339"/>
    </row>
  </sheetData>
  <sheetProtection algorithmName="SHA-512" hashValue="01V7gksgh0LcFAiU6JwZXLhxXFS3vrzgHulFpYAd8Nq3t5USStuFZm8VLZi1BUCjWG89Bz9+U1zPJ9TZnmv4pg==" saltValue="olk9lLDyGo8EMiMdluh6Dg==" spinCount="100000" sheet="1" objects="1" scenarios="1"/>
  <mergeCells count="3">
    <mergeCell ref="C1:D1"/>
    <mergeCell ref="C4:G4"/>
    <mergeCell ref="C3:G3"/>
  </mergeCells>
  <phoneticPr fontId="2" type="noConversion"/>
  <conditionalFormatting sqref="A1:XFD2 A5:XFD5 I3:XFD3 A3:C4 H4:XFD4 A7:C9 I6:XFD9 A10:XFD1048576">
    <cfRule type="expression" dxfId="524" priority="6">
      <formula>CELL("protect",A1)=0</formula>
    </cfRule>
  </conditionalFormatting>
  <conditionalFormatting sqref="D8 C6:D6">
    <cfRule type="expression" dxfId="523" priority="1">
      <formula>CELL("Protect",C6)=0</formula>
    </cfRule>
  </conditionalFormatting>
  <conditionalFormatting sqref="C7:C9">
    <cfRule type="expression" dxfId="522" priority="4">
      <formula>CELL("Protect",C7)=0</formula>
    </cfRule>
  </conditionalFormatting>
  <conditionalFormatting sqref="D9">
    <cfRule type="expression" dxfId="521" priority="3">
      <formula>CELL("protect",D9)=0</formula>
    </cfRule>
  </conditionalFormatting>
  <conditionalFormatting sqref="D7">
    <cfRule type="expression" dxfId="520" priority="2">
      <formula>CELL("Protect",D7)=0</formula>
    </cfRule>
  </conditionalFormatting>
  <dataValidations count="1">
    <dataValidation type="whole" allowBlank="1" showInputMessage="1" showErrorMessage="1" error="Enter whole amounts only.  Round cents to the nearest dollar." sqref="F16:F18 F20:F22 F27:F29 F31:F33" xr:uid="{00000000-0002-0000-0D00-000000000000}">
      <formula1>0</formula1>
      <formula2>999999999999999000</formula2>
    </dataValidation>
  </dataValidations>
  <printOptions horizontalCentered="1"/>
  <pageMargins left="0.5" right="0.5" top="0.75" bottom="0.5" header="0.5" footer="0.5"/>
  <pageSetup scale="94" orientation="portrait" r:id="rId1"/>
  <headerFooter scaleWithDoc="0"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CheckBox1">
          <controlPr defaultSize="0" autoLine="0" r:id="rId5">
            <anchor moveWithCells="1">
              <from>
                <xdr:col>5</xdr:col>
                <xdr:colOff>400050</xdr:colOff>
                <xdr:row>0</xdr:row>
                <xdr:rowOff>28575</xdr:rowOff>
              </from>
              <to>
                <xdr:col>7</xdr:col>
                <xdr:colOff>352425</xdr:colOff>
                <xdr:row>1</xdr:row>
                <xdr:rowOff>95250</xdr:rowOff>
              </to>
            </anchor>
          </controlPr>
        </control>
      </mc:Choice>
      <mc:Fallback>
        <control shapeId="10242" r:id="rId4" name="CheckBox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K60"/>
  <sheetViews>
    <sheetView zoomScale="90" zoomScaleNormal="90" workbookViewId="0">
      <pane ySplit="8" topLeftCell="A9" activePane="bottomLeft" state="frozen"/>
      <selection activeCell="C12" sqref="C12"/>
      <selection pane="bottomLeft" activeCell="D16" sqref="D16"/>
    </sheetView>
  </sheetViews>
  <sheetFormatPr defaultRowHeight="14.25" x14ac:dyDescent="0.2"/>
  <cols>
    <col min="1" max="1" width="1.875" style="15" customWidth="1"/>
    <col min="2" max="2" width="4.125" style="15" customWidth="1"/>
    <col min="3" max="3" width="24.625" style="15" customWidth="1"/>
    <col min="4" max="4" width="15.625" style="15" customWidth="1"/>
    <col min="5" max="5" width="4.625" style="15" customWidth="1"/>
    <col min="6" max="6" width="3.75" style="15" customWidth="1"/>
    <col min="7" max="7" width="32.875" style="15" customWidth="1"/>
    <col min="8" max="8" width="15.625" style="15" customWidth="1"/>
    <col min="9" max="9" width="1.875" style="15" customWidth="1"/>
    <col min="10" max="16384" width="9" style="15"/>
  </cols>
  <sheetData>
    <row r="1" spans="1:9" s="8" customFormat="1" ht="19.5" customHeight="1" x14ac:dyDescent="0.2">
      <c r="A1" s="613"/>
      <c r="B1" s="981"/>
      <c r="C1" s="981"/>
      <c r="D1" s="981"/>
      <c r="E1" s="981"/>
      <c r="F1" s="981"/>
      <c r="G1" s="981"/>
      <c r="H1" s="981"/>
      <c r="I1" s="78"/>
    </row>
    <row r="2" spans="1:9" s="8" customFormat="1" ht="20.25" customHeight="1" x14ac:dyDescent="0.2">
      <c r="A2" s="113"/>
      <c r="B2" s="934" t="s">
        <v>210</v>
      </c>
      <c r="C2" s="934"/>
      <c r="D2" s="934"/>
      <c r="E2" s="934"/>
      <c r="F2" s="934"/>
      <c r="G2" s="934"/>
      <c r="H2" s="934"/>
      <c r="I2" s="52"/>
    </row>
    <row r="3" spans="1:9" s="8" customFormat="1" ht="15" x14ac:dyDescent="0.2">
      <c r="A3" s="113"/>
      <c r="B3" s="934" t="s">
        <v>544</v>
      </c>
      <c r="C3" s="934"/>
      <c r="D3" s="934"/>
      <c r="E3" s="934"/>
      <c r="F3" s="934"/>
      <c r="G3" s="934"/>
      <c r="H3" s="934"/>
      <c r="I3" s="52"/>
    </row>
    <row r="4" spans="1:9" s="8" customFormat="1" ht="15" x14ac:dyDescent="0.2">
      <c r="A4" s="113"/>
      <c r="B4" s="124"/>
      <c r="C4" s="124"/>
      <c r="D4" s="124"/>
      <c r="E4" s="124"/>
      <c r="F4" s="124"/>
      <c r="G4" s="29"/>
      <c r="H4" s="29"/>
      <c r="I4" s="52"/>
    </row>
    <row r="5" spans="1:9" s="8" customFormat="1" ht="15" x14ac:dyDescent="0.2">
      <c r="A5" s="113"/>
      <c r="B5" s="105"/>
      <c r="F5" s="205" t="s">
        <v>328</v>
      </c>
      <c r="G5" s="747">
        <f>Cert!$A$8</f>
        <v>0</v>
      </c>
      <c r="H5" s="747"/>
      <c r="I5" s="100"/>
    </row>
    <row r="6" spans="1:9" s="8" customFormat="1" ht="15" x14ac:dyDescent="0.2">
      <c r="A6" s="113"/>
      <c r="B6" s="105"/>
      <c r="F6" s="205" t="s">
        <v>329</v>
      </c>
      <c r="G6" s="747">
        <f>Cert!$F$8</f>
        <v>0</v>
      </c>
      <c r="H6" s="747"/>
      <c r="I6" s="100"/>
    </row>
    <row r="7" spans="1:9" s="8" customFormat="1" ht="15" x14ac:dyDescent="0.2">
      <c r="A7" s="113"/>
      <c r="B7" s="105"/>
      <c r="F7" s="205" t="s">
        <v>330</v>
      </c>
      <c r="G7" s="748">
        <f>Cert!$K$8</f>
        <v>0</v>
      </c>
      <c r="H7" s="748"/>
      <c r="I7" s="100"/>
    </row>
    <row r="8" spans="1:9" s="8" customFormat="1" ht="15" x14ac:dyDescent="0.2">
      <c r="A8" s="113"/>
      <c r="B8" s="90"/>
      <c r="C8" s="90"/>
      <c r="D8" s="91"/>
      <c r="E8" s="91"/>
      <c r="F8" s="205" t="s">
        <v>331</v>
      </c>
      <c r="G8" s="748" t="str">
        <f>TEXT(Cert!$K$10,"mm/dd/yy")&amp;" to "&amp;TEXT(Cert!$M$10,"mm/dd/yy")</f>
        <v>07/01/19 to 06/30/20</v>
      </c>
      <c r="H8" s="748"/>
      <c r="I8" s="100"/>
    </row>
    <row r="9" spans="1:9" s="8" customFormat="1" ht="15" x14ac:dyDescent="0.2">
      <c r="A9" s="113"/>
      <c r="B9" s="90"/>
      <c r="C9" s="90"/>
      <c r="D9" s="91"/>
      <c r="E9" s="91"/>
      <c r="F9" s="91"/>
      <c r="G9" s="105"/>
      <c r="H9" s="105"/>
      <c r="I9" s="100"/>
    </row>
    <row r="10" spans="1:9" x14ac:dyDescent="0.2">
      <c r="A10" s="138"/>
      <c r="B10" s="93"/>
      <c r="C10" s="93"/>
      <c r="D10" s="93"/>
      <c r="E10" s="93"/>
      <c r="F10" s="93"/>
      <c r="G10" s="93"/>
      <c r="H10" s="93"/>
      <c r="I10" s="241"/>
    </row>
    <row r="11" spans="1:9" x14ac:dyDescent="0.2">
      <c r="A11" s="138"/>
      <c r="B11" s="67" t="s">
        <v>96</v>
      </c>
      <c r="C11" s="67"/>
      <c r="D11" s="6"/>
      <c r="E11" s="170"/>
      <c r="F11" s="985" t="s">
        <v>98</v>
      </c>
      <c r="G11" s="985"/>
      <c r="H11" s="93"/>
      <c r="I11" s="170"/>
    </row>
    <row r="12" spans="1:9" x14ac:dyDescent="0.2">
      <c r="A12" s="138"/>
      <c r="B12" s="168" t="s">
        <v>97</v>
      </c>
      <c r="C12" s="168" t="s">
        <v>359</v>
      </c>
      <c r="D12" s="6"/>
      <c r="E12" s="170"/>
      <c r="F12" s="93"/>
      <c r="G12" s="93"/>
      <c r="H12" s="135" t="s">
        <v>83</v>
      </c>
      <c r="I12" s="170"/>
    </row>
    <row r="13" spans="1:9" x14ac:dyDescent="0.2">
      <c r="A13" s="138"/>
      <c r="B13" s="367"/>
      <c r="C13" s="367"/>
      <c r="D13" s="135" t="s">
        <v>83</v>
      </c>
      <c r="E13" s="170"/>
      <c r="F13" s="93"/>
      <c r="G13" s="93"/>
      <c r="H13" s="150" t="s">
        <v>99</v>
      </c>
      <c r="I13" s="170"/>
    </row>
    <row r="14" spans="1:9" x14ac:dyDescent="0.2">
      <c r="A14" s="138"/>
      <c r="B14" s="986" t="s">
        <v>51</v>
      </c>
      <c r="C14" s="986"/>
      <c r="D14" s="95" t="s">
        <v>412</v>
      </c>
      <c r="E14" s="170"/>
      <c r="F14" s="142"/>
      <c r="G14" s="461" t="s">
        <v>51</v>
      </c>
      <c r="H14" s="95" t="s">
        <v>100</v>
      </c>
      <c r="I14" s="170"/>
    </row>
    <row r="15" spans="1:9" hidden="1" x14ac:dyDescent="0.2">
      <c r="A15" s="138"/>
      <c r="B15" s="615"/>
      <c r="C15" s="461"/>
      <c r="D15" s="461"/>
      <c r="E15" s="170"/>
      <c r="F15" s="142"/>
      <c r="G15" s="461"/>
      <c r="H15" s="461"/>
      <c r="I15" s="170"/>
    </row>
    <row r="16" spans="1:9" x14ac:dyDescent="0.2">
      <c r="A16" s="138"/>
      <c r="B16" s="633" t="s">
        <v>295</v>
      </c>
      <c r="C16" s="197" t="s">
        <v>463</v>
      </c>
      <c r="D16" s="584"/>
      <c r="E16" s="462" t="s">
        <v>445</v>
      </c>
      <c r="F16" s="259" t="s">
        <v>101</v>
      </c>
      <c r="G16" s="6"/>
      <c r="H16" s="343" t="s">
        <v>0</v>
      </c>
      <c r="I16" s="170"/>
    </row>
    <row r="17" spans="1:9" x14ac:dyDescent="0.2">
      <c r="A17" s="138"/>
      <c r="B17" s="633" t="s">
        <v>296</v>
      </c>
      <c r="C17" s="463" t="s">
        <v>360</v>
      </c>
      <c r="D17" s="585"/>
      <c r="E17" s="170"/>
      <c r="F17" s="464" t="s">
        <v>367</v>
      </c>
      <c r="G17" s="465" t="s">
        <v>385</v>
      </c>
      <c r="H17" s="590"/>
      <c r="I17" s="170"/>
    </row>
    <row r="18" spans="1:9" x14ac:dyDescent="0.2">
      <c r="A18" s="138"/>
      <c r="B18" s="633" t="s">
        <v>297</v>
      </c>
      <c r="C18" s="197" t="s">
        <v>361</v>
      </c>
      <c r="D18" s="585"/>
      <c r="E18" s="170"/>
      <c r="F18" s="464" t="s">
        <v>374</v>
      </c>
      <c r="G18" s="465" t="s">
        <v>386</v>
      </c>
      <c r="H18" s="590"/>
      <c r="I18" s="170"/>
    </row>
    <row r="19" spans="1:9" hidden="1" x14ac:dyDescent="0.2">
      <c r="A19" s="138"/>
      <c r="B19" s="633"/>
      <c r="D19" s="586"/>
      <c r="E19" s="170"/>
      <c r="F19" s="457"/>
      <c r="G19" s="465"/>
      <c r="H19" s="586"/>
    </row>
    <row r="20" spans="1:9" x14ac:dyDescent="0.2">
      <c r="A20" s="138"/>
      <c r="B20" s="633" t="s">
        <v>298</v>
      </c>
      <c r="C20" s="197" t="s">
        <v>882</v>
      </c>
      <c r="D20" s="587">
        <f>SUM(D17+D18)</f>
        <v>0</v>
      </c>
      <c r="E20" s="170"/>
      <c r="F20" s="464" t="s">
        <v>368</v>
      </c>
      <c r="G20" s="465" t="s">
        <v>387</v>
      </c>
      <c r="H20" s="590"/>
      <c r="I20" s="170"/>
    </row>
    <row r="21" spans="1:9" x14ac:dyDescent="0.2">
      <c r="A21" s="138"/>
      <c r="B21" s="93"/>
      <c r="C21" s="93"/>
      <c r="D21" s="588"/>
      <c r="E21" s="170"/>
      <c r="F21" s="464" t="s">
        <v>369</v>
      </c>
      <c r="G21" s="465" t="s">
        <v>388</v>
      </c>
      <c r="H21" s="590"/>
      <c r="I21" s="170"/>
    </row>
    <row r="22" spans="1:9" x14ac:dyDescent="0.2">
      <c r="A22" s="138"/>
      <c r="B22" s="633" t="s">
        <v>299</v>
      </c>
      <c r="C22" s="197" t="s">
        <v>883</v>
      </c>
      <c r="D22" s="589">
        <f>SUM(D16+D20)</f>
        <v>0</v>
      </c>
      <c r="E22" s="170"/>
      <c r="F22" s="464" t="s">
        <v>370</v>
      </c>
      <c r="G22" s="465" t="s">
        <v>389</v>
      </c>
      <c r="H22" s="590"/>
      <c r="I22" s="170"/>
    </row>
    <row r="23" spans="1:9" x14ac:dyDescent="0.2">
      <c r="A23" s="138"/>
      <c r="B23" s="93"/>
      <c r="C23" s="93"/>
      <c r="D23" s="588"/>
      <c r="E23" s="170"/>
      <c r="F23" s="464" t="s">
        <v>371</v>
      </c>
      <c r="G23" s="465" t="s">
        <v>390</v>
      </c>
      <c r="H23" s="590"/>
      <c r="I23" s="170"/>
    </row>
    <row r="24" spans="1:9" x14ac:dyDescent="0.2">
      <c r="A24" s="138"/>
      <c r="B24" s="633" t="s">
        <v>300</v>
      </c>
      <c r="C24" s="197" t="s">
        <v>362</v>
      </c>
      <c r="D24" s="585"/>
      <c r="E24" s="170"/>
      <c r="F24" s="464" t="s">
        <v>372</v>
      </c>
      <c r="G24" s="465" t="s">
        <v>391</v>
      </c>
      <c r="H24" s="590"/>
      <c r="I24" s="170"/>
    </row>
    <row r="25" spans="1:9" x14ac:dyDescent="0.2">
      <c r="A25" s="138"/>
      <c r="B25" s="633" t="s">
        <v>301</v>
      </c>
      <c r="C25" s="197" t="s">
        <v>363</v>
      </c>
      <c r="D25" s="585"/>
      <c r="E25" s="170"/>
      <c r="F25" s="464" t="s">
        <v>373</v>
      </c>
      <c r="G25" s="465" t="s">
        <v>392</v>
      </c>
      <c r="H25" s="590"/>
      <c r="I25" s="170"/>
    </row>
    <row r="26" spans="1:9" x14ac:dyDescent="0.2">
      <c r="A26" s="138"/>
      <c r="B26" s="633" t="s">
        <v>315</v>
      </c>
      <c r="C26" s="197" t="s">
        <v>364</v>
      </c>
      <c r="D26" s="585"/>
      <c r="E26" s="170"/>
      <c r="F26" s="464" t="s">
        <v>102</v>
      </c>
      <c r="G26" s="466"/>
      <c r="H26" s="590"/>
      <c r="I26" s="170"/>
    </row>
    <row r="27" spans="1:9" hidden="1" x14ac:dyDescent="0.2">
      <c r="A27" s="138"/>
      <c r="D27" s="586"/>
      <c r="E27" s="14"/>
      <c r="F27" s="457"/>
      <c r="G27" s="465"/>
      <c r="H27" s="586"/>
    </row>
    <row r="28" spans="1:9" x14ac:dyDescent="0.2">
      <c r="A28" s="138"/>
      <c r="B28" s="634" t="s">
        <v>365</v>
      </c>
      <c r="C28" s="197" t="s">
        <v>884</v>
      </c>
      <c r="D28" s="587">
        <f>SUM(D24:D26)</f>
        <v>0</v>
      </c>
      <c r="E28" s="170"/>
      <c r="F28" s="464" t="s">
        <v>103</v>
      </c>
      <c r="G28" s="467"/>
      <c r="H28" s="590"/>
      <c r="I28" s="170"/>
    </row>
    <row r="29" spans="1:9" hidden="1" x14ac:dyDescent="0.2">
      <c r="A29" s="138"/>
      <c r="D29" s="586"/>
      <c r="E29" s="14"/>
      <c r="H29" s="586"/>
    </row>
    <row r="30" spans="1:9" x14ac:dyDescent="0.2">
      <c r="A30" s="138"/>
      <c r="B30" s="93"/>
      <c r="C30" s="93"/>
      <c r="D30" s="588"/>
      <c r="E30" s="170"/>
      <c r="F30" s="464" t="s">
        <v>375</v>
      </c>
      <c r="G30" s="465" t="s">
        <v>393</v>
      </c>
      <c r="H30" s="587">
        <f>SUM(H17:H28)</f>
        <v>0</v>
      </c>
      <c r="I30" s="170"/>
    </row>
    <row r="31" spans="1:9" x14ac:dyDescent="0.2">
      <c r="A31" s="138"/>
      <c r="B31" s="633" t="s">
        <v>366</v>
      </c>
      <c r="C31" s="197" t="s">
        <v>600</v>
      </c>
      <c r="D31" s="587">
        <f>SUM(D22-D28)</f>
        <v>0</v>
      </c>
      <c r="E31" s="462" t="s">
        <v>279</v>
      </c>
      <c r="F31" s="93"/>
      <c r="G31" s="93"/>
      <c r="H31" s="632" t="s">
        <v>279</v>
      </c>
      <c r="I31" s="170"/>
    </row>
    <row r="32" spans="1:9" x14ac:dyDescent="0.2">
      <c r="A32" s="138"/>
      <c r="B32" s="93"/>
      <c r="C32" s="93"/>
      <c r="D32" s="93"/>
      <c r="E32" s="170"/>
      <c r="F32" s="259" t="s">
        <v>104</v>
      </c>
      <c r="G32" s="6"/>
      <c r="H32" s="588"/>
      <c r="I32" s="170"/>
    </row>
    <row r="33" spans="1:11" x14ac:dyDescent="0.2">
      <c r="A33" s="138"/>
      <c r="B33" s="93"/>
      <c r="C33" s="93"/>
      <c r="D33" s="93"/>
      <c r="E33" s="241"/>
      <c r="F33" s="464" t="s">
        <v>376</v>
      </c>
      <c r="G33" s="465" t="s">
        <v>394</v>
      </c>
      <c r="H33" s="590"/>
      <c r="I33" s="170"/>
    </row>
    <row r="34" spans="1:11" x14ac:dyDescent="0.2">
      <c r="A34" s="138"/>
      <c r="B34" s="93"/>
      <c r="C34" s="94"/>
      <c r="D34" s="93"/>
      <c r="E34" s="170"/>
      <c r="F34" s="457" t="s">
        <v>383</v>
      </c>
      <c r="G34" s="465" t="s">
        <v>395</v>
      </c>
      <c r="H34" s="590"/>
      <c r="I34" s="170"/>
    </row>
    <row r="35" spans="1:11" x14ac:dyDescent="0.2">
      <c r="A35" s="138"/>
      <c r="B35" s="93"/>
      <c r="C35" s="879" t="s">
        <v>410</v>
      </c>
      <c r="D35" s="879"/>
      <c r="E35" s="170"/>
      <c r="F35" s="464" t="s">
        <v>377</v>
      </c>
      <c r="G35" s="465" t="s">
        <v>396</v>
      </c>
      <c r="H35" s="590"/>
      <c r="I35" s="170"/>
    </row>
    <row r="36" spans="1:11" x14ac:dyDescent="0.2">
      <c r="A36" s="138"/>
      <c r="B36" s="93"/>
      <c r="C36" s="880" t="s">
        <v>411</v>
      </c>
      <c r="D36" s="879"/>
      <c r="E36" s="170"/>
      <c r="F36" s="464" t="s">
        <v>378</v>
      </c>
      <c r="G36" s="465" t="s">
        <v>512</v>
      </c>
      <c r="H36" s="590"/>
      <c r="I36" s="170"/>
    </row>
    <row r="37" spans="1:11" x14ac:dyDescent="0.2">
      <c r="A37" s="138"/>
      <c r="B37" s="93"/>
      <c r="C37" s="880"/>
      <c r="D37" s="879"/>
      <c r="E37" s="170"/>
      <c r="F37" s="457" t="s">
        <v>379</v>
      </c>
      <c r="G37" s="465" t="s">
        <v>397</v>
      </c>
      <c r="H37" s="590"/>
      <c r="I37" s="170"/>
    </row>
    <row r="38" spans="1:11" x14ac:dyDescent="0.2">
      <c r="A38" s="138"/>
      <c r="B38" s="93"/>
      <c r="C38" s="880"/>
      <c r="D38" s="879"/>
      <c r="E38" s="170"/>
      <c r="F38" s="464" t="s">
        <v>380</v>
      </c>
      <c r="G38" s="465"/>
      <c r="H38" s="590"/>
      <c r="I38" s="170"/>
    </row>
    <row r="39" spans="1:11" x14ac:dyDescent="0.2">
      <c r="A39" s="138"/>
      <c r="B39" s="93"/>
      <c r="C39" s="879"/>
      <c r="D39" s="879"/>
      <c r="E39" s="170"/>
      <c r="F39" s="464" t="s">
        <v>105</v>
      </c>
      <c r="G39" s="465"/>
      <c r="H39" s="590"/>
      <c r="I39" s="170"/>
    </row>
    <row r="40" spans="1:11" hidden="1" x14ac:dyDescent="0.2">
      <c r="A40" s="138"/>
      <c r="C40" s="881"/>
      <c r="D40" s="881"/>
      <c r="E40" s="14"/>
      <c r="H40" s="586"/>
    </row>
    <row r="41" spans="1:11" x14ac:dyDescent="0.2">
      <c r="A41" s="138"/>
      <c r="B41" s="93"/>
      <c r="C41" s="879"/>
      <c r="D41" s="879"/>
      <c r="E41" s="170"/>
      <c r="F41" s="457" t="s">
        <v>381</v>
      </c>
      <c r="G41" s="465" t="s">
        <v>398</v>
      </c>
      <c r="H41" s="587">
        <f>SUM(H33:H39)</f>
        <v>0</v>
      </c>
      <c r="I41" s="170"/>
    </row>
    <row r="42" spans="1:11" x14ac:dyDescent="0.2">
      <c r="A42" s="138"/>
      <c r="B42" s="93"/>
      <c r="C42" s="93"/>
      <c r="D42" s="93"/>
      <c r="E42" s="170"/>
      <c r="F42" s="464" t="s">
        <v>382</v>
      </c>
      <c r="G42" s="465" t="s">
        <v>399</v>
      </c>
      <c r="H42" s="591">
        <f>H30-H41</f>
        <v>0</v>
      </c>
      <c r="I42" s="170"/>
    </row>
    <row r="43" spans="1:11" x14ac:dyDescent="0.2">
      <c r="A43" s="138"/>
      <c r="B43" s="93"/>
      <c r="C43" s="93"/>
      <c r="D43" s="93"/>
      <c r="E43" s="170"/>
      <c r="F43" s="464" t="s">
        <v>384</v>
      </c>
      <c r="G43" s="465" t="s">
        <v>400</v>
      </c>
      <c r="H43" s="587">
        <f>SUM(H41:H42)</f>
        <v>0</v>
      </c>
      <c r="I43" s="170"/>
    </row>
    <row r="44" spans="1:11" x14ac:dyDescent="0.2">
      <c r="A44" s="138"/>
      <c r="B44" s="93"/>
      <c r="C44" s="93"/>
      <c r="D44" s="93"/>
      <c r="E44" s="93"/>
      <c r="F44" s="93"/>
      <c r="G44" s="93"/>
      <c r="H44" s="632" t="s">
        <v>279</v>
      </c>
      <c r="I44" s="170"/>
    </row>
    <row r="45" spans="1:11" s="339" customFormat="1" x14ac:dyDescent="0.2">
      <c r="A45" s="165"/>
      <c r="B45" s="142"/>
      <c r="C45" s="142"/>
      <c r="D45" s="142"/>
      <c r="E45" s="142"/>
      <c r="F45" s="142"/>
      <c r="G45" s="142"/>
      <c r="H45" s="142"/>
      <c r="I45" s="340"/>
    </row>
    <row r="46" spans="1:11" x14ac:dyDescent="0.2">
      <c r="A46" s="216"/>
      <c r="B46" s="286" t="s">
        <v>401</v>
      </c>
      <c r="H46" s="635" t="s">
        <v>641</v>
      </c>
      <c r="I46" s="14"/>
    </row>
    <row r="47" spans="1:11" ht="17.100000000000001" customHeight="1" x14ac:dyDescent="0.25">
      <c r="A47" s="216"/>
      <c r="B47" s="537" t="s">
        <v>402</v>
      </c>
      <c r="C47" s="290" t="s">
        <v>552</v>
      </c>
      <c r="H47" s="517"/>
      <c r="I47" s="637"/>
      <c r="J47"/>
      <c r="K47"/>
    </row>
    <row r="48" spans="1:11" ht="30" customHeight="1" x14ac:dyDescent="0.25">
      <c r="A48" s="216"/>
      <c r="B48" s="537" t="s">
        <v>403</v>
      </c>
      <c r="C48" s="290" t="s">
        <v>640</v>
      </c>
      <c r="E48" s="982"/>
      <c r="F48" s="983"/>
      <c r="G48" s="984"/>
      <c r="H48" s="636"/>
      <c r="I48" s="14"/>
    </row>
    <row r="49" spans="1:9" ht="17.100000000000001" customHeight="1" x14ac:dyDescent="0.2">
      <c r="A49" s="216"/>
      <c r="B49" s="537" t="s">
        <v>404</v>
      </c>
      <c r="C49" s="290" t="s">
        <v>567</v>
      </c>
      <c r="H49" s="554"/>
      <c r="I49" s="14"/>
    </row>
    <row r="50" spans="1:9" ht="17.100000000000001" customHeight="1" x14ac:dyDescent="0.2">
      <c r="A50" s="216"/>
      <c r="C50" s="469" t="s">
        <v>566</v>
      </c>
      <c r="H50" s="517"/>
      <c r="I50" s="14"/>
    </row>
    <row r="51" spans="1:9" ht="17.100000000000001" customHeight="1" x14ac:dyDescent="0.2">
      <c r="A51" s="216"/>
      <c r="B51" s="537" t="s">
        <v>406</v>
      </c>
      <c r="C51" s="290" t="s">
        <v>405</v>
      </c>
      <c r="D51" s="290"/>
      <c r="H51" s="517"/>
      <c r="I51" s="14"/>
    </row>
    <row r="52" spans="1:9" ht="17.100000000000001" customHeight="1" x14ac:dyDescent="0.2">
      <c r="A52" s="216"/>
      <c r="B52" s="537" t="s">
        <v>407</v>
      </c>
      <c r="C52" s="290" t="s">
        <v>409</v>
      </c>
      <c r="D52" s="290"/>
      <c r="H52" s="517"/>
      <c r="I52" s="14"/>
    </row>
    <row r="53" spans="1:9" ht="17.100000000000001" customHeight="1" x14ac:dyDescent="0.2">
      <c r="A53" s="216"/>
      <c r="B53" s="537" t="s">
        <v>408</v>
      </c>
      <c r="C53" s="290" t="s">
        <v>413</v>
      </c>
      <c r="D53" s="290"/>
      <c r="H53" s="554"/>
      <c r="I53" s="14"/>
    </row>
    <row r="54" spans="1:9" ht="17.100000000000001" customHeight="1" x14ac:dyDescent="0.2">
      <c r="A54" s="216"/>
      <c r="C54" s="469" t="s">
        <v>414</v>
      </c>
      <c r="D54" s="290"/>
      <c r="H54" s="517"/>
      <c r="I54" s="14"/>
    </row>
    <row r="55" spans="1:9" ht="17.100000000000001" customHeight="1" x14ac:dyDescent="0.2">
      <c r="A55" s="216"/>
      <c r="B55" s="290"/>
      <c r="C55" s="6"/>
      <c r="D55" s="469"/>
      <c r="E55" s="290"/>
      <c r="F55" s="290"/>
      <c r="G55" s="6"/>
      <c r="H55" s="6"/>
      <c r="I55" s="340"/>
    </row>
    <row r="56" spans="1:9" s="21" customFormat="1" ht="14.25" customHeight="1" x14ac:dyDescent="0.2">
      <c r="A56" s="638"/>
      <c r="B56" s="639" t="s">
        <v>464</v>
      </c>
      <c r="C56" s="640" t="s">
        <v>465</v>
      </c>
      <c r="D56" s="641"/>
      <c r="E56" s="642"/>
      <c r="F56" s="642"/>
      <c r="G56" s="7"/>
      <c r="H56" s="7"/>
      <c r="I56" s="603"/>
    </row>
    <row r="57" spans="1:9" s="21" customFormat="1" ht="14.25" customHeight="1" x14ac:dyDescent="0.2">
      <c r="A57" s="638"/>
      <c r="B57" s="639" t="s">
        <v>466</v>
      </c>
      <c r="C57" s="640" t="s">
        <v>467</v>
      </c>
      <c r="D57" s="641"/>
      <c r="E57" s="642"/>
      <c r="F57" s="642"/>
      <c r="G57" s="7"/>
      <c r="H57" s="7"/>
      <c r="I57" s="603"/>
    </row>
    <row r="58" spans="1:9" s="21" customFormat="1" ht="6" customHeight="1" x14ac:dyDescent="0.2">
      <c r="A58" s="638"/>
      <c r="B58" s="639"/>
      <c r="C58" s="640"/>
      <c r="D58" s="641"/>
      <c r="E58" s="642"/>
      <c r="F58" s="642"/>
      <c r="G58" s="7"/>
      <c r="H58" s="7"/>
      <c r="I58" s="603"/>
    </row>
    <row r="59" spans="1:9" s="21" customFormat="1" ht="28.5" customHeight="1" x14ac:dyDescent="0.2">
      <c r="A59" s="656" t="s">
        <v>885</v>
      </c>
      <c r="C59" s="640"/>
      <c r="D59" s="641"/>
      <c r="E59" s="642"/>
      <c r="F59" s="642"/>
      <c r="G59" s="982"/>
      <c r="H59" s="984"/>
      <c r="I59" s="655"/>
    </row>
    <row r="60" spans="1:9" x14ac:dyDescent="0.2">
      <c r="A60" s="219"/>
      <c r="B60" s="18"/>
      <c r="C60" s="18"/>
      <c r="D60" s="18"/>
      <c r="E60" s="18"/>
      <c r="F60" s="18"/>
      <c r="G60" s="18"/>
      <c r="H60" s="18"/>
      <c r="I60" s="19"/>
    </row>
  </sheetData>
  <sheetProtection algorithmName="SHA-512" hashValue="HLw+djJ9AhNOx5UDn91i0BHj5uMCCkcmMTVgp4MAUWNYIhhhWwBXYv59ePh1BiKEUVRltHBalQTEj7VkPJx2RA==" saltValue="mTzD7/KmLDi2drpOJt6sog==" spinCount="100000" sheet="1" objects="1" scenarios="1" selectLockedCells="1"/>
  <mergeCells count="7">
    <mergeCell ref="B1:H1"/>
    <mergeCell ref="B2:H2"/>
    <mergeCell ref="E48:G48"/>
    <mergeCell ref="G59:H59"/>
    <mergeCell ref="F11:G11"/>
    <mergeCell ref="B14:C14"/>
    <mergeCell ref="B3:H3"/>
  </mergeCells>
  <phoneticPr fontId="2" type="noConversion"/>
  <conditionalFormatting sqref="B1:B4 I1:XFD3 B8:E8 J5:XFD8 G4:XFD4 A47:H47 L47:XFD47 A48:E48 A49:G49 I48:XFD49 A9:XFD46 A50:XFD58 A60:XFD1048576 J59:XFD59 C59:F59 A59">
    <cfRule type="expression" dxfId="519" priority="6">
      <formula>CELL("protect",A1)=0</formula>
    </cfRule>
  </conditionalFormatting>
  <conditionalFormatting sqref="G8">
    <cfRule type="expression" dxfId="518" priority="2">
      <formula>CELL("protect",G8)=0</formula>
    </cfRule>
  </conditionalFormatting>
  <conditionalFormatting sqref="G5:H7">
    <cfRule type="expression" dxfId="517" priority="4">
      <formula>CELL("protect",G5)=0</formula>
    </cfRule>
  </conditionalFormatting>
  <conditionalFormatting sqref="F5:F8">
    <cfRule type="expression" dxfId="516" priority="3">
      <formula>CELL("Protect",F5)=0</formula>
    </cfRule>
  </conditionalFormatting>
  <conditionalFormatting sqref="G59">
    <cfRule type="expression" dxfId="515" priority="1">
      <formula>CELL("protect",G59)=0</formula>
    </cfRule>
  </conditionalFormatting>
  <printOptions horizontalCentered="1"/>
  <pageMargins left="0.25" right="0.25" top="0.35" bottom="0.4" header="0.5" footer="0.3"/>
  <pageSetup scale="90" orientation="portrait" r:id="rId1"/>
  <headerFooter scaleWithDoc="0"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2107" r:id="rId4" name="CheckBox3">
          <controlPr defaultSize="0" autoLine="0" autoPict="0" r:id="rId5">
            <anchor moveWithCells="1">
              <from>
                <xdr:col>6</xdr:col>
                <xdr:colOff>2409825</xdr:colOff>
                <xdr:row>0</xdr:row>
                <xdr:rowOff>38100</xdr:rowOff>
              </from>
              <to>
                <xdr:col>8</xdr:col>
                <xdr:colOff>38100</xdr:colOff>
                <xdr:row>1</xdr:row>
                <xdr:rowOff>57150</xdr:rowOff>
              </to>
            </anchor>
          </controlPr>
        </control>
      </mc:Choice>
      <mc:Fallback>
        <control shapeId="2107" r:id="rId4" name="CheckBox3"/>
      </mc:Fallback>
    </mc:AlternateContent>
    <mc:AlternateContent xmlns:mc="http://schemas.openxmlformats.org/markup-compatibility/2006">
      <mc:Choice Requires="x14">
        <control shapeId="2106" r:id="rId6" name="CheckBox2">
          <controlPr defaultSize="0" autoLine="0" r:id="rId7">
            <anchor moveWithCells="1">
              <from>
                <xdr:col>2</xdr:col>
                <xdr:colOff>19050</xdr:colOff>
                <xdr:row>38</xdr:row>
                <xdr:rowOff>152400</xdr:rowOff>
              </from>
              <to>
                <xdr:col>3</xdr:col>
                <xdr:colOff>762000</xdr:colOff>
                <xdr:row>41</xdr:row>
                <xdr:rowOff>9525</xdr:rowOff>
              </to>
            </anchor>
          </controlPr>
        </control>
      </mc:Choice>
      <mc:Fallback>
        <control shapeId="2106" r:id="rId6" name="CheckBox2"/>
      </mc:Fallback>
    </mc:AlternateContent>
    <mc:AlternateContent xmlns:mc="http://schemas.openxmlformats.org/markup-compatibility/2006">
      <mc:Choice Requires="x14">
        <control shapeId="2105" r:id="rId8" name="CheckBox1">
          <controlPr defaultSize="0" autoLine="0" r:id="rId9">
            <anchor moveWithCells="1">
              <from>
                <xdr:col>2</xdr:col>
                <xdr:colOff>47625</xdr:colOff>
                <xdr:row>36</xdr:row>
                <xdr:rowOff>66675</xdr:rowOff>
              </from>
              <to>
                <xdr:col>3</xdr:col>
                <xdr:colOff>666750</xdr:colOff>
                <xdr:row>38</xdr:row>
                <xdr:rowOff>57150</xdr:rowOff>
              </to>
            </anchor>
          </controlPr>
        </control>
      </mc:Choice>
      <mc:Fallback>
        <control shapeId="2105" r:id="rId8" name="CheckBox1"/>
      </mc:Fallback>
    </mc:AlternateContent>
    <mc:AlternateContent xmlns:mc="http://schemas.openxmlformats.org/markup-compatibility/2006">
      <mc:Choice Requires="x14">
        <control shapeId="2158" r:id="rId10" name="Check Box 110">
          <controlPr defaultSize="0" autoFill="0" autoLine="0" autoPict="0">
            <anchor moveWithCells="1" sizeWithCells="1">
              <from>
                <xdr:col>1</xdr:col>
                <xdr:colOff>704850</xdr:colOff>
                <xdr:row>46</xdr:row>
                <xdr:rowOff>104775</xdr:rowOff>
              </from>
              <to>
                <xdr:col>1</xdr:col>
                <xdr:colOff>933450</xdr:colOff>
                <xdr:row>47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0" r:id="rId11" name="Check Box 112">
          <controlPr defaultSize="0" autoFill="0" autoLine="0" autoPict="0">
            <anchor moveWithCells="1" sizeWithCells="1">
              <from>
                <xdr:col>1</xdr:col>
                <xdr:colOff>695325</xdr:colOff>
                <xdr:row>50</xdr:row>
                <xdr:rowOff>133350</xdr:rowOff>
              </from>
              <to>
                <xdr:col>1</xdr:col>
                <xdr:colOff>876300</xdr:colOff>
                <xdr:row>51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1" r:id="rId12" name="Check Box 113">
          <controlPr defaultSize="0" autoFill="0" autoLine="0" autoPict="0">
            <anchor moveWithCells="1" sizeWithCells="1">
              <from>
                <xdr:col>1</xdr:col>
                <xdr:colOff>676275</xdr:colOff>
                <xdr:row>51</xdr:row>
                <xdr:rowOff>133350</xdr:rowOff>
              </from>
              <to>
                <xdr:col>1</xdr:col>
                <xdr:colOff>914400</xdr:colOff>
                <xdr:row>53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2" r:id="rId13" name="Check Box 114">
          <controlPr defaultSize="0" autoFill="0" autoLine="0" autoPict="0">
            <anchor moveWithCells="1" sizeWithCells="1">
              <from>
                <xdr:col>1</xdr:col>
                <xdr:colOff>695325</xdr:colOff>
                <xdr:row>52</xdr:row>
                <xdr:rowOff>180975</xdr:rowOff>
              </from>
              <to>
                <xdr:col>1</xdr:col>
                <xdr:colOff>876300</xdr:colOff>
                <xdr:row>54</xdr:row>
                <xdr:rowOff>0</xdr:rowOff>
              </to>
            </anchor>
          </controlPr>
        </control>
      </mc:Choice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2"/>
  <dimension ref="A1:L53"/>
  <sheetViews>
    <sheetView zoomScale="85" zoomScaleNormal="85" workbookViewId="0">
      <pane ySplit="12" topLeftCell="A13" activePane="bottomLeft" state="frozen"/>
      <selection activeCell="J59" sqref="J59"/>
      <selection pane="bottomLeft" activeCell="A14" sqref="A14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658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665"/>
      <c r="D3" s="579" t="s">
        <v>47</v>
      </c>
      <c r="E3" s="579" t="s">
        <v>172</v>
      </c>
      <c r="F3" s="579"/>
      <c r="G3" s="578"/>
      <c r="H3" s="579" t="s">
        <v>109</v>
      </c>
      <c r="I3" s="580"/>
      <c r="K3" s="593" t="s">
        <v>617</v>
      </c>
      <c r="L3" s="583"/>
    </row>
    <row r="4" spans="1:12" s="105" customFormat="1" ht="15.75" customHeight="1" x14ac:dyDescent="0.2">
      <c r="A4" s="897">
        <f>Cert!$A$8</f>
        <v>0</v>
      </c>
      <c r="B4" s="898"/>
      <c r="C4" s="898"/>
      <c r="D4" s="577">
        <f>Cert!$F$8</f>
        <v>0</v>
      </c>
      <c r="E4" s="899">
        <f>Cert!$K$8</f>
        <v>0</v>
      </c>
      <c r="F4" s="899"/>
      <c r="H4" s="578" t="str">
        <f>TEXT(Cert!$K$10,"mm/dd/yy")&amp;" to "&amp;TEXT(Cert!$M$10,"mm/dd/yy")</f>
        <v>07/01/19 to 06/30/20</v>
      </c>
      <c r="I4" s="581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3" t="s">
        <v>9</v>
      </c>
      <c r="B6" s="668" t="s">
        <v>723</v>
      </c>
      <c r="C6" s="582" t="s">
        <v>575</v>
      </c>
      <c r="D6" s="4" t="s">
        <v>576</v>
      </c>
      <c r="E6" s="3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9" t="s">
        <v>741</v>
      </c>
      <c r="B13" s="478"/>
      <c r="C13" s="478"/>
      <c r="D13" s="698"/>
      <c r="E13" s="704">
        <v>2080</v>
      </c>
      <c r="F13" s="702">
        <f>'19-A'!E69/E13</f>
        <v>0</v>
      </c>
      <c r="G13" s="700"/>
      <c r="H13" s="701"/>
      <c r="I13" s="705">
        <f>+'19-A'!G69</f>
        <v>0</v>
      </c>
      <c r="K13" s="22">
        <f>IF(H13&gt;1,(H13*F13)-I13,IF(G13&gt;1,(F13*E13*G13)-I13,0))</f>
        <v>0</v>
      </c>
      <c r="L13" s="23">
        <f t="shared" ref="L13:L36" si="0"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 t="shared" si="0"/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36" si="1">IF(H15&gt;1,(H15*F15)-I15,IF(G15&gt;1,(F15*E15*G15)-I15,0))</f>
        <v>0</v>
      </c>
      <c r="L15" s="23">
        <f t="shared" si="0"/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si="1"/>
        <v>0</v>
      </c>
      <c r="L16" s="23">
        <f t="shared" si="0"/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1"/>
        <v>0</v>
      </c>
      <c r="L17" s="23">
        <f t="shared" si="0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1"/>
        <v>0</v>
      </c>
      <c r="L18" s="23">
        <f t="shared" si="0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1"/>
        <v>0</v>
      </c>
      <c r="L19" s="23">
        <f t="shared" si="0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1"/>
        <v>0</v>
      </c>
      <c r="L20" s="23">
        <f t="shared" si="0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1"/>
        <v>0</v>
      </c>
      <c r="L21" s="23">
        <f t="shared" si="0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1"/>
        <v>0</v>
      </c>
      <c r="L22" s="23">
        <f t="shared" si="0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1"/>
        <v>0</v>
      </c>
      <c r="L23" s="23">
        <f t="shared" si="0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1"/>
        <v>0</v>
      </c>
      <c r="L24" s="23">
        <f t="shared" si="0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1"/>
        <v>0</v>
      </c>
      <c r="L25" s="23">
        <f t="shared" si="0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1"/>
        <v>0</v>
      </c>
      <c r="L26" s="23">
        <f t="shared" si="0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1"/>
        <v>0</v>
      </c>
      <c r="L27" s="23">
        <f t="shared" si="0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1"/>
        <v>0</v>
      </c>
      <c r="L28" s="23">
        <f t="shared" si="0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1"/>
        <v>0</v>
      </c>
      <c r="L29" s="23">
        <f t="shared" si="0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1"/>
        <v>0</v>
      </c>
      <c r="L30" s="23">
        <f t="shared" si="0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1"/>
        <v>0</v>
      </c>
      <c r="L31" s="23">
        <f t="shared" si="0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1"/>
        <v>0</v>
      </c>
      <c r="L32" s="23">
        <f t="shared" si="0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1"/>
        <v>0</v>
      </c>
      <c r="L33" s="23">
        <f t="shared" si="0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1"/>
        <v>0</v>
      </c>
      <c r="L34" s="23">
        <f t="shared" si="0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1"/>
        <v>0</v>
      </c>
      <c r="L35" s="23">
        <f t="shared" si="0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1"/>
        <v>0</v>
      </c>
      <c r="L36" s="23">
        <f t="shared" si="0"/>
        <v>0</v>
      </c>
    </row>
    <row r="37" spans="1:12" ht="15.75" hidden="1" customHeight="1" x14ac:dyDescent="0.2">
      <c r="A37" s="483"/>
      <c r="B37" s="306"/>
      <c r="C37" s="6"/>
      <c r="D37" s="6"/>
      <c r="E37" s="6"/>
      <c r="F37" s="470"/>
      <c r="G37" s="290"/>
      <c r="H37" s="290"/>
      <c r="I37" s="658"/>
      <c r="K37" s="21"/>
      <c r="L37" s="21"/>
    </row>
    <row r="38" spans="1:12" ht="15.75" customHeight="1" x14ac:dyDescent="0.2">
      <c r="A38" s="492" t="s">
        <v>489</v>
      </c>
      <c r="B38" s="692"/>
      <c r="C38" s="493"/>
      <c r="D38" s="493"/>
      <c r="E38" s="597"/>
      <c r="F38" s="595">
        <f>+'11-RB(2)'!F48</f>
        <v>0</v>
      </c>
      <c r="G38" s="662"/>
      <c r="H38" s="663"/>
      <c r="I38" s="660">
        <f>+'11-RB(2)'!I48</f>
        <v>0</v>
      </c>
      <c r="K38" s="22"/>
      <c r="L38" s="21"/>
    </row>
    <row r="39" spans="1:12" ht="17.25" customHeight="1" thickBot="1" x14ac:dyDescent="0.25">
      <c r="A39" s="485" t="s">
        <v>499</v>
      </c>
      <c r="B39" s="693"/>
      <c r="C39" s="486"/>
      <c r="D39" s="487"/>
      <c r="E39" s="488"/>
      <c r="F39" s="490">
        <f>SUM(F13:F38)</f>
        <v>0</v>
      </c>
      <c r="G39" s="489"/>
      <c r="H39" s="489"/>
      <c r="I39" s="659">
        <f>SUM(I13:I38)</f>
        <v>0</v>
      </c>
      <c r="K39" s="21"/>
      <c r="L39" s="21"/>
    </row>
    <row r="40" spans="1:12" ht="14.25" x14ac:dyDescent="0.2">
      <c r="A40" s="260"/>
      <c r="B40" s="93"/>
      <c r="C40" s="93"/>
      <c r="D40" s="93"/>
      <c r="E40" s="93"/>
      <c r="F40" s="343"/>
      <c r="G40" s="343"/>
      <c r="H40" s="343"/>
      <c r="I40" s="10" t="s">
        <v>282</v>
      </c>
    </row>
    <row r="41" spans="1:12" ht="15.75" customHeight="1" x14ac:dyDescent="0.2">
      <c r="A41" s="12" t="s">
        <v>725</v>
      </c>
      <c r="B41" s="13"/>
      <c r="C41" s="13"/>
      <c r="D41" s="6"/>
      <c r="E41" s="6"/>
      <c r="F41" s="6"/>
      <c r="G41" s="6"/>
      <c r="H41" s="6"/>
      <c r="I41" s="14"/>
    </row>
    <row r="42" spans="1:12" ht="15.75" customHeight="1" x14ac:dyDescent="0.25">
      <c r="A42" s="12" t="s">
        <v>726</v>
      </c>
      <c r="B42" s="13"/>
      <c r="C42" s="13"/>
      <c r="D42" s="6"/>
      <c r="E42" s="6"/>
      <c r="F42" s="6"/>
      <c r="G42" s="6"/>
      <c r="H42" s="6"/>
      <c r="I42" s="14"/>
    </row>
    <row r="43" spans="1:12" ht="15.75" customHeight="1" x14ac:dyDescent="0.2">
      <c r="A43" s="12" t="s">
        <v>608</v>
      </c>
      <c r="B43" s="13"/>
      <c r="C43" s="13"/>
      <c r="D43" s="6"/>
      <c r="E43" s="6"/>
      <c r="F43" s="6"/>
      <c r="G43" s="6"/>
      <c r="H43" s="6"/>
      <c r="I43" s="14"/>
    </row>
    <row r="44" spans="1:12" ht="15.75" customHeight="1" x14ac:dyDescent="0.2">
      <c r="A44" s="12" t="s">
        <v>609</v>
      </c>
      <c r="B44" s="13"/>
      <c r="C44" s="13"/>
      <c r="D44" s="6"/>
      <c r="E44" s="6"/>
      <c r="F44" s="6"/>
      <c r="G44" s="6"/>
      <c r="H44" s="6"/>
      <c r="I44" s="14"/>
    </row>
    <row r="45" spans="1:12" ht="15.75" customHeight="1" x14ac:dyDescent="0.2">
      <c r="A45" s="12" t="s">
        <v>610</v>
      </c>
      <c r="B45" s="13"/>
      <c r="C45" s="11"/>
      <c r="D45" s="6"/>
      <c r="E45" s="6"/>
      <c r="F45" s="6"/>
      <c r="G45" s="6"/>
      <c r="H45" s="6"/>
      <c r="I45" s="14"/>
    </row>
    <row r="46" spans="1:12" ht="15.75" customHeight="1" x14ac:dyDescent="0.2">
      <c r="A46" s="12" t="s">
        <v>612</v>
      </c>
      <c r="B46" s="13"/>
      <c r="C46" s="13"/>
      <c r="D46" s="6"/>
      <c r="E46" s="6"/>
      <c r="F46" s="6"/>
      <c r="G46" s="6"/>
      <c r="H46" s="6"/>
      <c r="I46" s="14"/>
    </row>
    <row r="47" spans="1:12" ht="15.75" customHeight="1" x14ac:dyDescent="0.2">
      <c r="A47" s="12" t="s">
        <v>886</v>
      </c>
      <c r="B47" s="13"/>
      <c r="C47" s="13"/>
      <c r="D47" s="6"/>
      <c r="E47" s="6"/>
      <c r="F47" s="6"/>
      <c r="G47" s="6"/>
      <c r="H47" s="6"/>
      <c r="I47" s="14"/>
    </row>
    <row r="48" spans="1:12" ht="15.75" customHeight="1" x14ac:dyDescent="0.2">
      <c r="A48" s="12" t="s">
        <v>604</v>
      </c>
      <c r="B48" s="13"/>
      <c r="C48" s="13"/>
      <c r="D48" s="6"/>
      <c r="E48" s="6"/>
      <c r="F48" s="6"/>
      <c r="G48" s="6"/>
      <c r="H48" s="6"/>
      <c r="I48" s="14"/>
    </row>
    <row r="49" spans="1:9" ht="15.75" customHeight="1" x14ac:dyDescent="0.2">
      <c r="A49" s="12" t="s">
        <v>615</v>
      </c>
      <c r="B49" s="13"/>
      <c r="C49" s="13"/>
      <c r="D49" s="6"/>
      <c r="E49" s="6"/>
      <c r="F49" s="6"/>
      <c r="G49" s="6"/>
      <c r="H49" s="6"/>
      <c r="I49" s="14"/>
    </row>
    <row r="50" spans="1:9" s="6" customFormat="1" ht="15.75" customHeight="1" x14ac:dyDescent="0.2">
      <c r="A50" s="12" t="s">
        <v>616</v>
      </c>
      <c r="B50" s="13"/>
      <c r="C50" s="13"/>
      <c r="I50" s="14"/>
    </row>
    <row r="51" spans="1:9" ht="15.75" customHeight="1" x14ac:dyDescent="0.2">
      <c r="A51" s="16" t="s">
        <v>614</v>
      </c>
      <c r="B51" s="17"/>
      <c r="C51" s="17"/>
      <c r="D51" s="18"/>
      <c r="E51" s="18"/>
      <c r="F51" s="18"/>
      <c r="G51" s="18"/>
      <c r="H51" s="18"/>
      <c r="I51" s="19"/>
    </row>
    <row r="53" spans="1:9" ht="15.75" customHeight="1" x14ac:dyDescent="0.2">
      <c r="A53" s="12"/>
    </row>
  </sheetData>
  <sheetProtection algorithmName="SHA-512" hashValue="QWbWeewLPr9nl7P2DfC1doNGPTydbgPr22wASELc+gRbcJbH3b+PHEhLRFzzQoi7KOyC5BfgZ/TDNvtEWfpWzA==" saltValue="eo6QBhlNpV/ad5OycpKL+w==" spinCount="100000" sheet="1" objects="1" scenarios="1"/>
  <mergeCells count="18">
    <mergeCell ref="K6:L6"/>
    <mergeCell ref="I8:I10"/>
    <mergeCell ref="K8:L8"/>
    <mergeCell ref="K7:L7"/>
    <mergeCell ref="A4:C4"/>
    <mergeCell ref="E4:F4"/>
    <mergeCell ref="G8:H8"/>
    <mergeCell ref="G9:G10"/>
    <mergeCell ref="H9:H10"/>
    <mergeCell ref="B7:B10"/>
    <mergeCell ref="A1:I1"/>
    <mergeCell ref="A2:I2"/>
    <mergeCell ref="A7:A10"/>
    <mergeCell ref="C7:C10"/>
    <mergeCell ref="D7:D10"/>
    <mergeCell ref="E7:E10"/>
    <mergeCell ref="F7:I7"/>
    <mergeCell ref="F8:F10"/>
  </mergeCells>
  <conditionalFormatting sqref="C3 A40:H40 F6:I6 A2:I2 M6:XFD11 M2:XFD3 J2:K3 J8:J11 J6:K7 J40:XFD40 J4:XFD4 A1:XFD1 C45:XFD45 C47:XFD48 A5:XFD5 A39:XFD39 A46:XFD46 H14:XFD36 A14:A36 A48:XFD1048576 A41:XFD44 C14:F36 J13:XFD13">
    <cfRule type="expression" dxfId="514" priority="51">
      <formula>CELL("protect",A1)=0</formula>
    </cfRule>
  </conditionalFormatting>
  <conditionalFormatting sqref="F12:G12 A12:B12 A37:B37 F37:G37 F39:G39 A39:B39 F14:F36 A31:A36 A14:A29">
    <cfRule type="expression" dxfId="513" priority="50">
      <formula>CELL("protect",A12)=0</formula>
    </cfRule>
  </conditionalFormatting>
  <conditionalFormatting sqref="I12 I31:I37 I39 I14:I29">
    <cfRule type="expression" dxfId="512" priority="49">
      <formula>CELL("protect",I12)=0</formula>
    </cfRule>
  </conditionalFormatting>
  <conditionalFormatting sqref="A7:B7 F7:I7 D7 I8 A6:D6">
    <cfRule type="expression" dxfId="511" priority="48">
      <formula>CELL("protect",A6)=0</formula>
    </cfRule>
  </conditionalFormatting>
  <conditionalFormatting sqref="C7">
    <cfRule type="expression" dxfId="510" priority="45">
      <formula>CELL("protect",C7)=0</formula>
    </cfRule>
  </conditionalFormatting>
  <conditionalFormatting sqref="A45:B45">
    <cfRule type="expression" dxfId="509" priority="44">
      <formula>CELL("protect",A45)=0</formula>
    </cfRule>
  </conditionalFormatting>
  <conditionalFormatting sqref="E6:E7">
    <cfRule type="expression" dxfId="508" priority="43">
      <formula>CELL("protect",E6)=0</formula>
    </cfRule>
  </conditionalFormatting>
  <conditionalFormatting sqref="A47:B48">
    <cfRule type="expression" dxfId="507" priority="39">
      <formula>CELL("protect",A47)=0</formula>
    </cfRule>
  </conditionalFormatting>
  <conditionalFormatting sqref="K9:L11 K8">
    <cfRule type="expression" dxfId="506" priority="38">
      <formula>CELL("protect",K8)=0</formula>
    </cfRule>
  </conditionalFormatting>
  <conditionalFormatting sqref="I40">
    <cfRule type="expression" dxfId="505" priority="27">
      <formula>CELL("protect",I40)=0</formula>
    </cfRule>
  </conditionalFormatting>
  <conditionalFormatting sqref="F30 A30">
    <cfRule type="expression" dxfId="504" priority="25">
      <formula>CELL("protect",A30)=0</formula>
    </cfRule>
  </conditionalFormatting>
  <conditionalFormatting sqref="I30">
    <cfRule type="expression" dxfId="503" priority="24">
      <formula>CELL("protect",I30)=0</formula>
    </cfRule>
  </conditionalFormatting>
  <conditionalFormatting sqref="F8">
    <cfRule type="expression" dxfId="502" priority="23">
      <formula>CELL("protect",F8)=0</formula>
    </cfRule>
  </conditionalFormatting>
  <conditionalFormatting sqref="A3:B4">
    <cfRule type="expression" dxfId="501" priority="22">
      <formula>CELL("protect",A3)=0</formula>
    </cfRule>
  </conditionalFormatting>
  <conditionalFormatting sqref="D3:D4">
    <cfRule type="expression" dxfId="500" priority="21">
      <formula>CELL("protect",D3)=0</formula>
    </cfRule>
  </conditionalFormatting>
  <conditionalFormatting sqref="H3:I3 E3:E4">
    <cfRule type="expression" dxfId="499" priority="20">
      <formula>CELL("Protect",E3)=0</formula>
    </cfRule>
  </conditionalFormatting>
  <conditionalFormatting sqref="H4:I4">
    <cfRule type="expression" dxfId="498" priority="18">
      <formula>CELL("protect",H4)=0</formula>
    </cfRule>
  </conditionalFormatting>
  <conditionalFormatting sqref="G9">
    <cfRule type="expression" dxfId="497" priority="13">
      <formula>CELL("protect",G9)=0</formula>
    </cfRule>
  </conditionalFormatting>
  <conditionalFormatting sqref="G8">
    <cfRule type="expression" dxfId="496" priority="12">
      <formula>CELL("protect",G8)=0</formula>
    </cfRule>
  </conditionalFormatting>
  <conditionalFormatting sqref="H9">
    <cfRule type="expression" dxfId="495" priority="11">
      <formula>CELL("protect",H9)=0</formula>
    </cfRule>
  </conditionalFormatting>
  <conditionalFormatting sqref="G14:G36">
    <cfRule type="expression" dxfId="494" priority="10">
      <formula>CELL("protect",G14)=0</formula>
    </cfRule>
  </conditionalFormatting>
  <conditionalFormatting sqref="B14:B36">
    <cfRule type="expression" dxfId="493" priority="3">
      <formula>CELL("protect",B14)=0</formula>
    </cfRule>
  </conditionalFormatting>
  <conditionalFormatting sqref="E13">
    <cfRule type="expression" dxfId="492" priority="2">
      <formula>CELL("protect",E13)=0</formula>
    </cfRule>
  </conditionalFormatting>
  <conditionalFormatting sqref="E13">
    <cfRule type="expression" dxfId="491" priority="1">
      <formula>CELL("protect",E13)=0</formula>
    </cfRule>
  </conditionalFormatting>
  <dataValidations count="2">
    <dataValidation type="whole" allowBlank="1" showInputMessage="1" showErrorMessage="1" error="Enter whole amounts only (no less than negative 20,000).  Round cents to the nearest dollar." sqref="I13:I36" xr:uid="{00000000-0002-0000-0F00-000000000000}">
      <formula1>-20000</formula1>
      <formula2>999999999999999000000</formula2>
    </dataValidation>
    <dataValidation type="whole" allowBlank="1" showInputMessage="1" showErrorMessage="1" error="Enter whole amounts only.  Round cents to the nearest dollar." sqref="I38" xr:uid="{00000000-0002-0000-0F00-000001000000}">
      <formula1>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91140" r:id="rId4" name="CheckBox1">
          <controlPr defaultSize="0" autoLine="0" r:id="rId5">
            <anchor moveWithCells="1">
              <from>
                <xdr:col>7</xdr:col>
                <xdr:colOff>685800</xdr:colOff>
                <xdr:row>0</xdr:row>
                <xdr:rowOff>28575</xdr:rowOff>
              </from>
              <to>
                <xdr:col>8</xdr:col>
                <xdr:colOff>885825</xdr:colOff>
                <xdr:row>1</xdr:row>
                <xdr:rowOff>47625</xdr:rowOff>
              </to>
            </anchor>
          </controlPr>
        </control>
      </mc:Choice>
      <mc:Fallback>
        <control shapeId="91140" r:id="rId4" name="CheckBox1"/>
      </mc:Fallback>
    </mc:AlternateContent>
    <mc:AlternateContent xmlns:mc="http://schemas.openxmlformats.org/markup-compatibility/2006">
      <mc:Choice Requires="x14">
        <control shapeId="91137" r:id="rId6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L51"/>
  <sheetViews>
    <sheetView zoomScale="85" zoomScaleNormal="85" workbookViewId="0">
      <pane ySplit="12" topLeftCell="A13" activePane="bottomLeft" state="frozen"/>
      <selection activeCell="J59" sqref="J59"/>
      <selection pane="bottomLeft" activeCell="A13" sqref="A13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659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665"/>
      <c r="D3" s="626" t="s">
        <v>47</v>
      </c>
      <c r="E3" s="626" t="s">
        <v>172</v>
      </c>
      <c r="F3" s="626"/>
      <c r="G3" s="626"/>
      <c r="H3" s="626" t="s">
        <v>109</v>
      </c>
      <c r="I3" s="100"/>
      <c r="K3" s="593" t="s">
        <v>617</v>
      </c>
      <c r="L3" s="583"/>
    </row>
    <row r="4" spans="1:12" s="105" customFormat="1" ht="15.75" customHeight="1" x14ac:dyDescent="0.2">
      <c r="A4" s="897">
        <f>Cert!A8</f>
        <v>0</v>
      </c>
      <c r="B4" s="898"/>
      <c r="C4" s="898"/>
      <c r="D4" s="624">
        <f>Cert!$F$8</f>
        <v>0</v>
      </c>
      <c r="E4" s="899">
        <f>Cert!$K$8</f>
        <v>0</v>
      </c>
      <c r="F4" s="899"/>
      <c r="G4" s="625"/>
      <c r="H4" s="625" t="str">
        <f>TEXT(Cert!$K$10,"mm/dd/yy")&amp;" to "&amp;TEXT(Cert!$M$10,"mm/dd/yy")</f>
        <v>07/01/19 to 06/30/20</v>
      </c>
      <c r="I4" s="100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630" t="s">
        <v>9</v>
      </c>
      <c r="B6" s="668" t="s">
        <v>723</v>
      </c>
      <c r="C6" s="630" t="s">
        <v>575</v>
      </c>
      <c r="D6" s="4" t="s">
        <v>576</v>
      </c>
      <c r="E6" s="630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5"/>
      <c r="B13" s="478"/>
      <c r="C13" s="478"/>
      <c r="D13" s="479"/>
      <c r="E13" s="596"/>
      <c r="F13" s="480"/>
      <c r="G13" s="481"/>
      <c r="H13" s="404"/>
      <c r="I13" s="482"/>
      <c r="K13" s="22">
        <f>IF(H13&gt;1,(H13*F13)-I13,IF(G13&gt;1,(F13*E13*G13)-I13,0))</f>
        <v>0</v>
      </c>
      <c r="L13" s="23">
        <f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482"/>
      <c r="K14" s="22">
        <f>IF(H14&gt;1,(H14*F14)-I14,IF(G14&gt;1,(F14*E14*G14)-I14,0))</f>
        <v>0</v>
      </c>
      <c r="L14" s="23">
        <f>IF(I14&gt;0,+K14/I14,0)</f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482"/>
      <c r="K15" s="22">
        <f t="shared" ref="K15:K46" si="0">IF(H15&gt;1,(H15*F15)-I15,IF(G15&gt;1,(F15*E15*G15)-I15,0))</f>
        <v>0</v>
      </c>
      <c r="L15" s="23">
        <f>IF(I15&gt;0,+K15/I15,0)</f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482"/>
      <c r="K16" s="22">
        <f t="shared" si="0"/>
        <v>0</v>
      </c>
      <c r="L16" s="23">
        <f t="shared" ref="L16:L46" si="1">IF(I16&gt;0,+K16/I16,0)</f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482"/>
      <c r="K17" s="22">
        <f t="shared" si="0"/>
        <v>0</v>
      </c>
      <c r="L17" s="23">
        <f t="shared" si="1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482"/>
      <c r="K18" s="22">
        <f t="shared" si="0"/>
        <v>0</v>
      </c>
      <c r="L18" s="23">
        <f t="shared" si="1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482"/>
      <c r="K19" s="22">
        <f t="shared" si="0"/>
        <v>0</v>
      </c>
      <c r="L19" s="23">
        <f t="shared" si="1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482"/>
      <c r="K20" s="22">
        <f t="shared" si="0"/>
        <v>0</v>
      </c>
      <c r="L20" s="23">
        <f t="shared" si="1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482"/>
      <c r="K21" s="22">
        <f t="shared" si="0"/>
        <v>0</v>
      </c>
      <c r="L21" s="23">
        <f t="shared" si="1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0"/>
        <v>0</v>
      </c>
      <c r="L22" s="23">
        <f t="shared" si="1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0"/>
        <v>0</v>
      </c>
      <c r="L23" s="23">
        <f t="shared" si="1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0"/>
        <v>0</v>
      </c>
      <c r="L24" s="23">
        <f t="shared" si="1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0"/>
        <v>0</v>
      </c>
      <c r="L25" s="23">
        <f t="shared" si="1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0"/>
        <v>0</v>
      </c>
      <c r="L26" s="23">
        <f t="shared" si="1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0"/>
        <v>0</v>
      </c>
      <c r="L27" s="23">
        <f t="shared" si="1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0"/>
        <v>0</v>
      </c>
      <c r="L28" s="23">
        <f t="shared" si="1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0"/>
        <v>0</v>
      </c>
      <c r="L29" s="23">
        <f t="shared" si="1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0"/>
        <v>0</v>
      </c>
      <c r="L30" s="23">
        <f t="shared" si="1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0"/>
        <v>0</v>
      </c>
      <c r="L31" s="23">
        <f t="shared" si="1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0"/>
        <v>0</v>
      </c>
      <c r="L32" s="23">
        <f t="shared" si="1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0"/>
        <v>0</v>
      </c>
      <c r="L33" s="23">
        <f t="shared" si="1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0"/>
        <v>0</v>
      </c>
      <c r="L34" s="23">
        <f t="shared" si="1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0"/>
        <v>0</v>
      </c>
      <c r="L35" s="23">
        <f t="shared" si="1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0"/>
        <v>0</v>
      </c>
      <c r="L36" s="23">
        <f t="shared" si="1"/>
        <v>0</v>
      </c>
    </row>
    <row r="37" spans="1:12" ht="15.75" customHeight="1" x14ac:dyDescent="0.2">
      <c r="A37" s="237"/>
      <c r="B37" s="478"/>
      <c r="C37" s="478"/>
      <c r="D37" s="479"/>
      <c r="E37" s="596"/>
      <c r="F37" s="480"/>
      <c r="G37" s="481"/>
      <c r="H37" s="404"/>
      <c r="I37" s="657"/>
      <c r="K37" s="22">
        <f t="shared" si="0"/>
        <v>0</v>
      </c>
      <c r="L37" s="23">
        <f t="shared" si="1"/>
        <v>0</v>
      </c>
    </row>
    <row r="38" spans="1:12" ht="15.75" customHeight="1" x14ac:dyDescent="0.2">
      <c r="A38" s="237"/>
      <c r="B38" s="478"/>
      <c r="C38" s="478"/>
      <c r="D38" s="479"/>
      <c r="E38" s="596"/>
      <c r="F38" s="480"/>
      <c r="G38" s="481"/>
      <c r="H38" s="404"/>
      <c r="I38" s="657"/>
      <c r="K38" s="22">
        <f t="shared" si="0"/>
        <v>0</v>
      </c>
      <c r="L38" s="23">
        <f t="shared" si="1"/>
        <v>0</v>
      </c>
    </row>
    <row r="39" spans="1:12" ht="15.75" customHeight="1" x14ac:dyDescent="0.2">
      <c r="A39" s="237"/>
      <c r="B39" s="478"/>
      <c r="C39" s="478"/>
      <c r="D39" s="479"/>
      <c r="E39" s="596"/>
      <c r="F39" s="480"/>
      <c r="G39" s="481"/>
      <c r="H39" s="404"/>
      <c r="I39" s="657"/>
      <c r="K39" s="22">
        <f t="shared" si="0"/>
        <v>0</v>
      </c>
      <c r="L39" s="23">
        <f t="shared" si="1"/>
        <v>0</v>
      </c>
    </row>
    <row r="40" spans="1:12" ht="15.75" customHeight="1" x14ac:dyDescent="0.2">
      <c r="A40" s="237"/>
      <c r="B40" s="478"/>
      <c r="C40" s="478"/>
      <c r="D40" s="479"/>
      <c r="E40" s="596"/>
      <c r="F40" s="480"/>
      <c r="G40" s="481"/>
      <c r="H40" s="404"/>
      <c r="I40" s="657"/>
      <c r="K40" s="22">
        <f t="shared" si="0"/>
        <v>0</v>
      </c>
      <c r="L40" s="23">
        <f t="shared" si="1"/>
        <v>0</v>
      </c>
    </row>
    <row r="41" spans="1:12" ht="15.75" customHeight="1" x14ac:dyDescent="0.2">
      <c r="A41" s="237"/>
      <c r="B41" s="478"/>
      <c r="C41" s="478"/>
      <c r="D41" s="479"/>
      <c r="E41" s="596"/>
      <c r="F41" s="480"/>
      <c r="G41" s="481"/>
      <c r="H41" s="404"/>
      <c r="I41" s="657"/>
      <c r="K41" s="22">
        <f t="shared" si="0"/>
        <v>0</v>
      </c>
      <c r="L41" s="23">
        <f t="shared" si="1"/>
        <v>0</v>
      </c>
    </row>
    <row r="42" spans="1:12" ht="15.75" customHeight="1" x14ac:dyDescent="0.2">
      <c r="A42" s="237"/>
      <c r="B42" s="478"/>
      <c r="C42" s="478"/>
      <c r="D42" s="479"/>
      <c r="E42" s="596"/>
      <c r="F42" s="480"/>
      <c r="G42" s="481"/>
      <c r="H42" s="404"/>
      <c r="I42" s="657"/>
      <c r="K42" s="22">
        <f t="shared" si="0"/>
        <v>0</v>
      </c>
      <c r="L42" s="23">
        <f t="shared" si="1"/>
        <v>0</v>
      </c>
    </row>
    <row r="43" spans="1:12" ht="15.75" customHeight="1" x14ac:dyDescent="0.2">
      <c r="A43" s="237"/>
      <c r="B43" s="478"/>
      <c r="C43" s="478"/>
      <c r="D43" s="479"/>
      <c r="E43" s="596"/>
      <c r="F43" s="480"/>
      <c r="G43" s="481"/>
      <c r="H43" s="404"/>
      <c r="I43" s="657"/>
      <c r="K43" s="22">
        <f t="shared" si="0"/>
        <v>0</v>
      </c>
      <c r="L43" s="23">
        <f t="shared" si="1"/>
        <v>0</v>
      </c>
    </row>
    <row r="44" spans="1:12" ht="15.75" customHeight="1" x14ac:dyDescent="0.2">
      <c r="A44" s="237"/>
      <c r="B44" s="478"/>
      <c r="C44" s="478"/>
      <c r="D44" s="479"/>
      <c r="E44" s="596"/>
      <c r="F44" s="480"/>
      <c r="G44" s="481"/>
      <c r="H44" s="404"/>
      <c r="I44" s="657"/>
      <c r="K44" s="22">
        <f t="shared" si="0"/>
        <v>0</v>
      </c>
      <c r="L44" s="23">
        <f t="shared" si="1"/>
        <v>0</v>
      </c>
    </row>
    <row r="45" spans="1:12" ht="15.75" customHeight="1" x14ac:dyDescent="0.2">
      <c r="A45" s="237"/>
      <c r="B45" s="478"/>
      <c r="C45" s="478"/>
      <c r="D45" s="479"/>
      <c r="E45" s="596"/>
      <c r="F45" s="480"/>
      <c r="G45" s="481"/>
      <c r="H45" s="404"/>
      <c r="I45" s="657"/>
      <c r="K45" s="22">
        <f t="shared" si="0"/>
        <v>0</v>
      </c>
      <c r="L45" s="23">
        <f t="shared" si="1"/>
        <v>0</v>
      </c>
    </row>
    <row r="46" spans="1:12" ht="15.75" customHeight="1" x14ac:dyDescent="0.2">
      <c r="A46" s="237"/>
      <c r="B46" s="478"/>
      <c r="C46" s="478"/>
      <c r="D46" s="479"/>
      <c r="E46" s="596"/>
      <c r="F46" s="480"/>
      <c r="G46" s="481"/>
      <c r="H46" s="404"/>
      <c r="I46" s="657"/>
      <c r="K46" s="22">
        <f t="shared" si="0"/>
        <v>0</v>
      </c>
      <c r="L46" s="23">
        <f t="shared" si="1"/>
        <v>0</v>
      </c>
    </row>
    <row r="47" spans="1:12" ht="15.75" hidden="1" customHeight="1" x14ac:dyDescent="0.2">
      <c r="A47" s="483"/>
      <c r="B47" s="306"/>
      <c r="C47" s="6"/>
      <c r="D47" s="6"/>
      <c r="E47" s="6"/>
      <c r="F47" s="484"/>
      <c r="G47" s="290"/>
      <c r="H47" s="290"/>
      <c r="I47" s="661"/>
      <c r="K47" s="21"/>
      <c r="L47" s="21"/>
    </row>
    <row r="48" spans="1:12" ht="17.25" customHeight="1" thickBot="1" x14ac:dyDescent="0.25">
      <c r="A48" s="485" t="s">
        <v>887</v>
      </c>
      <c r="B48" s="693"/>
      <c r="C48" s="486"/>
      <c r="D48" s="487"/>
      <c r="E48" s="488"/>
      <c r="F48" s="490">
        <f>SUM(F13:F46)</f>
        <v>0</v>
      </c>
      <c r="G48" s="489"/>
      <c r="H48" s="489"/>
      <c r="I48" s="659">
        <f>SUM(I13:I46)</f>
        <v>0</v>
      </c>
      <c r="K48" s="21"/>
      <c r="L48" s="21"/>
    </row>
    <row r="49" spans="1:9" ht="15.75" customHeight="1" x14ac:dyDescent="0.2">
      <c r="A49" s="260"/>
      <c r="B49" s="93"/>
      <c r="C49" s="93"/>
      <c r="D49" s="93"/>
      <c r="E49" s="93"/>
      <c r="F49" s="1015"/>
      <c r="G49" s="1015"/>
      <c r="H49" s="1015"/>
      <c r="I49" s="1016"/>
    </row>
    <row r="50" spans="1:9" ht="15.75" hidden="1" customHeight="1" x14ac:dyDescent="0.2">
      <c r="A50" s="165"/>
      <c r="B50" s="142"/>
      <c r="C50" s="142"/>
      <c r="D50" s="142"/>
      <c r="E50" s="142"/>
      <c r="F50" s="495"/>
      <c r="G50" s="495"/>
      <c r="H50" s="495"/>
      <c r="I50" s="496"/>
    </row>
    <row r="51" spans="1:9" ht="15.75" customHeight="1" x14ac:dyDescent="0.2">
      <c r="A51" s="25" t="s">
        <v>657</v>
      </c>
      <c r="B51" s="694"/>
      <c r="C51" s="497"/>
      <c r="D51" s="101"/>
      <c r="E51" s="101"/>
      <c r="F51" s="101"/>
      <c r="G51" s="101"/>
      <c r="H51" s="101"/>
      <c r="I51" s="45"/>
    </row>
  </sheetData>
  <sheetProtection algorithmName="SHA-512" hashValue="uOu8LBuxFyp6jFxIeoLGkokgAqa/xbkOW9glAfGURJ3wlaH09m1doszPgFMeXtd1feazpStlI/0soUnV31xJZA==" saltValue="SJySKrt4AJSrM0RJhzJDlw==" spinCount="100000" sheet="1" objects="1" scenarios="1"/>
  <mergeCells count="19">
    <mergeCell ref="A7:A10"/>
    <mergeCell ref="C7:C10"/>
    <mergeCell ref="D7:D10"/>
    <mergeCell ref="E7:E10"/>
    <mergeCell ref="F7:I7"/>
    <mergeCell ref="B7:B10"/>
    <mergeCell ref="A1:I1"/>
    <mergeCell ref="A2:I2"/>
    <mergeCell ref="A4:C4"/>
    <mergeCell ref="E4:F4"/>
    <mergeCell ref="K6:L6"/>
    <mergeCell ref="F49:I49"/>
    <mergeCell ref="K7:L7"/>
    <mergeCell ref="F8:F10"/>
    <mergeCell ref="G8:H8"/>
    <mergeCell ref="I8:I10"/>
    <mergeCell ref="K8:L8"/>
    <mergeCell ref="G9:G10"/>
    <mergeCell ref="H9:H10"/>
  </mergeCells>
  <conditionalFormatting sqref="F6:I6 A2:I2 A13:A15 M1:XFD11 J2:K3 J8:J11 J6:K7 A5:L5 J4:L4 J1:L1 H13:XFD15 A52:XFD1048576 H48 J48:XFD51 C13:F15">
    <cfRule type="expression" dxfId="490" priority="41">
      <formula>CELL("protect",A1)=0</formula>
    </cfRule>
  </conditionalFormatting>
  <conditionalFormatting sqref="F12:G12 A12:B12 F13:F15 A13:A15">
    <cfRule type="expression" dxfId="489" priority="40">
      <formula>CELL("protect",A12)=0</formula>
    </cfRule>
  </conditionalFormatting>
  <conditionalFormatting sqref="I12:I15">
    <cfRule type="expression" dxfId="488" priority="39">
      <formula>CELL("protect",I12)=0</formula>
    </cfRule>
  </conditionalFormatting>
  <conditionalFormatting sqref="A7:B7 D7 A6:D6">
    <cfRule type="expression" dxfId="487" priority="38">
      <formula>CELL("protect",A6)=0</formula>
    </cfRule>
  </conditionalFormatting>
  <conditionalFormatting sqref="C7">
    <cfRule type="expression" dxfId="486" priority="37">
      <formula>CELL("protect",C7)=0</formula>
    </cfRule>
  </conditionalFormatting>
  <conditionalFormatting sqref="E6:E7">
    <cfRule type="expression" dxfId="485" priority="36">
      <formula>CELL("protect",E6)=0</formula>
    </cfRule>
  </conditionalFormatting>
  <conditionalFormatting sqref="K9:L11 K8">
    <cfRule type="expression" dxfId="484" priority="35">
      <formula>CELL("protect",K8)=0</formula>
    </cfRule>
  </conditionalFormatting>
  <conditionalFormatting sqref="F7:I7 I8">
    <cfRule type="expression" dxfId="483" priority="34">
      <formula>CELL("protect",F7)=0</formula>
    </cfRule>
  </conditionalFormatting>
  <conditionalFormatting sqref="F8">
    <cfRule type="expression" dxfId="482" priority="33">
      <formula>CELL("protect",F8)=0</formula>
    </cfRule>
  </conditionalFormatting>
  <conditionalFormatting sqref="C3">
    <cfRule type="expression" dxfId="481" priority="32">
      <formula>CELL("protect",C3)=0</formula>
    </cfRule>
  </conditionalFormatting>
  <conditionalFormatting sqref="A3:B4">
    <cfRule type="expression" dxfId="480" priority="31">
      <formula>CELL("protect",A3)=0</formula>
    </cfRule>
  </conditionalFormatting>
  <conditionalFormatting sqref="D3">
    <cfRule type="expression" dxfId="479" priority="30">
      <formula>CELL("protect",D3)=0</formula>
    </cfRule>
  </conditionalFormatting>
  <conditionalFormatting sqref="E3:E4">
    <cfRule type="expression" dxfId="478" priority="29">
      <formula>CELL("Protect",E3)=0</formula>
    </cfRule>
  </conditionalFormatting>
  <conditionalFormatting sqref="G9">
    <cfRule type="expression" dxfId="477" priority="28">
      <formula>CELL("protect",G9)=0</formula>
    </cfRule>
  </conditionalFormatting>
  <conditionalFormatting sqref="G8">
    <cfRule type="expression" dxfId="476" priority="27">
      <formula>CELL("protect",G8)=0</formula>
    </cfRule>
  </conditionalFormatting>
  <conditionalFormatting sqref="H9">
    <cfRule type="expression" dxfId="475" priority="26">
      <formula>CELL("protect",H9)=0</formula>
    </cfRule>
  </conditionalFormatting>
  <conditionalFormatting sqref="G13:G15">
    <cfRule type="expression" dxfId="474" priority="25">
      <formula>CELL("protect",G13)=0</formula>
    </cfRule>
  </conditionalFormatting>
  <conditionalFormatting sqref="H3">
    <cfRule type="expression" dxfId="473" priority="24">
      <formula>CELL("Protect",H3)=0</formula>
    </cfRule>
  </conditionalFormatting>
  <conditionalFormatting sqref="H4">
    <cfRule type="expression" dxfId="472" priority="23">
      <formula>CELL("protect",H4)=0</formula>
    </cfRule>
  </conditionalFormatting>
  <conditionalFormatting sqref="H16:XFD46 A16:A46 C16:F46">
    <cfRule type="expression" dxfId="471" priority="22">
      <formula>CELL("protect",A16)=0</formula>
    </cfRule>
  </conditionalFormatting>
  <conditionalFormatting sqref="A16:A46 F16:F46">
    <cfRule type="expression" dxfId="470" priority="21">
      <formula>CELL("protect",A16)=0</formula>
    </cfRule>
  </conditionalFormatting>
  <conditionalFormatting sqref="I16:I46">
    <cfRule type="expression" dxfId="469" priority="20">
      <formula>CELL("protect",I16)=0</formula>
    </cfRule>
  </conditionalFormatting>
  <conditionalFormatting sqref="G16:G46">
    <cfRule type="expression" dxfId="468" priority="19">
      <formula>CELL("protect",G16)=0</formula>
    </cfRule>
  </conditionalFormatting>
  <conditionalFormatting sqref="A47:B47 F47:G47">
    <cfRule type="expression" dxfId="467" priority="18">
      <formula>CELL("protect",A47)=0</formula>
    </cfRule>
  </conditionalFormatting>
  <conditionalFormatting sqref="I47">
    <cfRule type="expression" dxfId="466" priority="17">
      <formula>CELL("protect",I47)=0</formula>
    </cfRule>
  </conditionalFormatting>
  <conditionalFormatting sqref="A49:E50 C48:E48">
    <cfRule type="expression" dxfId="465" priority="16">
      <formula>CELL("protect",A48)=0</formula>
    </cfRule>
  </conditionalFormatting>
  <conditionalFormatting sqref="F48">
    <cfRule type="expression" dxfId="464" priority="12">
      <formula>CELL("protect",F48)=0</formula>
    </cfRule>
  </conditionalFormatting>
  <conditionalFormatting sqref="C51:E51">
    <cfRule type="expression" dxfId="463" priority="14">
      <formula>CELL("protect",C51)=0</formula>
    </cfRule>
  </conditionalFormatting>
  <conditionalFormatting sqref="F48:G48">
    <cfRule type="expression" dxfId="462" priority="13">
      <formula>CELL("protect",F48)=0</formula>
    </cfRule>
  </conditionalFormatting>
  <conditionalFormatting sqref="I48">
    <cfRule type="expression" dxfId="461" priority="11">
      <formula>CELL("protect",I48)=0</formula>
    </cfRule>
  </conditionalFormatting>
  <conditionalFormatting sqref="I48">
    <cfRule type="expression" dxfId="460" priority="10">
      <formula>CELL("protect",I48)=0</formula>
    </cfRule>
  </conditionalFormatting>
  <conditionalFormatting sqref="F49:F50">
    <cfRule type="expression" dxfId="459" priority="9">
      <formula>CELL("protect",F49)=0</formula>
    </cfRule>
  </conditionalFormatting>
  <conditionalFormatting sqref="F51:I51">
    <cfRule type="expression" dxfId="458" priority="8">
      <formula>CELL("protect",F51)=0</formula>
    </cfRule>
  </conditionalFormatting>
  <conditionalFormatting sqref="D4">
    <cfRule type="expression" dxfId="457" priority="7">
      <formula>CELL("protect",D4)=0</formula>
    </cfRule>
  </conditionalFormatting>
  <conditionalFormatting sqref="A1:I1">
    <cfRule type="expression" dxfId="456" priority="6">
      <formula>CELL("protect",A1)=0</formula>
    </cfRule>
  </conditionalFormatting>
  <conditionalFormatting sqref="A48:B48">
    <cfRule type="expression" dxfId="455" priority="5">
      <formula>CELL("protect",A48)=0</formula>
    </cfRule>
  </conditionalFormatting>
  <conditionalFormatting sqref="A48:B48">
    <cfRule type="expression" dxfId="454" priority="4">
      <formula>CELL("protect",A48)=0</formula>
    </cfRule>
  </conditionalFormatting>
  <conditionalFormatting sqref="A51:B51">
    <cfRule type="expression" dxfId="453" priority="3">
      <formula>CELL("protect",A51)=0</formula>
    </cfRule>
  </conditionalFormatting>
  <conditionalFormatting sqref="B13:B15">
    <cfRule type="expression" dxfId="452" priority="2">
      <formula>CELL("protect",B13)=0</formula>
    </cfRule>
  </conditionalFormatting>
  <conditionalFormatting sqref="B16:B46">
    <cfRule type="expression" dxfId="451" priority="1">
      <formula>CELL("protect",B16)=0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46" xr:uid="{00000000-0002-0000-10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 xml:space="preserve">&amp;R&amp;"Tahoma,Regular"&amp;10ID-46 (rev. 07/20), Schedule &amp;A  </oddFooter>
  </headerFooter>
  <drawing r:id="rId2"/>
  <legacyDrawing r:id="rId3"/>
  <controls>
    <mc:AlternateContent xmlns:mc="http://schemas.openxmlformats.org/markup-compatibility/2006">
      <mc:Choice Requires="x14">
        <control shapeId="115714" r:id="rId4" name="CheckBox1">
          <controlPr defaultSize="0" autoLine="0" r:id="rId5">
            <anchor moveWithCells="1">
              <from>
                <xdr:col>7</xdr:col>
                <xdr:colOff>714375</xdr:colOff>
                <xdr:row>0</xdr:row>
                <xdr:rowOff>28575</xdr:rowOff>
              </from>
              <to>
                <xdr:col>8</xdr:col>
                <xdr:colOff>895350</xdr:colOff>
                <xdr:row>1</xdr:row>
                <xdr:rowOff>47625</xdr:rowOff>
              </to>
            </anchor>
          </controlPr>
        </control>
      </mc:Choice>
      <mc:Fallback>
        <control shapeId="115714" r:id="rId4" name="CheckBox1"/>
      </mc:Fallback>
    </mc:AlternateContent>
    <mc:AlternateContent xmlns:mc="http://schemas.openxmlformats.org/markup-compatibility/2006">
      <mc:Choice Requires="x14">
        <control shapeId="115713" r:id="rId6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/>
  <dimension ref="A1:L50"/>
  <sheetViews>
    <sheetView zoomScale="85" zoomScaleNormal="85" workbookViewId="0">
      <pane ySplit="12" topLeftCell="A13" activePane="bottomLeft" state="frozen"/>
      <selection activeCell="J59" sqref="J59"/>
      <selection pane="bottomLeft" activeCell="A14" sqref="A14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754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665"/>
      <c r="D3" s="579" t="s">
        <v>47</v>
      </c>
      <c r="E3" s="579" t="s">
        <v>172</v>
      </c>
      <c r="F3" s="579"/>
      <c r="G3" s="579"/>
      <c r="H3" s="579" t="s">
        <v>109</v>
      </c>
      <c r="I3" s="100"/>
      <c r="K3" s="593" t="s">
        <v>617</v>
      </c>
      <c r="L3" s="583"/>
    </row>
    <row r="4" spans="1:12" s="105" customFormat="1" ht="15.75" customHeight="1" x14ac:dyDescent="0.2">
      <c r="A4" s="897">
        <f>Cert!$A$8</f>
        <v>0</v>
      </c>
      <c r="B4" s="898"/>
      <c r="C4" s="898"/>
      <c r="D4" s="577">
        <f>Cert!$F$8</f>
        <v>0</v>
      </c>
      <c r="E4" s="899">
        <f>Cert!$K$8</f>
        <v>0</v>
      </c>
      <c r="F4" s="899"/>
      <c r="G4" s="578"/>
      <c r="H4" s="578" t="str">
        <f>TEXT(Cert!$K$10,"mm/dd/yy")&amp;" to "&amp;TEXT(Cert!$M$10,"mm/dd/yy")</f>
        <v>07/01/19 to 06/30/20</v>
      </c>
      <c r="I4" s="100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3" t="s">
        <v>9</v>
      </c>
      <c r="B6" s="668" t="s">
        <v>723</v>
      </c>
      <c r="C6" s="582" t="s">
        <v>575</v>
      </c>
      <c r="D6" s="4" t="s">
        <v>576</v>
      </c>
      <c r="E6" s="3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9" t="s">
        <v>741</v>
      </c>
      <c r="B13" s="478"/>
      <c r="C13" s="478"/>
      <c r="D13" s="698"/>
      <c r="E13" s="704">
        <v>2080</v>
      </c>
      <c r="F13" s="702">
        <f>'19-A'!E70/E13</f>
        <v>0</v>
      </c>
      <c r="G13" s="700"/>
      <c r="H13" s="701"/>
      <c r="I13" s="705">
        <f>+'19-A'!G70</f>
        <v>0</v>
      </c>
      <c r="K13" s="22">
        <f>IF(H13&gt;1,(H13*F13)-I13,IF(G13&gt;1,(F13*E13*G13)-I13,0))</f>
        <v>0</v>
      </c>
      <c r="L13" s="23">
        <f t="shared" ref="L13:L43" si="0"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 t="shared" si="0"/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43" si="1">IF(H15&gt;1,(H15*F15)-I15,IF(G15&gt;1,(F15*E15*G15)-I15,0))</f>
        <v>0</v>
      </c>
      <c r="L15" s="23">
        <f t="shared" si="0"/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ref="K16:K25" si="2">IF(H16&gt;1,(H16*F16)-I16,IF(G16&gt;1,(F16*E16*G16)-I16,0))</f>
        <v>0</v>
      </c>
      <c r="L16" s="23">
        <f t="shared" ref="L16:L25" si="3">IF(I16&gt;0,+K16/I16,0)</f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2"/>
        <v>0</v>
      </c>
      <c r="L17" s="23">
        <f t="shared" si="3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2"/>
        <v>0</v>
      </c>
      <c r="L18" s="23">
        <f t="shared" si="3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2"/>
        <v>0</v>
      </c>
      <c r="L19" s="23">
        <f t="shared" si="3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2"/>
        <v>0</v>
      </c>
      <c r="L20" s="23">
        <f t="shared" si="3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2"/>
        <v>0</v>
      </c>
      <c r="L21" s="23">
        <f t="shared" si="3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2"/>
        <v>0</v>
      </c>
      <c r="L22" s="23">
        <f t="shared" si="3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2"/>
        <v>0</v>
      </c>
      <c r="L23" s="23">
        <f t="shared" si="3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2"/>
        <v>0</v>
      </c>
      <c r="L24" s="23">
        <f t="shared" si="3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2"/>
        <v>0</v>
      </c>
      <c r="L25" s="23">
        <f t="shared" si="3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1"/>
        <v>0</v>
      </c>
      <c r="L26" s="23">
        <f t="shared" si="0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1"/>
        <v>0</v>
      </c>
      <c r="L27" s="23">
        <f t="shared" si="0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1"/>
        <v>0</v>
      </c>
      <c r="L28" s="23">
        <f t="shared" si="0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1"/>
        <v>0</v>
      </c>
      <c r="L29" s="23">
        <f t="shared" si="0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1"/>
        <v>0</v>
      </c>
      <c r="L30" s="23">
        <f t="shared" si="0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1"/>
        <v>0</v>
      </c>
      <c r="L31" s="23">
        <f t="shared" si="0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1"/>
        <v>0</v>
      </c>
      <c r="L32" s="23">
        <f t="shared" si="0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1"/>
        <v>0</v>
      </c>
      <c r="L33" s="23">
        <f t="shared" si="0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1"/>
        <v>0</v>
      </c>
      <c r="L34" s="23">
        <f t="shared" si="0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1"/>
        <v>0</v>
      </c>
      <c r="L35" s="23">
        <f t="shared" si="0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1"/>
        <v>0</v>
      </c>
      <c r="L36" s="23">
        <f t="shared" si="0"/>
        <v>0</v>
      </c>
    </row>
    <row r="37" spans="1:12" ht="15.75" customHeight="1" x14ac:dyDescent="0.2">
      <c r="A37" s="237"/>
      <c r="B37" s="478"/>
      <c r="C37" s="478"/>
      <c r="D37" s="479"/>
      <c r="E37" s="596"/>
      <c r="F37" s="480"/>
      <c r="G37" s="481"/>
      <c r="H37" s="404"/>
      <c r="I37" s="657"/>
      <c r="K37" s="22">
        <f t="shared" si="1"/>
        <v>0</v>
      </c>
      <c r="L37" s="23">
        <f t="shared" si="0"/>
        <v>0</v>
      </c>
    </row>
    <row r="38" spans="1:12" ht="15.75" customHeight="1" x14ac:dyDescent="0.2">
      <c r="A38" s="237"/>
      <c r="B38" s="478"/>
      <c r="C38" s="478"/>
      <c r="D38" s="479"/>
      <c r="E38" s="596"/>
      <c r="F38" s="480"/>
      <c r="G38" s="481"/>
      <c r="H38" s="404"/>
      <c r="I38" s="657"/>
      <c r="K38" s="22">
        <f t="shared" si="1"/>
        <v>0</v>
      </c>
      <c r="L38" s="23">
        <f t="shared" si="0"/>
        <v>0</v>
      </c>
    </row>
    <row r="39" spans="1:12" ht="15.75" customHeight="1" x14ac:dyDescent="0.2">
      <c r="A39" s="237"/>
      <c r="B39" s="478"/>
      <c r="C39" s="478"/>
      <c r="D39" s="479"/>
      <c r="E39" s="596"/>
      <c r="F39" s="480"/>
      <c r="G39" s="481"/>
      <c r="H39" s="404"/>
      <c r="I39" s="657"/>
      <c r="K39" s="22">
        <f t="shared" si="1"/>
        <v>0</v>
      </c>
      <c r="L39" s="23">
        <f t="shared" si="0"/>
        <v>0</v>
      </c>
    </row>
    <row r="40" spans="1:12" ht="15.75" customHeight="1" x14ac:dyDescent="0.2">
      <c r="A40" s="237"/>
      <c r="B40" s="478"/>
      <c r="C40" s="478"/>
      <c r="D40" s="479"/>
      <c r="E40" s="596"/>
      <c r="F40" s="480"/>
      <c r="G40" s="481"/>
      <c r="H40" s="404"/>
      <c r="I40" s="657"/>
      <c r="K40" s="22">
        <f t="shared" si="1"/>
        <v>0</v>
      </c>
      <c r="L40" s="23">
        <f t="shared" si="0"/>
        <v>0</v>
      </c>
    </row>
    <row r="41" spans="1:12" ht="15.75" customHeight="1" x14ac:dyDescent="0.2">
      <c r="A41" s="237"/>
      <c r="B41" s="478"/>
      <c r="C41" s="478"/>
      <c r="D41" s="479"/>
      <c r="E41" s="596"/>
      <c r="F41" s="480"/>
      <c r="G41" s="481"/>
      <c r="H41" s="404"/>
      <c r="I41" s="657"/>
      <c r="K41" s="22">
        <f t="shared" si="1"/>
        <v>0</v>
      </c>
      <c r="L41" s="23">
        <f t="shared" si="0"/>
        <v>0</v>
      </c>
    </row>
    <row r="42" spans="1:12" ht="15.75" customHeight="1" x14ac:dyDescent="0.2">
      <c r="A42" s="237"/>
      <c r="B42" s="478"/>
      <c r="C42" s="478"/>
      <c r="D42" s="479"/>
      <c r="E42" s="596"/>
      <c r="F42" s="480"/>
      <c r="G42" s="481"/>
      <c r="H42" s="404"/>
      <c r="I42" s="657"/>
      <c r="K42" s="22">
        <f t="shared" si="1"/>
        <v>0</v>
      </c>
      <c r="L42" s="23">
        <f t="shared" si="0"/>
        <v>0</v>
      </c>
    </row>
    <row r="43" spans="1:12" ht="14.25" customHeight="1" x14ac:dyDescent="0.2">
      <c r="A43" s="237"/>
      <c r="B43" s="478"/>
      <c r="C43" s="478"/>
      <c r="D43" s="479"/>
      <c r="E43" s="596"/>
      <c r="F43" s="480"/>
      <c r="G43" s="481"/>
      <c r="H43" s="404"/>
      <c r="I43" s="657"/>
      <c r="K43" s="22">
        <f t="shared" si="1"/>
        <v>0</v>
      </c>
      <c r="L43" s="23">
        <f t="shared" si="0"/>
        <v>0</v>
      </c>
    </row>
    <row r="44" spans="1:12" ht="15.75" customHeight="1" x14ac:dyDescent="0.2">
      <c r="A44" s="712" t="s">
        <v>756</v>
      </c>
      <c r="B44" s="692"/>
      <c r="C44" s="493"/>
      <c r="D44" s="493"/>
      <c r="E44" s="597"/>
      <c r="F44" s="595">
        <f>+'11-HC(2)'!F48</f>
        <v>0</v>
      </c>
      <c r="G44" s="494"/>
      <c r="H44" s="594"/>
      <c r="I44" s="660">
        <f>+'11-HC(2)'!I48</f>
        <v>0</v>
      </c>
      <c r="K44" s="22"/>
      <c r="L44" s="21"/>
    </row>
    <row r="45" spans="1:12" ht="15.75" customHeight="1" x14ac:dyDescent="0.2">
      <c r="A45" s="712" t="s">
        <v>757</v>
      </c>
      <c r="B45" s="692"/>
      <c r="C45" s="493"/>
      <c r="D45" s="493"/>
      <c r="E45" s="597"/>
      <c r="F45" s="595">
        <f>+'11-HC(3)'!F48</f>
        <v>0</v>
      </c>
      <c r="G45" s="494"/>
      <c r="H45" s="594"/>
      <c r="I45" s="660">
        <f>+'11-HC(3)'!I48</f>
        <v>0</v>
      </c>
      <c r="K45" s="22"/>
      <c r="L45" s="21"/>
    </row>
    <row r="46" spans="1:12" ht="15.75" customHeight="1" x14ac:dyDescent="0.2">
      <c r="A46" s="712" t="s">
        <v>755</v>
      </c>
      <c r="B46" s="692"/>
      <c r="C46" s="493"/>
      <c r="D46" s="493"/>
      <c r="E46" s="597"/>
      <c r="F46" s="595">
        <f>+'11-HC(4)'!F48</f>
        <v>0</v>
      </c>
      <c r="G46" s="494"/>
      <c r="H46" s="594"/>
      <c r="I46" s="660">
        <f>+'11-HC(4)'!I48</f>
        <v>0</v>
      </c>
      <c r="K46" s="22"/>
      <c r="L46" s="21"/>
    </row>
    <row r="47" spans="1:12" ht="15.75" hidden="1" customHeight="1" x14ac:dyDescent="0.2">
      <c r="A47" s="713"/>
      <c r="B47" s="306"/>
      <c r="C47" s="6"/>
      <c r="D47" s="6"/>
      <c r="E47" s="6"/>
      <c r="F47" s="484"/>
      <c r="G47" s="290"/>
      <c r="H47" s="290"/>
      <c r="I47" s="661"/>
    </row>
    <row r="48" spans="1:12" ht="17.25" customHeight="1" thickBot="1" x14ac:dyDescent="0.25">
      <c r="A48" s="485" t="s">
        <v>284</v>
      </c>
      <c r="B48" s="693"/>
      <c r="C48" s="486"/>
      <c r="D48" s="487"/>
      <c r="E48" s="488"/>
      <c r="F48" s="490">
        <f>SUM(F13:F45)</f>
        <v>0</v>
      </c>
      <c r="G48" s="489"/>
      <c r="H48" s="489"/>
      <c r="I48" s="659">
        <f>SUM(I13:I45)</f>
        <v>0</v>
      </c>
    </row>
    <row r="49" spans="1:9" ht="14.25" x14ac:dyDescent="0.2">
      <c r="A49" s="260"/>
      <c r="B49" s="93"/>
      <c r="C49" s="93"/>
      <c r="D49" s="93"/>
      <c r="E49" s="93"/>
      <c r="F49" s="343"/>
      <c r="G49" s="343"/>
      <c r="H49" s="343"/>
      <c r="I49" s="10" t="s">
        <v>283</v>
      </c>
    </row>
    <row r="50" spans="1:9" ht="15.75" customHeight="1" x14ac:dyDescent="0.2">
      <c r="A50" s="25" t="s">
        <v>657</v>
      </c>
      <c r="B50" s="17"/>
      <c r="C50" s="17"/>
      <c r="D50" s="18"/>
      <c r="E50" s="18"/>
      <c r="F50" s="18"/>
      <c r="G50" s="18"/>
      <c r="H50" s="18"/>
      <c r="I50" s="19"/>
    </row>
  </sheetData>
  <sheetProtection algorithmName="SHA-512" hashValue="/DhKbNdjRcTE5JvvvbER54XoqggUgHanc3ntlsT3CoeWHOv5QJG9Z8o7//BwF7MabPABjoF8QrRiK/ItJRpjdg==" saltValue="+SZJWybGudg2rkfd/5P9CA==" spinCount="100000" sheet="1" objects="1" scenarios="1"/>
  <mergeCells count="18">
    <mergeCell ref="A1:I1"/>
    <mergeCell ref="A2:I2"/>
    <mergeCell ref="F7:I7"/>
    <mergeCell ref="A7:A10"/>
    <mergeCell ref="D7:D10"/>
    <mergeCell ref="C7:C10"/>
    <mergeCell ref="E7:E10"/>
    <mergeCell ref="A4:C4"/>
    <mergeCell ref="E4:F4"/>
    <mergeCell ref="I8:I10"/>
    <mergeCell ref="F8:F10"/>
    <mergeCell ref="B7:B10"/>
    <mergeCell ref="K8:L8"/>
    <mergeCell ref="K6:L6"/>
    <mergeCell ref="K7:L7"/>
    <mergeCell ref="G8:H8"/>
    <mergeCell ref="G9:G10"/>
    <mergeCell ref="H9:H10"/>
  </mergeCells>
  <phoneticPr fontId="2" type="noConversion"/>
  <conditionalFormatting sqref="F6:I6 A2:I2 M1:XFD11 J2:K3 J8:J11 J6:K7 A5:L5 J4:L4 A1:L1 H45:XFD45 B45:F45 A48:XFD49 A51:XFD1048576 B50:XFD50 J13:XFD13 A14:XFD43 J46:XFD46">
    <cfRule type="expression" dxfId="450" priority="97">
      <formula>CELL("protect",A1)=0</formula>
    </cfRule>
  </conditionalFormatting>
  <conditionalFormatting sqref="F12:G12 F47:G48 F45 A12:B12 A48:B48 B45 F14:F43 A14:A43 B47">
    <cfRule type="expression" dxfId="449" priority="96">
      <formula>CELL("protect",A12)=0</formula>
    </cfRule>
  </conditionalFormatting>
  <conditionalFormatting sqref="I45 I12 I14:I43 I47:I48">
    <cfRule type="expression" dxfId="448" priority="95">
      <formula>CELL("protect",I12)=0</formula>
    </cfRule>
  </conditionalFormatting>
  <conditionalFormatting sqref="A7:B7 D7 A6:D6">
    <cfRule type="expression" dxfId="447" priority="92">
      <formula>CELL("protect",A6)=0</formula>
    </cfRule>
  </conditionalFormatting>
  <conditionalFormatting sqref="C7">
    <cfRule type="expression" dxfId="446" priority="87">
      <formula>CELL("protect",C7)=0</formula>
    </cfRule>
  </conditionalFormatting>
  <conditionalFormatting sqref="E6:E7">
    <cfRule type="expression" dxfId="445" priority="85">
      <formula>CELL("protect",E6)=0</formula>
    </cfRule>
  </conditionalFormatting>
  <conditionalFormatting sqref="K9:L11 K8">
    <cfRule type="expression" dxfId="444" priority="78">
      <formula>CELL("protect",K8)=0</formula>
    </cfRule>
  </conditionalFormatting>
  <conditionalFormatting sqref="F8">
    <cfRule type="expression" dxfId="443" priority="55">
      <formula>CELL("protect",F8)=0</formula>
    </cfRule>
  </conditionalFormatting>
  <conditionalFormatting sqref="F7:I7 I8">
    <cfRule type="expression" dxfId="442" priority="59">
      <formula>CELL("protect",F7)=0</formula>
    </cfRule>
  </conditionalFormatting>
  <conditionalFormatting sqref="C3">
    <cfRule type="expression" dxfId="441" priority="47">
      <formula>CELL("protect",C3)=0</formula>
    </cfRule>
  </conditionalFormatting>
  <conditionalFormatting sqref="A3:B3">
    <cfRule type="expression" dxfId="440" priority="45">
      <formula>CELL("protect",A3)=0</formula>
    </cfRule>
  </conditionalFormatting>
  <conditionalFormatting sqref="D3">
    <cfRule type="expression" dxfId="439" priority="44">
      <formula>CELL("protect",D3)=0</formula>
    </cfRule>
  </conditionalFormatting>
  <conditionalFormatting sqref="E3:E4">
    <cfRule type="expression" dxfId="438" priority="43">
      <formula>CELL("Protect",E3)=0</formula>
    </cfRule>
  </conditionalFormatting>
  <conditionalFormatting sqref="A4:B4">
    <cfRule type="expression" dxfId="437" priority="38">
      <formula>CELL("protect",A4)=0</formula>
    </cfRule>
  </conditionalFormatting>
  <conditionalFormatting sqref="D4">
    <cfRule type="expression" dxfId="436" priority="37">
      <formula>CELL("protect",D4)=0</formula>
    </cfRule>
  </conditionalFormatting>
  <conditionalFormatting sqref="G9">
    <cfRule type="expression" dxfId="435" priority="29">
      <formula>CELL("protect",G9)=0</formula>
    </cfRule>
  </conditionalFormatting>
  <conditionalFormatting sqref="G8">
    <cfRule type="expression" dxfId="434" priority="28">
      <formula>CELL("protect",G8)=0</formula>
    </cfRule>
  </conditionalFormatting>
  <conditionalFormatting sqref="H9">
    <cfRule type="expression" dxfId="433" priority="27">
      <formula>CELL("protect",H9)=0</formula>
    </cfRule>
  </conditionalFormatting>
  <conditionalFormatting sqref="G45">
    <cfRule type="expression" dxfId="432" priority="26">
      <formula>CELL("protect",G45)=0</formula>
    </cfRule>
  </conditionalFormatting>
  <conditionalFormatting sqref="H3">
    <cfRule type="expression" dxfId="431" priority="23">
      <formula>CELL("Protect",H3)=0</formula>
    </cfRule>
  </conditionalFormatting>
  <conditionalFormatting sqref="H4">
    <cfRule type="expression" dxfId="430" priority="22">
      <formula>CELL("protect",H4)=0</formula>
    </cfRule>
  </conditionalFormatting>
  <conditionalFormatting sqref="H44:XFD44 B44:F44">
    <cfRule type="expression" dxfId="429" priority="21">
      <formula>CELL("protect",B44)=0</formula>
    </cfRule>
  </conditionalFormatting>
  <conditionalFormatting sqref="F44 B44">
    <cfRule type="expression" dxfId="428" priority="20">
      <formula>CELL("protect",B44)=0</formula>
    </cfRule>
  </conditionalFormatting>
  <conditionalFormatting sqref="I44">
    <cfRule type="expression" dxfId="427" priority="19">
      <formula>CELL("protect",I44)=0</formula>
    </cfRule>
  </conditionalFormatting>
  <conditionalFormatting sqref="G44">
    <cfRule type="expression" dxfId="426" priority="18">
      <formula>CELL("protect",G44)=0</formula>
    </cfRule>
  </conditionalFormatting>
  <conditionalFormatting sqref="A50">
    <cfRule type="expression" dxfId="425" priority="16">
      <formula>CELL("protect",A50)=0</formula>
    </cfRule>
  </conditionalFormatting>
  <conditionalFormatting sqref="E13">
    <cfRule type="expression" dxfId="424" priority="14">
      <formula>CELL("protect",E13)=0</formula>
    </cfRule>
  </conditionalFormatting>
  <conditionalFormatting sqref="E13">
    <cfRule type="expression" dxfId="423" priority="13">
      <formula>CELL("protect",E13)=0</formula>
    </cfRule>
  </conditionalFormatting>
  <conditionalFormatting sqref="A47">
    <cfRule type="expression" dxfId="422" priority="12">
      <formula>CELL("protect",A47)=0</formula>
    </cfRule>
  </conditionalFormatting>
  <conditionalFormatting sqref="A47">
    <cfRule type="expression" dxfId="421" priority="11">
      <formula>CELL("protect",A47)=0</formula>
    </cfRule>
  </conditionalFormatting>
  <conditionalFormatting sqref="A45">
    <cfRule type="expression" dxfId="420" priority="10">
      <formula>CELL("protect",A45)=0</formula>
    </cfRule>
  </conditionalFormatting>
  <conditionalFormatting sqref="A45">
    <cfRule type="expression" dxfId="419" priority="9">
      <formula>CELL("protect",A45)=0</formula>
    </cfRule>
  </conditionalFormatting>
  <conditionalFormatting sqref="A44">
    <cfRule type="expression" dxfId="418" priority="8">
      <formula>CELL("protect",A44)=0</formula>
    </cfRule>
  </conditionalFormatting>
  <conditionalFormatting sqref="A44">
    <cfRule type="expression" dxfId="417" priority="7">
      <formula>CELL("protect",A44)=0</formula>
    </cfRule>
  </conditionalFormatting>
  <conditionalFormatting sqref="A46">
    <cfRule type="expression" dxfId="416" priority="6">
      <formula>CELL("protect",A46)=0</formula>
    </cfRule>
  </conditionalFormatting>
  <conditionalFormatting sqref="A46">
    <cfRule type="expression" dxfId="415" priority="5">
      <formula>CELL("protect",A46)=0</formula>
    </cfRule>
  </conditionalFormatting>
  <conditionalFormatting sqref="H46:I46 B46:F46">
    <cfRule type="expression" dxfId="414" priority="4">
      <formula>CELL("protect",B46)=0</formula>
    </cfRule>
  </conditionalFormatting>
  <conditionalFormatting sqref="F46 B46">
    <cfRule type="expression" dxfId="413" priority="3">
      <formula>CELL("protect",B46)=0</formula>
    </cfRule>
  </conditionalFormatting>
  <conditionalFormatting sqref="I46">
    <cfRule type="expression" dxfId="412" priority="2">
      <formula>CELL("protect",I46)=0</formula>
    </cfRule>
  </conditionalFormatting>
  <conditionalFormatting sqref="G46">
    <cfRule type="expression" dxfId="411" priority="1">
      <formula>CELL("protect",G46)=0</formula>
    </cfRule>
  </conditionalFormatting>
  <dataValidations count="2">
    <dataValidation type="whole" allowBlank="1" showInputMessage="1" showErrorMessage="1" error="Enter whole amounts only.  Round cents to the nearest dollar." sqref="I44:I46" xr:uid="{00000000-0002-0000-1100-000000000000}">
      <formula1>0</formula1>
      <formula2>999999999999999000000</formula2>
    </dataValidation>
    <dataValidation type="whole" allowBlank="1" showInputMessage="1" showErrorMessage="1" error="Enter whole amounts only (no less than negative 20,000).  Round cents to the nearest dollar." sqref="I13:I43" xr:uid="{00000000-0002-0000-1100-000001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2294" r:id="rId4" name="CheckBox1">
          <controlPr defaultSize="0" autoLine="0" r:id="rId5">
            <anchor moveWithCells="1">
              <from>
                <xdr:col>7</xdr:col>
                <xdr:colOff>657225</xdr:colOff>
                <xdr:row>0</xdr:row>
                <xdr:rowOff>28575</xdr:rowOff>
              </from>
              <to>
                <xdr:col>8</xdr:col>
                <xdr:colOff>847725</xdr:colOff>
                <xdr:row>1</xdr:row>
                <xdr:rowOff>47625</xdr:rowOff>
              </to>
            </anchor>
          </controlPr>
        </control>
      </mc:Choice>
      <mc:Fallback>
        <control shapeId="12294" r:id="rId4" name="CheckBox1"/>
      </mc:Fallback>
    </mc:AlternateContent>
    <mc:AlternateContent xmlns:mc="http://schemas.openxmlformats.org/markup-compatibility/2006">
      <mc:Choice Requires="x14">
        <control shapeId="12295" r:id="rId6" name="CheckBox2">
          <controlPr defaultSize="0" autoLine="0" r:id="rId7">
            <anchor moveWithCells="1">
              <from>
                <xdr:col>22</xdr:col>
                <xdr:colOff>657225</xdr:colOff>
                <xdr:row>2</xdr:row>
                <xdr:rowOff>28575</xdr:rowOff>
              </from>
              <to>
                <xdr:col>24</xdr:col>
                <xdr:colOff>495300</xdr:colOff>
                <xdr:row>3</xdr:row>
                <xdr:rowOff>85725</xdr:rowOff>
              </to>
            </anchor>
          </controlPr>
        </control>
      </mc:Choice>
      <mc:Fallback>
        <control shapeId="12295" r:id="rId6" name="CheckBox2"/>
      </mc:Fallback>
    </mc:AlternateContent>
    <mc:AlternateContent xmlns:mc="http://schemas.openxmlformats.org/markup-compatibility/2006">
      <mc:Choice Requires="x14">
        <control shapeId="12289" r:id="rId8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0"/>
  <dimension ref="A1:L51"/>
  <sheetViews>
    <sheetView zoomScale="85" zoomScaleNormal="85" workbookViewId="0">
      <pane ySplit="12" topLeftCell="A13" activePane="bottomLeft" state="frozen"/>
      <selection activeCell="J59" sqref="J59"/>
      <selection pane="bottomLeft" activeCell="A13" sqref="A13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758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665"/>
      <c r="D3" s="579" t="s">
        <v>47</v>
      </c>
      <c r="E3" s="579" t="s">
        <v>172</v>
      </c>
      <c r="F3" s="579"/>
      <c r="G3" s="579"/>
      <c r="H3" s="579" t="s">
        <v>109</v>
      </c>
      <c r="I3" s="100"/>
      <c r="K3" s="593" t="s">
        <v>617</v>
      </c>
      <c r="L3" s="583"/>
    </row>
    <row r="4" spans="1:12" s="105" customFormat="1" ht="15.75" customHeight="1" x14ac:dyDescent="0.2">
      <c r="A4" s="897">
        <f>Cert!A8</f>
        <v>0</v>
      </c>
      <c r="B4" s="898"/>
      <c r="C4" s="898"/>
      <c r="D4" s="624">
        <f>Cert!$F$8</f>
        <v>0</v>
      </c>
      <c r="E4" s="899">
        <f>Cert!$K$8</f>
        <v>0</v>
      </c>
      <c r="F4" s="899"/>
      <c r="G4" s="578"/>
      <c r="H4" s="578" t="str">
        <f>TEXT(Cert!$K$10,"mm/dd/yy")&amp;" to "&amp;TEXT(Cert!$M$10,"mm/dd/yy")</f>
        <v>07/01/19 to 06/30/20</v>
      </c>
      <c r="I4" s="100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3" t="s">
        <v>9</v>
      </c>
      <c r="B6" s="668" t="s">
        <v>723</v>
      </c>
      <c r="C6" s="582" t="s">
        <v>575</v>
      </c>
      <c r="D6" s="4" t="s">
        <v>576</v>
      </c>
      <c r="E6" s="3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5"/>
      <c r="B13" s="478"/>
      <c r="C13" s="478"/>
      <c r="D13" s="479"/>
      <c r="E13" s="596"/>
      <c r="F13" s="480"/>
      <c r="G13" s="481"/>
      <c r="H13" s="404"/>
      <c r="I13" s="482"/>
      <c r="K13" s="22">
        <f>IF(H13&gt;1,(H13*F13)-I13,IF(G13&gt;1,(F13*E13*G13)-I13,0))</f>
        <v>0</v>
      </c>
      <c r="L13" s="23">
        <f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482"/>
      <c r="K14" s="22">
        <f>IF(H14&gt;1,(H14*F14)-I14,IF(G14&gt;1,(F14*E14*G14)-I14,0))</f>
        <v>0</v>
      </c>
      <c r="L14" s="23">
        <f>IF(I14&gt;0,+K14/I14,0)</f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482"/>
      <c r="K15" s="22">
        <f>IF(H15&gt;1,(H15*F15)-I15,IF(G15&gt;1,(F15*E15*G15)-I15,0))</f>
        <v>0</v>
      </c>
      <c r="L15" s="23">
        <f>IF(I15&gt;0,+K15/I15,0)</f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482"/>
      <c r="K16" s="22">
        <f t="shared" ref="K16:K46" si="0">IF(H16&gt;1,(H16*F16)-I16,IF(G16&gt;1,(F16*E16*G16)-I16,0))</f>
        <v>0</v>
      </c>
      <c r="L16" s="23">
        <f t="shared" ref="L16:L46" si="1">IF(I16&gt;0,+K16/I16,0)</f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482"/>
      <c r="K17" s="22">
        <f t="shared" si="0"/>
        <v>0</v>
      </c>
      <c r="L17" s="23">
        <f t="shared" si="1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482"/>
      <c r="K18" s="22">
        <f t="shared" si="0"/>
        <v>0</v>
      </c>
      <c r="L18" s="23">
        <f t="shared" si="1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482"/>
      <c r="K19" s="22">
        <f t="shared" si="0"/>
        <v>0</v>
      </c>
      <c r="L19" s="23">
        <f t="shared" si="1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482"/>
      <c r="K20" s="22">
        <f t="shared" si="0"/>
        <v>0</v>
      </c>
      <c r="L20" s="23">
        <f t="shared" si="1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482"/>
      <c r="K21" s="22">
        <f t="shared" si="0"/>
        <v>0</v>
      </c>
      <c r="L21" s="23">
        <f t="shared" si="1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0"/>
        <v>0</v>
      </c>
      <c r="L22" s="23">
        <f t="shared" si="1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0"/>
        <v>0</v>
      </c>
      <c r="L23" s="23">
        <f t="shared" si="1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0"/>
        <v>0</v>
      </c>
      <c r="L24" s="23">
        <f t="shared" si="1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0"/>
        <v>0</v>
      </c>
      <c r="L25" s="23">
        <f t="shared" si="1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0"/>
        <v>0</v>
      </c>
      <c r="L26" s="23">
        <f t="shared" si="1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0"/>
        <v>0</v>
      </c>
      <c r="L27" s="23">
        <f t="shared" si="1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0"/>
        <v>0</v>
      </c>
      <c r="L28" s="23">
        <f t="shared" si="1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0"/>
        <v>0</v>
      </c>
      <c r="L29" s="23">
        <f t="shared" si="1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0"/>
        <v>0</v>
      </c>
      <c r="L30" s="23">
        <f t="shared" si="1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0"/>
        <v>0</v>
      </c>
      <c r="L31" s="23">
        <f t="shared" si="1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0"/>
        <v>0</v>
      </c>
      <c r="L32" s="23">
        <f t="shared" si="1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0"/>
        <v>0</v>
      </c>
      <c r="L33" s="23">
        <f t="shared" si="1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0"/>
        <v>0</v>
      </c>
      <c r="L34" s="23">
        <f t="shared" si="1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0"/>
        <v>0</v>
      </c>
      <c r="L35" s="23">
        <f t="shared" si="1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0"/>
        <v>0</v>
      </c>
      <c r="L36" s="23">
        <f t="shared" si="1"/>
        <v>0</v>
      </c>
    </row>
    <row r="37" spans="1:12" ht="15.75" customHeight="1" x14ac:dyDescent="0.2">
      <c r="A37" s="237"/>
      <c r="B37" s="478"/>
      <c r="C37" s="478"/>
      <c r="D37" s="479"/>
      <c r="E37" s="596"/>
      <c r="F37" s="480"/>
      <c r="G37" s="481"/>
      <c r="H37" s="404"/>
      <c r="I37" s="657"/>
      <c r="K37" s="22">
        <f t="shared" si="0"/>
        <v>0</v>
      </c>
      <c r="L37" s="23">
        <f t="shared" si="1"/>
        <v>0</v>
      </c>
    </row>
    <row r="38" spans="1:12" ht="15.75" customHeight="1" x14ac:dyDescent="0.2">
      <c r="A38" s="237"/>
      <c r="B38" s="478"/>
      <c r="C38" s="478"/>
      <c r="D38" s="479"/>
      <c r="E38" s="596"/>
      <c r="F38" s="480"/>
      <c r="G38" s="481"/>
      <c r="H38" s="404"/>
      <c r="I38" s="657"/>
      <c r="K38" s="22">
        <f t="shared" si="0"/>
        <v>0</v>
      </c>
      <c r="L38" s="23">
        <f t="shared" si="1"/>
        <v>0</v>
      </c>
    </row>
    <row r="39" spans="1:12" ht="15.75" customHeight="1" x14ac:dyDescent="0.2">
      <c r="A39" s="237"/>
      <c r="B39" s="478"/>
      <c r="C39" s="478"/>
      <c r="D39" s="479"/>
      <c r="E39" s="596"/>
      <c r="F39" s="480"/>
      <c r="G39" s="481"/>
      <c r="H39" s="404"/>
      <c r="I39" s="657"/>
      <c r="K39" s="22">
        <f t="shared" si="0"/>
        <v>0</v>
      </c>
      <c r="L39" s="23">
        <f t="shared" si="1"/>
        <v>0</v>
      </c>
    </row>
    <row r="40" spans="1:12" ht="15.75" customHeight="1" x14ac:dyDescent="0.2">
      <c r="A40" s="237"/>
      <c r="B40" s="478"/>
      <c r="C40" s="478"/>
      <c r="D40" s="479"/>
      <c r="E40" s="596"/>
      <c r="F40" s="480"/>
      <c r="G40" s="481"/>
      <c r="H40" s="404"/>
      <c r="I40" s="657"/>
      <c r="K40" s="22">
        <f t="shared" si="0"/>
        <v>0</v>
      </c>
      <c r="L40" s="23">
        <f t="shared" si="1"/>
        <v>0</v>
      </c>
    </row>
    <row r="41" spans="1:12" ht="15.75" customHeight="1" x14ac:dyDescent="0.2">
      <c r="A41" s="237"/>
      <c r="B41" s="478"/>
      <c r="C41" s="478"/>
      <c r="D41" s="479"/>
      <c r="E41" s="596"/>
      <c r="F41" s="480"/>
      <c r="G41" s="481"/>
      <c r="H41" s="404"/>
      <c r="I41" s="657"/>
      <c r="K41" s="22">
        <f t="shared" si="0"/>
        <v>0</v>
      </c>
      <c r="L41" s="23">
        <f t="shared" si="1"/>
        <v>0</v>
      </c>
    </row>
    <row r="42" spans="1:12" ht="15.75" customHeight="1" x14ac:dyDescent="0.2">
      <c r="A42" s="237"/>
      <c r="B42" s="478"/>
      <c r="C42" s="478"/>
      <c r="D42" s="479"/>
      <c r="E42" s="596"/>
      <c r="F42" s="480"/>
      <c r="G42" s="481"/>
      <c r="H42" s="404"/>
      <c r="I42" s="657"/>
      <c r="K42" s="22">
        <f t="shared" si="0"/>
        <v>0</v>
      </c>
      <c r="L42" s="23">
        <f t="shared" si="1"/>
        <v>0</v>
      </c>
    </row>
    <row r="43" spans="1:12" ht="15.75" customHeight="1" x14ac:dyDescent="0.2">
      <c r="A43" s="237"/>
      <c r="B43" s="478"/>
      <c r="C43" s="478"/>
      <c r="D43" s="479"/>
      <c r="E43" s="596"/>
      <c r="F43" s="480"/>
      <c r="G43" s="481"/>
      <c r="H43" s="404"/>
      <c r="I43" s="657"/>
      <c r="K43" s="22">
        <f t="shared" si="0"/>
        <v>0</v>
      </c>
      <c r="L43" s="23">
        <f t="shared" si="1"/>
        <v>0</v>
      </c>
    </row>
    <row r="44" spans="1:12" ht="15.75" customHeight="1" x14ac:dyDescent="0.2">
      <c r="A44" s="237"/>
      <c r="B44" s="478"/>
      <c r="C44" s="478"/>
      <c r="D44" s="479"/>
      <c r="E44" s="596"/>
      <c r="F44" s="480"/>
      <c r="G44" s="481"/>
      <c r="H44" s="404"/>
      <c r="I44" s="657"/>
      <c r="K44" s="22">
        <f t="shared" si="0"/>
        <v>0</v>
      </c>
      <c r="L44" s="23">
        <f t="shared" si="1"/>
        <v>0</v>
      </c>
    </row>
    <row r="45" spans="1:12" ht="15.75" customHeight="1" x14ac:dyDescent="0.2">
      <c r="A45" s="237"/>
      <c r="B45" s="478"/>
      <c r="C45" s="478"/>
      <c r="D45" s="479"/>
      <c r="E45" s="596"/>
      <c r="F45" s="480"/>
      <c r="G45" s="481"/>
      <c r="H45" s="404"/>
      <c r="I45" s="657"/>
      <c r="K45" s="22">
        <f t="shared" si="0"/>
        <v>0</v>
      </c>
      <c r="L45" s="23">
        <f t="shared" si="1"/>
        <v>0</v>
      </c>
    </row>
    <row r="46" spans="1:12" ht="15.75" customHeight="1" x14ac:dyDescent="0.2">
      <c r="A46" s="237"/>
      <c r="B46" s="478"/>
      <c r="C46" s="478"/>
      <c r="D46" s="479"/>
      <c r="E46" s="596"/>
      <c r="F46" s="480"/>
      <c r="G46" s="481"/>
      <c r="H46" s="404"/>
      <c r="I46" s="657"/>
      <c r="K46" s="22">
        <f t="shared" si="0"/>
        <v>0</v>
      </c>
      <c r="L46" s="23">
        <f t="shared" si="1"/>
        <v>0</v>
      </c>
    </row>
    <row r="47" spans="1:12" ht="15.75" hidden="1" customHeight="1" x14ac:dyDescent="0.2">
      <c r="A47" s="483"/>
      <c r="B47" s="306"/>
      <c r="C47" s="6"/>
      <c r="D47" s="6"/>
      <c r="E47" s="6"/>
      <c r="F47" s="484"/>
      <c r="G47" s="290"/>
      <c r="H47" s="290"/>
      <c r="I47" s="661"/>
      <c r="K47" s="21"/>
      <c r="L47" s="21"/>
    </row>
    <row r="48" spans="1:12" ht="17.25" customHeight="1" thickBot="1" x14ac:dyDescent="0.25">
      <c r="A48" s="485" t="s">
        <v>888</v>
      </c>
      <c r="B48" s="693"/>
      <c r="C48" s="486"/>
      <c r="D48" s="487"/>
      <c r="E48" s="488"/>
      <c r="F48" s="490">
        <f>SUM(F13:F46)</f>
        <v>0</v>
      </c>
      <c r="G48" s="489"/>
      <c r="H48" s="489"/>
      <c r="I48" s="659">
        <f>SUM(I13:I46)</f>
        <v>0</v>
      </c>
      <c r="K48" s="21"/>
      <c r="L48" s="21"/>
    </row>
    <row r="49" spans="1:9" ht="15.75" customHeight="1" x14ac:dyDescent="0.2">
      <c r="A49" s="260"/>
      <c r="B49" s="93"/>
      <c r="C49" s="93"/>
      <c r="D49" s="93"/>
      <c r="E49" s="93"/>
      <c r="F49" s="1015"/>
      <c r="G49" s="1015"/>
      <c r="H49" s="1015"/>
      <c r="I49" s="1016"/>
    </row>
    <row r="50" spans="1:9" ht="15.75" hidden="1" customHeight="1" x14ac:dyDescent="0.2">
      <c r="A50" s="165"/>
      <c r="B50" s="142"/>
      <c r="C50" s="142"/>
      <c r="D50" s="142"/>
      <c r="E50" s="142"/>
      <c r="F50" s="495"/>
      <c r="G50" s="495"/>
      <c r="H50" s="495"/>
      <c r="I50" s="496"/>
    </row>
    <row r="51" spans="1:9" ht="15.75" customHeight="1" x14ac:dyDescent="0.2">
      <c r="A51" s="25" t="s">
        <v>657</v>
      </c>
      <c r="B51" s="694"/>
      <c r="C51" s="497"/>
      <c r="D51" s="101"/>
      <c r="E51" s="101"/>
      <c r="F51" s="101"/>
      <c r="G51" s="101"/>
      <c r="H51" s="101"/>
      <c r="I51" s="45"/>
    </row>
  </sheetData>
  <sheetProtection algorithmName="SHA-512" hashValue="aGrtr0Nn+0sLl0AGgYT55mV40f19rqF1c5HYgzoOUVdAtvafAxVilSWb1t4aRRSpvZZ09KRqELw7Z8HTVTb4nw==" saltValue="OuGv2l8zOOjSQcKvfM6EBg==" spinCount="100000" sheet="1" objects="1" scenarios="1"/>
  <mergeCells count="19">
    <mergeCell ref="K6:L6"/>
    <mergeCell ref="K7:L7"/>
    <mergeCell ref="F49:I49"/>
    <mergeCell ref="F8:F10"/>
    <mergeCell ref="I8:I10"/>
    <mergeCell ref="K8:L8"/>
    <mergeCell ref="A1:I1"/>
    <mergeCell ref="A2:I2"/>
    <mergeCell ref="A7:A10"/>
    <mergeCell ref="C7:C10"/>
    <mergeCell ref="D7:D10"/>
    <mergeCell ref="E7:E10"/>
    <mergeCell ref="F7:I7"/>
    <mergeCell ref="E4:F4"/>
    <mergeCell ref="G8:H8"/>
    <mergeCell ref="G9:G10"/>
    <mergeCell ref="H9:H10"/>
    <mergeCell ref="A4:C4"/>
    <mergeCell ref="B7:B10"/>
  </mergeCells>
  <conditionalFormatting sqref="F6:I6 A2:I2 A13:A15 M1:XFD11 J2:K3 J8:J11 J6:K7 A5:L5 J4:L4 A1:L1 H13:XFD15 A52:XFD1048576 H48 J48:XFD51 C13:F15">
    <cfRule type="expression" dxfId="410" priority="84">
      <formula>CELL("protect",A1)=0</formula>
    </cfRule>
  </conditionalFormatting>
  <conditionalFormatting sqref="F12:G12 A12:B12 F13:F15 A13:A15">
    <cfRule type="expression" dxfId="409" priority="83">
      <formula>CELL("protect",A12)=0</formula>
    </cfRule>
  </conditionalFormatting>
  <conditionalFormatting sqref="I12:I15">
    <cfRule type="expression" dxfId="408" priority="82">
      <formula>CELL("protect",I12)=0</formula>
    </cfRule>
  </conditionalFormatting>
  <conditionalFormatting sqref="A7:B7 D7 A6:D6">
    <cfRule type="expression" dxfId="407" priority="81">
      <formula>CELL("protect",A6)=0</formula>
    </cfRule>
  </conditionalFormatting>
  <conditionalFormatting sqref="C7">
    <cfRule type="expression" dxfId="406" priority="78">
      <formula>CELL("protect",C7)=0</formula>
    </cfRule>
  </conditionalFormatting>
  <conditionalFormatting sqref="E6:E7">
    <cfRule type="expression" dxfId="405" priority="76">
      <formula>CELL("protect",E6)=0</formula>
    </cfRule>
  </conditionalFormatting>
  <conditionalFormatting sqref="K9:L11 K8">
    <cfRule type="expression" dxfId="404" priority="71">
      <formula>CELL("protect",K8)=0</formula>
    </cfRule>
  </conditionalFormatting>
  <conditionalFormatting sqref="F7:I7 I8">
    <cfRule type="expression" dxfId="403" priority="54">
      <formula>CELL("protect",F7)=0</formula>
    </cfRule>
  </conditionalFormatting>
  <conditionalFormatting sqref="F8">
    <cfRule type="expression" dxfId="402" priority="50">
      <formula>CELL("protect",F8)=0</formula>
    </cfRule>
  </conditionalFormatting>
  <conditionalFormatting sqref="C3">
    <cfRule type="expression" dxfId="401" priority="41">
      <formula>CELL("protect",C3)=0</formula>
    </cfRule>
  </conditionalFormatting>
  <conditionalFormatting sqref="A3:B4">
    <cfRule type="expression" dxfId="400" priority="39">
      <formula>CELL("protect",A3)=0</formula>
    </cfRule>
  </conditionalFormatting>
  <conditionalFormatting sqref="D3">
    <cfRule type="expression" dxfId="399" priority="38">
      <formula>CELL("protect",D3)=0</formula>
    </cfRule>
  </conditionalFormatting>
  <conditionalFormatting sqref="E3:E4">
    <cfRule type="expression" dxfId="398" priority="37">
      <formula>CELL("Protect",E3)=0</formula>
    </cfRule>
  </conditionalFormatting>
  <conditionalFormatting sqref="G9">
    <cfRule type="expression" dxfId="397" priority="28">
      <formula>CELL("protect",G9)=0</formula>
    </cfRule>
  </conditionalFormatting>
  <conditionalFormatting sqref="G8">
    <cfRule type="expression" dxfId="396" priority="27">
      <formula>CELL("protect",G8)=0</formula>
    </cfRule>
  </conditionalFormatting>
  <conditionalFormatting sqref="H9">
    <cfRule type="expression" dxfId="395" priority="26">
      <formula>CELL("protect",H9)=0</formula>
    </cfRule>
  </conditionalFormatting>
  <conditionalFormatting sqref="G13:G15">
    <cfRule type="expression" dxfId="394" priority="25">
      <formula>CELL("protect",G13)=0</formula>
    </cfRule>
  </conditionalFormatting>
  <conditionalFormatting sqref="H3">
    <cfRule type="expression" dxfId="393" priority="22">
      <formula>CELL("Protect",H3)=0</formula>
    </cfRule>
  </conditionalFormatting>
  <conditionalFormatting sqref="H4">
    <cfRule type="expression" dxfId="392" priority="21">
      <formula>CELL("protect",H4)=0</formula>
    </cfRule>
  </conditionalFormatting>
  <conditionalFormatting sqref="A16:A46 H16:XFD46 C16:F46">
    <cfRule type="expression" dxfId="391" priority="19">
      <formula>CELL("protect",A16)=0</formula>
    </cfRule>
  </conditionalFormatting>
  <conditionalFormatting sqref="A16:A46 F16:F46">
    <cfRule type="expression" dxfId="390" priority="18">
      <formula>CELL("protect",A16)=0</formula>
    </cfRule>
  </conditionalFormatting>
  <conditionalFormatting sqref="I16:I46">
    <cfRule type="expression" dxfId="389" priority="17">
      <formula>CELL("protect",I16)=0</formula>
    </cfRule>
  </conditionalFormatting>
  <conditionalFormatting sqref="G16:G46">
    <cfRule type="expression" dxfId="388" priority="16">
      <formula>CELL("protect",G16)=0</formula>
    </cfRule>
  </conditionalFormatting>
  <conditionalFormatting sqref="A47:B47 F47:G47">
    <cfRule type="expression" dxfId="387" priority="15">
      <formula>CELL("protect",A47)=0</formula>
    </cfRule>
  </conditionalFormatting>
  <conditionalFormatting sqref="I47">
    <cfRule type="expression" dxfId="386" priority="14">
      <formula>CELL("protect",I47)=0</formula>
    </cfRule>
  </conditionalFormatting>
  <conditionalFormatting sqref="A48:E50">
    <cfRule type="expression" dxfId="385" priority="13">
      <formula>CELL("protect",A48)=0</formula>
    </cfRule>
  </conditionalFormatting>
  <conditionalFormatting sqref="A48:B48">
    <cfRule type="expression" dxfId="384" priority="12">
      <formula>CELL("protect",A48)=0</formula>
    </cfRule>
  </conditionalFormatting>
  <conditionalFormatting sqref="B51:E51">
    <cfRule type="expression" dxfId="383" priority="11">
      <formula>CELL("protect",B51)=0</formula>
    </cfRule>
  </conditionalFormatting>
  <conditionalFormatting sqref="F48:G48">
    <cfRule type="expression" dxfId="382" priority="10">
      <formula>CELL("protect",F48)=0</formula>
    </cfRule>
  </conditionalFormatting>
  <conditionalFormatting sqref="F48">
    <cfRule type="expression" dxfId="381" priority="9">
      <formula>CELL("protect",F48)=0</formula>
    </cfRule>
  </conditionalFormatting>
  <conditionalFormatting sqref="I48">
    <cfRule type="expression" dxfId="380" priority="8">
      <formula>CELL("protect",I48)=0</formula>
    </cfRule>
  </conditionalFormatting>
  <conditionalFormatting sqref="I48">
    <cfRule type="expression" dxfId="379" priority="7">
      <formula>CELL("protect",I48)=0</formula>
    </cfRule>
  </conditionalFormatting>
  <conditionalFormatting sqref="F49:F50">
    <cfRule type="expression" dxfId="378" priority="6">
      <formula>CELL("protect",F49)=0</formula>
    </cfRule>
  </conditionalFormatting>
  <conditionalFormatting sqref="F51:I51">
    <cfRule type="expression" dxfId="377" priority="5">
      <formula>CELL("protect",F51)=0</formula>
    </cfRule>
  </conditionalFormatting>
  <conditionalFormatting sqref="D4">
    <cfRule type="expression" dxfId="376" priority="4">
      <formula>CELL("protect",D4)=0</formula>
    </cfRule>
  </conditionalFormatting>
  <conditionalFormatting sqref="A51">
    <cfRule type="expression" dxfId="375" priority="3">
      <formula>CELL("protect",A51)=0</formula>
    </cfRule>
  </conditionalFormatting>
  <conditionalFormatting sqref="B13:B15">
    <cfRule type="expression" dxfId="374" priority="2">
      <formula>CELL("protect",B13)=0</formula>
    </cfRule>
  </conditionalFormatting>
  <conditionalFormatting sqref="B16:B46">
    <cfRule type="expression" dxfId="373" priority="1">
      <formula>CELL("protect",B16)=0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46" xr:uid="{00000000-0002-0000-12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92164" r:id="rId4" name="CheckBox1">
          <controlPr defaultSize="0" autoLine="0" r:id="rId5">
            <anchor moveWithCells="1">
              <from>
                <xdr:col>7</xdr:col>
                <xdr:colOff>647700</xdr:colOff>
                <xdr:row>0</xdr:row>
                <xdr:rowOff>19050</xdr:rowOff>
              </from>
              <to>
                <xdr:col>8</xdr:col>
                <xdr:colOff>828675</xdr:colOff>
                <xdr:row>1</xdr:row>
                <xdr:rowOff>38100</xdr:rowOff>
              </to>
            </anchor>
          </controlPr>
        </control>
      </mc:Choice>
      <mc:Fallback>
        <control shapeId="92164" r:id="rId4" name="CheckBox1"/>
      </mc:Fallback>
    </mc:AlternateContent>
    <mc:AlternateContent xmlns:mc="http://schemas.openxmlformats.org/markup-compatibility/2006">
      <mc:Choice Requires="x14">
        <control shapeId="92161" r:id="rId6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L57"/>
  <sheetViews>
    <sheetView showWhiteSpace="0" zoomScale="80" zoomScaleNormal="80" zoomScalePageLayoutView="70" workbookViewId="0">
      <pane ySplit="8" topLeftCell="A9" activePane="bottomLeft" state="frozen"/>
      <selection activeCell="M32" sqref="M32"/>
      <selection pane="bottomLeft" activeCell="D16" sqref="D16"/>
    </sheetView>
  </sheetViews>
  <sheetFormatPr defaultColWidth="7.25" defaultRowHeight="15.75" customHeight="1" x14ac:dyDescent="0.2"/>
  <cols>
    <col min="1" max="1" width="5" style="6" customWidth="1"/>
    <col min="2" max="2" width="28.125" style="6" customWidth="1"/>
    <col min="3" max="3" width="11" style="6" customWidth="1"/>
    <col min="4" max="10" width="14.375" style="6" customWidth="1"/>
    <col min="11" max="11" width="9.75" style="6" customWidth="1"/>
    <col min="12" max="16384" width="7.25" style="6"/>
  </cols>
  <sheetData>
    <row r="1" spans="1:11" s="105" customFormat="1" ht="15.75" customHeight="1" x14ac:dyDescent="0.2">
      <c r="A1" s="900" t="s">
        <v>179</v>
      </c>
      <c r="B1" s="901"/>
      <c r="C1" s="901"/>
      <c r="D1" s="901"/>
      <c r="E1" s="901"/>
      <c r="F1" s="901"/>
      <c r="G1" s="901"/>
      <c r="H1" s="901"/>
      <c r="I1" s="901"/>
      <c r="J1" s="902"/>
    </row>
    <row r="2" spans="1:11" s="105" customFormat="1" ht="6" customHeight="1" x14ac:dyDescent="0.2">
      <c r="A2" s="110"/>
      <c r="B2" s="107"/>
      <c r="C2" s="107"/>
      <c r="D2" s="107"/>
      <c r="E2" s="107"/>
      <c r="F2" s="107"/>
      <c r="G2" s="107"/>
      <c r="H2" s="107"/>
      <c r="I2" s="107"/>
      <c r="J2" s="111"/>
    </row>
    <row r="3" spans="1:11" s="105" customFormat="1" ht="15.75" customHeight="1" x14ac:dyDescent="0.2">
      <c r="A3" s="905" t="s">
        <v>171</v>
      </c>
      <c r="B3" s="906"/>
      <c r="C3" s="906"/>
      <c r="D3" s="906" t="s">
        <v>47</v>
      </c>
      <c r="E3" s="906"/>
      <c r="F3" s="906"/>
      <c r="G3" s="906" t="s">
        <v>172</v>
      </c>
      <c r="H3" s="906"/>
      <c r="I3" s="903" t="s">
        <v>109</v>
      </c>
      <c r="J3" s="904"/>
    </row>
    <row r="4" spans="1:11" s="105" customFormat="1" ht="15.75" customHeight="1" x14ac:dyDescent="0.2">
      <c r="A4" s="897">
        <f>Cert!$A$8</f>
        <v>0</v>
      </c>
      <c r="B4" s="898"/>
      <c r="C4" s="898"/>
      <c r="D4" s="898">
        <f>Cert!$F$8</f>
        <v>0</v>
      </c>
      <c r="E4" s="898"/>
      <c r="F4" s="898"/>
      <c r="G4" s="899">
        <f>Cert!$K$8</f>
        <v>0</v>
      </c>
      <c r="H4" s="899"/>
      <c r="I4" s="899" t="str">
        <f>TEXT(Cert!$K$10,"mm/dd/yy")&amp;" to "&amp;TEXT(Cert!$M$10,"mm/dd/yy")</f>
        <v>07/01/19 to 06/30/20</v>
      </c>
      <c r="J4" s="907"/>
    </row>
    <row r="5" spans="1:11" s="8" customFormat="1" ht="6" customHeight="1" x14ac:dyDescent="0.2">
      <c r="A5" s="1"/>
      <c r="B5" s="101"/>
      <c r="C5" s="101"/>
      <c r="D5" s="101"/>
      <c r="E5" s="101"/>
      <c r="F5" s="101"/>
      <c r="G5" s="101"/>
      <c r="H5" s="101"/>
      <c r="I5" s="101"/>
      <c r="J5" s="45"/>
    </row>
    <row r="6" spans="1:11" s="105" customFormat="1" ht="15.75" customHeight="1" x14ac:dyDescent="0.2">
      <c r="A6" s="32"/>
      <c r="B6" s="29"/>
      <c r="C6" s="79"/>
      <c r="D6" s="57" t="s">
        <v>9</v>
      </c>
      <c r="E6" s="57" t="s">
        <v>10</v>
      </c>
      <c r="F6" s="57" t="s">
        <v>11</v>
      </c>
      <c r="G6" s="206" t="s">
        <v>12</v>
      </c>
      <c r="H6" s="206" t="s">
        <v>13</v>
      </c>
      <c r="I6" s="206" t="s">
        <v>14</v>
      </c>
      <c r="J6" s="206" t="s">
        <v>18</v>
      </c>
    </row>
    <row r="7" spans="1:11" s="105" customFormat="1" ht="15.75" customHeight="1" x14ac:dyDescent="0.2">
      <c r="A7" s="32"/>
      <c r="B7" s="29"/>
      <c r="C7" s="79"/>
      <c r="D7" s="122" t="s">
        <v>149</v>
      </c>
      <c r="E7" s="122" t="s">
        <v>28</v>
      </c>
      <c r="F7" s="122" t="s">
        <v>15</v>
      </c>
      <c r="G7" s="119" t="s">
        <v>4</v>
      </c>
      <c r="H7" s="119" t="s">
        <v>0</v>
      </c>
      <c r="I7" s="119" t="s">
        <v>875</v>
      </c>
      <c r="J7" s="58"/>
      <c r="K7" s="59" t="s">
        <v>421</v>
      </c>
    </row>
    <row r="8" spans="1:11" s="105" customFormat="1" ht="15.75" customHeight="1" x14ac:dyDescent="0.2">
      <c r="A8" s="895" t="s">
        <v>148</v>
      </c>
      <c r="B8" s="896"/>
      <c r="C8" s="60" t="s">
        <v>235</v>
      </c>
      <c r="D8" s="120" t="s">
        <v>2</v>
      </c>
      <c r="E8" s="120" t="s">
        <v>3</v>
      </c>
      <c r="F8" s="121" t="s">
        <v>16</v>
      </c>
      <c r="G8" s="120" t="s">
        <v>5</v>
      </c>
      <c r="H8" s="120" t="s">
        <v>30</v>
      </c>
      <c r="I8" s="120" t="s">
        <v>253</v>
      </c>
      <c r="J8" s="120" t="s">
        <v>6</v>
      </c>
      <c r="K8" s="61" t="s">
        <v>422</v>
      </c>
    </row>
    <row r="9" spans="1:11" s="15" customFormat="1" ht="15.75" hidden="1" customHeight="1" x14ac:dyDescent="0.2"/>
    <row r="10" spans="1:11" ht="15.75" customHeight="1" x14ac:dyDescent="0.2">
      <c r="A10" s="167" t="s">
        <v>143</v>
      </c>
      <c r="B10" s="168"/>
      <c r="C10" s="62"/>
      <c r="D10" s="169"/>
      <c r="E10" s="169"/>
      <c r="F10" s="169"/>
      <c r="G10" s="169"/>
      <c r="H10" s="169"/>
      <c r="I10" s="169"/>
      <c r="J10" s="170"/>
    </row>
    <row r="11" spans="1:11" ht="15.75" customHeight="1" x14ac:dyDescent="0.2">
      <c r="A11" s="171" t="s">
        <v>265</v>
      </c>
      <c r="B11" s="172" t="s">
        <v>257</v>
      </c>
      <c r="C11" s="63" t="s">
        <v>236</v>
      </c>
      <c r="D11" s="174">
        <f>+'11-RB'!I39</f>
        <v>0</v>
      </c>
      <c r="E11" s="174">
        <f>+'11-HC'!I48</f>
        <v>0</v>
      </c>
      <c r="F11" s="174">
        <f>+'11-Anc'!I38</f>
        <v>0</v>
      </c>
      <c r="G11" s="174">
        <f>+'11-GA'!I38</f>
        <v>0</v>
      </c>
      <c r="H11" s="175"/>
      <c r="I11" s="175"/>
      <c r="J11" s="176">
        <f>SUM(D11:I11)</f>
        <v>0</v>
      </c>
    </row>
    <row r="12" spans="1:11" ht="15.75" customHeight="1" x14ac:dyDescent="0.2">
      <c r="A12" s="171" t="s">
        <v>266</v>
      </c>
      <c r="B12" s="172" t="s">
        <v>258</v>
      </c>
      <c r="C12" s="63" t="s">
        <v>247</v>
      </c>
      <c r="D12" s="208">
        <f>'1A'!B44</f>
        <v>0</v>
      </c>
      <c r="E12" s="208">
        <f>'1A'!C44</f>
        <v>0</v>
      </c>
      <c r="F12" s="208">
        <f>'1A'!D44</f>
        <v>0</v>
      </c>
      <c r="G12" s="208">
        <f>'1A'!E44</f>
        <v>0</v>
      </c>
      <c r="H12" s="209"/>
      <c r="I12" s="209"/>
      <c r="J12" s="210">
        <f>SUM(D12:I12)</f>
        <v>0</v>
      </c>
    </row>
    <row r="13" spans="1:11" ht="15.75" customHeight="1" x14ac:dyDescent="0.2">
      <c r="A13" s="171" t="s">
        <v>267</v>
      </c>
      <c r="B13" s="172" t="s">
        <v>259</v>
      </c>
      <c r="C13" s="63" t="s">
        <v>237</v>
      </c>
      <c r="D13" s="211">
        <f>ROUND('12-RB'!E40,0)</f>
        <v>0</v>
      </c>
      <c r="E13" s="211">
        <f>ROUND('12-HC'!E40,0)</f>
        <v>0</v>
      </c>
      <c r="F13" s="211">
        <f>ROUND('12-Anc'!E40,0)</f>
        <v>0</v>
      </c>
      <c r="G13" s="211">
        <f>ROUND('12-GA'!E40,0)</f>
        <v>0</v>
      </c>
      <c r="H13" s="209"/>
      <c r="I13" s="209"/>
      <c r="J13" s="212">
        <f>SUM(D13:I13)</f>
        <v>0</v>
      </c>
    </row>
    <row r="14" spans="1:11" ht="15.75" customHeight="1" x14ac:dyDescent="0.2">
      <c r="A14" s="179"/>
      <c r="B14" s="180" t="s">
        <v>248</v>
      </c>
      <c r="C14" s="63"/>
      <c r="D14" s="181">
        <f>SUM(D11:D13)</f>
        <v>0</v>
      </c>
      <c r="E14" s="181">
        <f>SUM(E11:E13)</f>
        <v>0</v>
      </c>
      <c r="F14" s="181">
        <f>SUM(F11:F13)</f>
        <v>0</v>
      </c>
      <c r="G14" s="181">
        <f>SUM(G11:G13)</f>
        <v>0</v>
      </c>
      <c r="H14" s="182"/>
      <c r="I14" s="182"/>
      <c r="J14" s="183">
        <f>SUM(D14:I14)</f>
        <v>0</v>
      </c>
    </row>
    <row r="15" spans="1:11" ht="15.75" customHeight="1" x14ac:dyDescent="0.2">
      <c r="A15" s="167" t="s">
        <v>144</v>
      </c>
      <c r="B15" s="168"/>
      <c r="C15" s="62"/>
      <c r="D15" s="184"/>
      <c r="E15" s="184"/>
      <c r="F15" s="184"/>
      <c r="G15" s="184"/>
      <c r="H15" s="184"/>
      <c r="I15" s="184"/>
      <c r="J15" s="185"/>
    </row>
    <row r="16" spans="1:11" ht="15.75" customHeight="1" x14ac:dyDescent="0.2">
      <c r="A16" s="171" t="s">
        <v>265</v>
      </c>
      <c r="B16" s="172" t="s">
        <v>249</v>
      </c>
      <c r="C16" s="63"/>
      <c r="D16" s="186"/>
      <c r="E16" s="186"/>
      <c r="F16" s="186"/>
      <c r="G16" s="186"/>
      <c r="H16" s="186"/>
      <c r="I16" s="187"/>
      <c r="J16" s="188">
        <f t="shared" ref="J16:J27" si="0">SUM(D16:I16)</f>
        <v>0</v>
      </c>
    </row>
    <row r="17" spans="1:11" ht="15.75" customHeight="1" x14ac:dyDescent="0.2">
      <c r="A17" s="171" t="s">
        <v>266</v>
      </c>
      <c r="B17" s="189" t="s">
        <v>238</v>
      </c>
      <c r="C17" s="63"/>
      <c r="D17" s="186"/>
      <c r="E17" s="186"/>
      <c r="F17" s="186"/>
      <c r="G17" s="186"/>
      <c r="H17" s="190"/>
      <c r="I17" s="190"/>
      <c r="J17" s="176">
        <f t="shared" si="0"/>
        <v>0</v>
      </c>
    </row>
    <row r="18" spans="1:11" ht="15.75" customHeight="1" x14ac:dyDescent="0.2">
      <c r="A18" s="171" t="s">
        <v>267</v>
      </c>
      <c r="B18" s="189" t="s">
        <v>239</v>
      </c>
      <c r="C18" s="63"/>
      <c r="D18" s="186"/>
      <c r="E18" s="186"/>
      <c r="F18" s="186"/>
      <c r="G18" s="186"/>
      <c r="H18" s="190"/>
      <c r="I18" s="190"/>
      <c r="J18" s="176">
        <f t="shared" si="0"/>
        <v>0</v>
      </c>
    </row>
    <row r="19" spans="1:11" ht="15.75" customHeight="1" x14ac:dyDescent="0.2">
      <c r="A19" s="171" t="s">
        <v>268</v>
      </c>
      <c r="B19" s="189" t="s">
        <v>250</v>
      </c>
      <c r="C19" s="63"/>
      <c r="D19" s="186"/>
      <c r="E19" s="186"/>
      <c r="F19" s="186"/>
      <c r="G19" s="186"/>
      <c r="H19" s="190"/>
      <c r="I19" s="190"/>
      <c r="J19" s="176">
        <f t="shared" si="0"/>
        <v>0</v>
      </c>
    </row>
    <row r="20" spans="1:11" ht="15.75" customHeight="1" x14ac:dyDescent="0.2">
      <c r="A20" s="171" t="s">
        <v>269</v>
      </c>
      <c r="B20" s="189" t="s">
        <v>251</v>
      </c>
      <c r="C20" s="63"/>
      <c r="D20" s="186"/>
      <c r="E20" s="186"/>
      <c r="F20" s="186"/>
      <c r="G20" s="186"/>
      <c r="H20" s="190"/>
      <c r="I20" s="190"/>
      <c r="J20" s="176">
        <f t="shared" si="0"/>
        <v>0</v>
      </c>
    </row>
    <row r="21" spans="1:11" ht="15.75" customHeight="1" x14ac:dyDescent="0.2">
      <c r="A21" s="171" t="s">
        <v>270</v>
      </c>
      <c r="B21" s="189" t="s">
        <v>240</v>
      </c>
      <c r="C21" s="63"/>
      <c r="D21" s="186"/>
      <c r="E21" s="186"/>
      <c r="F21" s="186"/>
      <c r="G21" s="186"/>
      <c r="H21" s="190"/>
      <c r="I21" s="190"/>
      <c r="J21" s="176">
        <f t="shared" si="0"/>
        <v>0</v>
      </c>
    </row>
    <row r="22" spans="1:11" ht="15.75" customHeight="1" x14ac:dyDescent="0.2">
      <c r="A22" s="171" t="s">
        <v>271</v>
      </c>
      <c r="B22" s="189" t="s">
        <v>252</v>
      </c>
      <c r="C22" s="63"/>
      <c r="D22" s="186"/>
      <c r="E22" s="186"/>
      <c r="F22" s="186"/>
      <c r="G22" s="186"/>
      <c r="H22" s="190"/>
      <c r="I22" s="190"/>
      <c r="J22" s="176">
        <f t="shared" si="0"/>
        <v>0</v>
      </c>
    </row>
    <row r="23" spans="1:11" ht="15.75" customHeight="1" x14ac:dyDescent="0.2">
      <c r="A23" s="171" t="s">
        <v>272</v>
      </c>
      <c r="B23" s="189" t="s">
        <v>241</v>
      </c>
      <c r="C23" s="63"/>
      <c r="D23" s="186"/>
      <c r="E23" s="186"/>
      <c r="F23" s="186"/>
      <c r="G23" s="186"/>
      <c r="H23" s="190"/>
      <c r="I23" s="190"/>
      <c r="J23" s="176">
        <f t="shared" si="0"/>
        <v>0</v>
      </c>
    </row>
    <row r="24" spans="1:11" ht="15.75" customHeight="1" x14ac:dyDescent="0.2">
      <c r="A24" s="171" t="s">
        <v>275</v>
      </c>
      <c r="B24" s="189" t="s">
        <v>242</v>
      </c>
      <c r="C24" s="63"/>
      <c r="D24" s="186"/>
      <c r="E24" s="186"/>
      <c r="F24" s="186"/>
      <c r="G24" s="186"/>
      <c r="H24" s="190"/>
      <c r="I24" s="190"/>
      <c r="J24" s="176">
        <f t="shared" si="0"/>
        <v>0</v>
      </c>
    </row>
    <row r="25" spans="1:11" ht="15.75" customHeight="1" x14ac:dyDescent="0.2">
      <c r="A25" s="171" t="s">
        <v>273</v>
      </c>
      <c r="B25" s="189" t="s">
        <v>910</v>
      </c>
      <c r="C25" s="161" t="s">
        <v>554</v>
      </c>
      <c r="D25" s="186"/>
      <c r="E25" s="186"/>
      <c r="F25" s="186"/>
      <c r="G25" s="186"/>
      <c r="H25" s="186"/>
      <c r="I25" s="190"/>
      <c r="J25" s="176">
        <f t="shared" si="0"/>
        <v>0</v>
      </c>
      <c r="K25" s="64" t="str">
        <f>IF(J25='14'!I40,"ok","Not = Sch 14")</f>
        <v>ok</v>
      </c>
    </row>
    <row r="26" spans="1:11" ht="15.75" customHeight="1" x14ac:dyDescent="0.2">
      <c r="A26" s="171" t="s">
        <v>274</v>
      </c>
      <c r="B26" s="189" t="s">
        <v>260</v>
      </c>
      <c r="C26" s="63" t="s">
        <v>254</v>
      </c>
      <c r="D26" s="177">
        <f>'1C'!B40</f>
        <v>0</v>
      </c>
      <c r="E26" s="177">
        <f>'1C'!C40</f>
        <v>0</v>
      </c>
      <c r="F26" s="177">
        <f>'1C'!D40</f>
        <v>0</v>
      </c>
      <c r="G26" s="177">
        <f>'1C'!E40</f>
        <v>0</v>
      </c>
      <c r="H26" s="177">
        <f>'1C'!F40</f>
        <v>0</v>
      </c>
      <c r="I26" s="190"/>
      <c r="J26" s="178">
        <f t="shared" si="0"/>
        <v>0</v>
      </c>
      <c r="K26" s="65"/>
    </row>
    <row r="27" spans="1:11" s="168" customFormat="1" ht="15.75" customHeight="1" x14ac:dyDescent="0.2">
      <c r="A27" s="191"/>
      <c r="B27" s="180" t="s">
        <v>262</v>
      </c>
      <c r="C27" s="66"/>
      <c r="D27" s="181">
        <f>SUM(D16:D26)</f>
        <v>0</v>
      </c>
      <c r="E27" s="181">
        <f>SUM(E16:E26)</f>
        <v>0</v>
      </c>
      <c r="F27" s="181">
        <f>SUM(F16:F26)</f>
        <v>0</v>
      </c>
      <c r="G27" s="181">
        <f>SUM(G16:G26)</f>
        <v>0</v>
      </c>
      <c r="H27" s="181">
        <f>SUM(H16:H26)</f>
        <v>0</v>
      </c>
      <c r="I27" s="213"/>
      <c r="J27" s="193">
        <f t="shared" si="0"/>
        <v>0</v>
      </c>
      <c r="K27" s="67"/>
    </row>
    <row r="28" spans="1:11" ht="15.75" customHeight="1" x14ac:dyDescent="0.2">
      <c r="A28" s="191" t="s">
        <v>145</v>
      </c>
      <c r="B28" s="194"/>
      <c r="C28" s="66"/>
      <c r="D28" s="214"/>
      <c r="E28" s="214"/>
      <c r="F28" s="214"/>
      <c r="G28" s="214"/>
      <c r="H28" s="190"/>
      <c r="I28" s="190"/>
      <c r="J28" s="215"/>
      <c r="K28" s="65"/>
    </row>
    <row r="29" spans="1:11" ht="15.75" customHeight="1" x14ac:dyDescent="0.2">
      <c r="A29" s="171" t="s">
        <v>265</v>
      </c>
      <c r="B29" s="189" t="s">
        <v>261</v>
      </c>
      <c r="C29" s="63"/>
      <c r="D29" s="186"/>
      <c r="E29" s="186"/>
      <c r="F29" s="186"/>
      <c r="G29" s="186"/>
      <c r="H29" s="190"/>
      <c r="I29" s="190"/>
      <c r="J29" s="176">
        <f>SUM(D29:I29)</f>
        <v>0</v>
      </c>
      <c r="K29" s="65"/>
    </row>
    <row r="30" spans="1:11" ht="15.75" customHeight="1" x14ac:dyDescent="0.2">
      <c r="A30" s="171" t="s">
        <v>266</v>
      </c>
      <c r="B30" s="189" t="s">
        <v>243</v>
      </c>
      <c r="C30" s="63"/>
      <c r="D30" s="186"/>
      <c r="E30" s="186"/>
      <c r="F30" s="186"/>
      <c r="G30" s="186"/>
      <c r="H30" s="190"/>
      <c r="I30" s="190"/>
      <c r="J30" s="178">
        <f>SUM(D30:I30)</f>
        <v>0</v>
      </c>
      <c r="K30" s="65"/>
    </row>
    <row r="31" spans="1:11" s="15" customFormat="1" ht="15.75" hidden="1" customHeight="1" x14ac:dyDescent="0.2">
      <c r="A31" s="179"/>
      <c r="B31" s="172"/>
      <c r="C31" s="164"/>
      <c r="D31" s="196"/>
      <c r="E31" s="196"/>
      <c r="F31" s="196"/>
      <c r="G31" s="196"/>
      <c r="H31" s="197"/>
      <c r="I31" s="197"/>
      <c r="J31" s="14"/>
      <c r="K31" s="68"/>
    </row>
    <row r="32" spans="1:11" s="168" customFormat="1" ht="15.75" customHeight="1" x14ac:dyDescent="0.2">
      <c r="A32" s="191"/>
      <c r="B32" s="180" t="s">
        <v>504</v>
      </c>
      <c r="C32" s="66"/>
      <c r="D32" s="181">
        <f>SUM(D29:D30)</f>
        <v>0</v>
      </c>
      <c r="E32" s="181">
        <f>SUM(E29:E30)</f>
        <v>0</v>
      </c>
      <c r="F32" s="181">
        <f>SUM(F29:F30)</f>
        <v>0</v>
      </c>
      <c r="G32" s="181">
        <f>SUM(G29:G30)</f>
        <v>0</v>
      </c>
      <c r="H32" s="192"/>
      <c r="I32" s="192"/>
      <c r="J32" s="193">
        <f>SUM(D32:I32)</f>
        <v>0</v>
      </c>
      <c r="K32" s="67"/>
    </row>
    <row r="33" spans="1:12" ht="15.75" customHeight="1" x14ac:dyDescent="0.2">
      <c r="A33" s="191" t="s">
        <v>146</v>
      </c>
      <c r="B33" s="194"/>
      <c r="C33" s="66"/>
      <c r="D33" s="195"/>
      <c r="E33" s="195"/>
      <c r="F33" s="195"/>
      <c r="G33" s="195"/>
      <c r="H33" s="195"/>
      <c r="I33" s="195"/>
      <c r="J33" s="185"/>
      <c r="K33" s="65"/>
    </row>
    <row r="34" spans="1:12" ht="15.75" customHeight="1" x14ac:dyDescent="0.2">
      <c r="A34" s="171" t="s">
        <v>265</v>
      </c>
      <c r="B34" s="189" t="s">
        <v>142</v>
      </c>
      <c r="C34" s="63" t="s">
        <v>244</v>
      </c>
      <c r="D34" s="175"/>
      <c r="E34" s="175"/>
      <c r="F34" s="175"/>
      <c r="G34" s="175"/>
      <c r="H34" s="175"/>
      <c r="I34" s="174">
        <f>'6'!J23</f>
        <v>0</v>
      </c>
      <c r="J34" s="176">
        <f>SUM(D34:I34)</f>
        <v>0</v>
      </c>
      <c r="K34" s="65"/>
    </row>
    <row r="35" spans="1:12" ht="15.75" customHeight="1" x14ac:dyDescent="0.2">
      <c r="A35" s="171" t="s">
        <v>266</v>
      </c>
      <c r="B35" s="189" t="s">
        <v>253</v>
      </c>
      <c r="C35" s="63" t="s">
        <v>256</v>
      </c>
      <c r="D35" s="175"/>
      <c r="E35" s="175"/>
      <c r="F35" s="175"/>
      <c r="G35" s="175"/>
      <c r="H35" s="175"/>
      <c r="I35" s="198">
        <f>+'14'!H40</f>
        <v>0</v>
      </c>
      <c r="J35" s="178">
        <f>SUM(D35:I35)</f>
        <v>0</v>
      </c>
      <c r="K35" s="65"/>
    </row>
    <row r="36" spans="1:12" s="168" customFormat="1" ht="15.75" customHeight="1" x14ac:dyDescent="0.2">
      <c r="A36" s="191"/>
      <c r="B36" s="180" t="s">
        <v>263</v>
      </c>
      <c r="C36" s="66"/>
      <c r="D36" s="192"/>
      <c r="E36" s="192"/>
      <c r="F36" s="192"/>
      <c r="G36" s="192"/>
      <c r="H36" s="192"/>
      <c r="I36" s="181">
        <f>SUM(I34:I35)</f>
        <v>0</v>
      </c>
      <c r="J36" s="193">
        <f>SUM(J34+J35)</f>
        <v>0</v>
      </c>
      <c r="K36" s="67"/>
    </row>
    <row r="37" spans="1:12" ht="15.75" customHeight="1" x14ac:dyDescent="0.2">
      <c r="A37" s="191" t="s">
        <v>264</v>
      </c>
      <c r="B37" s="194"/>
      <c r="C37" s="66"/>
      <c r="D37" s="199"/>
      <c r="E37" s="199"/>
      <c r="F37" s="199"/>
      <c r="G37" s="199"/>
      <c r="H37" s="199"/>
      <c r="I37" s="192"/>
      <c r="J37" s="200">
        <f>SUM(D37:I37)</f>
        <v>0</v>
      </c>
      <c r="K37" s="65"/>
    </row>
    <row r="38" spans="1:12" ht="15.75" customHeight="1" x14ac:dyDescent="0.2">
      <c r="A38" s="191" t="s">
        <v>147</v>
      </c>
      <c r="B38" s="194"/>
      <c r="C38" s="66"/>
      <c r="D38" s="184"/>
      <c r="E38" s="184"/>
      <c r="F38" s="184"/>
      <c r="G38" s="184"/>
      <c r="H38" s="184"/>
      <c r="I38" s="184"/>
      <c r="J38" s="185"/>
      <c r="K38" s="65"/>
    </row>
    <row r="39" spans="1:12" s="168" customFormat="1" ht="15.75" customHeight="1" x14ac:dyDescent="0.2">
      <c r="A39" s="171" t="s">
        <v>265</v>
      </c>
      <c r="B39" s="194" t="s">
        <v>556</v>
      </c>
      <c r="C39" s="66"/>
      <c r="D39" s="181">
        <f t="shared" ref="D39:I39" si="1">SUM(D14+D27+D32+D36+D37)</f>
        <v>0</v>
      </c>
      <c r="E39" s="181">
        <f t="shared" si="1"/>
        <v>0</v>
      </c>
      <c r="F39" s="181">
        <f t="shared" si="1"/>
        <v>0</v>
      </c>
      <c r="G39" s="181">
        <f t="shared" si="1"/>
        <v>0</v>
      </c>
      <c r="H39" s="181">
        <f t="shared" si="1"/>
        <v>0</v>
      </c>
      <c r="I39" s="181">
        <f t="shared" si="1"/>
        <v>0</v>
      </c>
      <c r="J39" s="183">
        <f>SUM(J14+J27+J32+J36+J37)</f>
        <v>0</v>
      </c>
      <c r="K39" s="67"/>
    </row>
    <row r="40" spans="1:12" ht="15.75" customHeight="1" x14ac:dyDescent="0.2">
      <c r="A40" s="171" t="s">
        <v>266</v>
      </c>
      <c r="B40" s="172" t="s">
        <v>458</v>
      </c>
      <c r="C40" s="161" t="s">
        <v>555</v>
      </c>
      <c r="D40" s="186"/>
      <c r="E40" s="186"/>
      <c r="F40" s="186"/>
      <c r="G40" s="186"/>
      <c r="H40" s="186"/>
      <c r="I40" s="186"/>
      <c r="J40" s="178">
        <f>ROUND(SUM(D40:I40),0)</f>
        <v>0</v>
      </c>
      <c r="K40" s="64" t="str">
        <f>IF(J40='5'!H30,"ok","Not = Sch 5")</f>
        <v>ok</v>
      </c>
    </row>
    <row r="41" spans="1:12" s="15" customFormat="1" ht="15.75" hidden="1" customHeight="1" x14ac:dyDescent="0.2">
      <c r="A41" s="179"/>
      <c r="B41" s="172"/>
      <c r="C41" s="164"/>
      <c r="D41" s="196"/>
      <c r="E41" s="196"/>
      <c r="F41" s="196"/>
      <c r="G41" s="196"/>
      <c r="H41" s="196"/>
      <c r="I41" s="196"/>
      <c r="J41" s="14"/>
      <c r="K41" s="68"/>
    </row>
    <row r="42" spans="1:12" ht="15.75" customHeight="1" x14ac:dyDescent="0.2">
      <c r="A42" s="171" t="s">
        <v>267</v>
      </c>
      <c r="B42" s="194" t="s">
        <v>245</v>
      </c>
      <c r="C42" s="63"/>
      <c r="D42" s="181">
        <f t="shared" ref="D42:I42" si="2">SUM(D39:D40)</f>
        <v>0</v>
      </c>
      <c r="E42" s="181">
        <f t="shared" si="2"/>
        <v>0</v>
      </c>
      <c r="F42" s="181">
        <f t="shared" si="2"/>
        <v>0</v>
      </c>
      <c r="G42" s="181">
        <f t="shared" si="2"/>
        <v>0</v>
      </c>
      <c r="H42" s="181">
        <f t="shared" si="2"/>
        <v>0</v>
      </c>
      <c r="I42" s="181">
        <f t="shared" si="2"/>
        <v>0</v>
      </c>
      <c r="J42" s="183">
        <f>SUM(D42:I42)</f>
        <v>0</v>
      </c>
      <c r="K42" s="65"/>
    </row>
    <row r="43" spans="1:12" ht="15.75" customHeight="1" x14ac:dyDescent="0.2">
      <c r="A43" s="171" t="s">
        <v>268</v>
      </c>
      <c r="B43" s="172" t="s">
        <v>276</v>
      </c>
      <c r="C43" s="63" t="s">
        <v>246</v>
      </c>
      <c r="D43" s="186"/>
      <c r="E43" s="186"/>
      <c r="F43" s="186"/>
      <c r="G43" s="186"/>
      <c r="H43" s="186"/>
      <c r="I43" s="186"/>
      <c r="J43" s="176">
        <f>ROUND(SUM(D43:I43),0)</f>
        <v>0</v>
      </c>
      <c r="K43" s="64" t="str">
        <f>IF(J43='4'!J46,"ok","Not = Sch 4")</f>
        <v>ok</v>
      </c>
    </row>
    <row r="44" spans="1:12" ht="15.75" customHeight="1" x14ac:dyDescent="0.2">
      <c r="A44" s="171" t="s">
        <v>269</v>
      </c>
      <c r="B44" s="172" t="s">
        <v>459</v>
      </c>
      <c r="C44" s="63" t="s">
        <v>255</v>
      </c>
      <c r="D44" s="201"/>
      <c r="E44" s="201"/>
      <c r="F44" s="201"/>
      <c r="G44" s="198">
        <f>+'5'!H32</f>
        <v>0</v>
      </c>
      <c r="H44" s="201"/>
      <c r="I44" s="201"/>
      <c r="J44" s="178">
        <f>ROUND(SUM(D44:I44),0)</f>
        <v>0</v>
      </c>
      <c r="K44" s="65"/>
    </row>
    <row r="45" spans="1:12" s="15" customFormat="1" ht="15.75" hidden="1" customHeight="1" x14ac:dyDescent="0.2">
      <c r="A45" s="179"/>
      <c r="B45" s="172"/>
      <c r="C45" s="164"/>
      <c r="D45" s="196"/>
      <c r="E45" s="196"/>
      <c r="F45" s="196"/>
      <c r="G45" s="196"/>
      <c r="H45" s="196"/>
      <c r="I45" s="196"/>
      <c r="J45" s="14"/>
      <c r="K45" s="68"/>
    </row>
    <row r="46" spans="1:12" ht="15.75" customHeight="1" x14ac:dyDescent="0.2">
      <c r="A46" s="171" t="s">
        <v>270</v>
      </c>
      <c r="B46" s="194" t="s">
        <v>527</v>
      </c>
      <c r="C46" s="63" t="s">
        <v>528</v>
      </c>
      <c r="D46" s="181">
        <f t="shared" ref="D46:I46" si="3">SUM(D42-D43-D44)</f>
        <v>0</v>
      </c>
      <c r="E46" s="181">
        <f t="shared" si="3"/>
        <v>0</v>
      </c>
      <c r="F46" s="181">
        <f t="shared" si="3"/>
        <v>0</v>
      </c>
      <c r="G46" s="181">
        <f>SUM(G42-G43-G44)</f>
        <v>0</v>
      </c>
      <c r="H46" s="181">
        <f t="shared" si="3"/>
        <v>0</v>
      </c>
      <c r="I46" s="181">
        <f t="shared" si="3"/>
        <v>0</v>
      </c>
      <c r="J46" s="183">
        <f>SUM(D46:I46)</f>
        <v>0</v>
      </c>
      <c r="K46" s="65"/>
    </row>
    <row r="47" spans="1:12" ht="15.75" customHeight="1" x14ac:dyDescent="0.2">
      <c r="A47" s="171" t="s">
        <v>271</v>
      </c>
      <c r="B47" s="172" t="s">
        <v>736</v>
      </c>
      <c r="C47" s="63" t="s">
        <v>764</v>
      </c>
      <c r="D47" s="875">
        <f>+'19-B'!G94</f>
        <v>0</v>
      </c>
      <c r="E47" s="875">
        <f>+'19-B'!G95</f>
        <v>0</v>
      </c>
      <c r="F47" s="875">
        <f>+'19-B'!G96</f>
        <v>0</v>
      </c>
      <c r="G47" s="875">
        <f>+'19-B'!G97</f>
        <v>0</v>
      </c>
      <c r="H47" s="875">
        <f>+'19-B'!G98</f>
        <v>0</v>
      </c>
      <c r="I47" s="875">
        <f>+'19-B'!G99</f>
        <v>0</v>
      </c>
      <c r="J47" s="178">
        <f>ROUND(SUM(D47:I47),0)</f>
        <v>0</v>
      </c>
      <c r="K47" s="64" t="str">
        <f>IF(J47='19-B'!G90,"ok","Not = Sch 19, pt II")</f>
        <v>ok</v>
      </c>
      <c r="L47" s="697" t="s">
        <v>740</v>
      </c>
    </row>
    <row r="48" spans="1:12" ht="15.75" customHeight="1" thickBot="1" x14ac:dyDescent="0.25">
      <c r="A48" s="202" t="s">
        <v>272</v>
      </c>
      <c r="B48" s="723" t="s">
        <v>865</v>
      </c>
      <c r="C48" s="69"/>
      <c r="D48" s="203">
        <f t="shared" ref="D48:I48" si="4">+D46-D47</f>
        <v>0</v>
      </c>
      <c r="E48" s="203">
        <f t="shared" si="4"/>
        <v>0</v>
      </c>
      <c r="F48" s="203">
        <f t="shared" si="4"/>
        <v>0</v>
      </c>
      <c r="G48" s="203">
        <f t="shared" si="4"/>
        <v>0</v>
      </c>
      <c r="H48" s="203">
        <f t="shared" si="4"/>
        <v>0</v>
      </c>
      <c r="I48" s="203">
        <f t="shared" si="4"/>
        <v>0</v>
      </c>
      <c r="J48" s="204">
        <f>SUM(D48:I48)</f>
        <v>0</v>
      </c>
      <c r="K48" s="65"/>
      <c r="L48" s="697" t="s">
        <v>740</v>
      </c>
    </row>
    <row r="49" spans="1:11" ht="15.75" customHeight="1" thickTop="1" x14ac:dyDescent="0.2">
      <c r="A49" s="390"/>
      <c r="B49" s="168"/>
      <c r="C49" s="70"/>
      <c r="D49" s="696"/>
      <c r="E49" s="696"/>
      <c r="F49" s="696"/>
      <c r="G49" s="696"/>
      <c r="H49" s="696"/>
      <c r="I49" s="696"/>
      <c r="J49" s="696"/>
      <c r="K49" s="65"/>
    </row>
    <row r="50" spans="1:11" ht="15.75" customHeight="1" x14ac:dyDescent="0.2">
      <c r="C50" s="576" t="s">
        <v>898</v>
      </c>
      <c r="K50" s="65"/>
    </row>
    <row r="51" spans="1:11" ht="15.75" customHeight="1" x14ac:dyDescent="0.2">
      <c r="C51" s="7"/>
      <c r="K51" s="65"/>
    </row>
    <row r="52" spans="1:11" ht="15.75" customHeight="1" x14ac:dyDescent="0.2">
      <c r="C52" s="7"/>
      <c r="K52" s="65"/>
    </row>
    <row r="53" spans="1:11" ht="15.75" customHeight="1" x14ac:dyDescent="0.2">
      <c r="C53" s="7"/>
      <c r="K53" s="65"/>
    </row>
    <row r="54" spans="1:11" ht="15.75" customHeight="1" x14ac:dyDescent="0.2">
      <c r="K54" s="65"/>
    </row>
    <row r="57" spans="1:11" ht="15.75" customHeight="1" x14ac:dyDescent="0.25">
      <c r="B57"/>
    </row>
  </sheetData>
  <sheetProtection algorithmName="SHA-512" hashValue="wlGv1MInlSsfE0vC+srgUvgPB47ACR8kkfORL9nKUIOvakFH0pdwCmD70eT9688J7um8JaSQy96ACbvDk0qVRQ==" saltValue="tb2JKOi1hOcKVimaPPFKhA==" spinCount="100000" sheet="1" objects="1" scenarios="1"/>
  <mergeCells count="10">
    <mergeCell ref="A8:B8"/>
    <mergeCell ref="A4:C4"/>
    <mergeCell ref="D4:F4"/>
    <mergeCell ref="G4:H4"/>
    <mergeCell ref="A1:J1"/>
    <mergeCell ref="I3:J3"/>
    <mergeCell ref="A3:C3"/>
    <mergeCell ref="D3:F3"/>
    <mergeCell ref="G3:H3"/>
    <mergeCell ref="I4:J4"/>
  </mergeCells>
  <phoneticPr fontId="2" type="noConversion"/>
  <conditionalFormatting sqref="A8 L43:XFD43 A1:XFD3 A32:XFD40 C8:XFD8 A10:XFD30 A6:XFD7 A44:XFD44 A43:J43 A42:XFD42 A4:H4 K4:XFD4 A46:XFD56 A58:XFD1048576 A57 C57:XFD57">
    <cfRule type="expression" dxfId="704" priority="3">
      <formula>CELL("Protect",A1)=0</formula>
    </cfRule>
  </conditionalFormatting>
  <conditionalFormatting sqref="K43">
    <cfRule type="expression" dxfId="703" priority="2">
      <formula>CELL("Protect",K43)=0</formula>
    </cfRule>
  </conditionalFormatting>
  <conditionalFormatting sqref="I4">
    <cfRule type="expression" dxfId="702" priority="1">
      <formula>CELL("protect",I4)=0</formula>
    </cfRule>
  </conditionalFormatting>
  <dataValidations count="5">
    <dataValidation type="whole" allowBlank="1" showInputMessage="1" showErrorMessage="1" error="Enter whole amounts only.  Round cents to the nearest dollar." sqref="D16:H25" xr:uid="{00000000-0002-0000-0100-000000000000}">
      <formula1>0</formula1>
      <formula2>999999999999999000000</formula2>
    </dataValidation>
    <dataValidation type="whole" allowBlank="1" showInputMessage="1" showErrorMessage="1" sqref="I39" xr:uid="{00000000-0002-0000-0100-000001000000}">
      <formula1>0</formula1>
      <formula2>999999999999999000</formula2>
    </dataValidation>
    <dataValidation type="whole" allowBlank="1" showInputMessage="1" showErrorMessage="1" error="Enter whole amounts only.  Round cents to the nearest dollar." sqref="G44 I35 D29:G30 D43:I43 D41:I41" xr:uid="{00000000-0002-0000-0100-000002000000}">
      <formula1>0</formula1>
      <formula2>999999999999999000</formula2>
    </dataValidation>
    <dataValidation type="whole" allowBlank="1" showInputMessage="1" showErrorMessage="1" error="Enter whole amounts only.  Round cents to the nearest dollar." sqref="D37:H37" xr:uid="{00000000-0002-0000-0100-000003000000}">
      <formula1>0</formula1>
      <formula2>9999999999999990000</formula2>
    </dataValidation>
    <dataValidation type="whole" allowBlank="1" showInputMessage="1" showErrorMessage="1" error="Enter whole amounts only.  Round cents to the nearest dollar." sqref="D40:I40 D47:I47" xr:uid="{00000000-0002-0000-0100-000004000000}">
      <formula1>-9999999999999990</formula1>
      <formula2>999999999999999000</formula2>
    </dataValidation>
  </dataValidations>
  <printOptions horizontalCentered="1" verticalCentered="1"/>
  <pageMargins left="0.3" right="0.25" top="0.25" bottom="0.4" header="0.5" footer="0.25"/>
  <pageSetup scale="86" orientation="landscape" r:id="rId1"/>
  <headerFooter>
    <oddFooter>&amp;R&amp;"Tahoma,Regular"&amp;10ID-46 (rev. 07/20), Schedule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1"/>
  <dimension ref="A1:L51"/>
  <sheetViews>
    <sheetView zoomScale="85" zoomScaleNormal="85" workbookViewId="0">
      <pane ySplit="12" topLeftCell="A13" activePane="bottomLeft" state="frozen"/>
      <selection activeCell="J59" sqref="J59"/>
      <selection pane="bottomLeft" activeCell="A13" sqref="A13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759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665"/>
      <c r="D3" s="626" t="s">
        <v>47</v>
      </c>
      <c r="E3" s="626" t="s">
        <v>172</v>
      </c>
      <c r="F3" s="626"/>
      <c r="G3" s="626"/>
      <c r="H3" s="626" t="s">
        <v>109</v>
      </c>
      <c r="I3" s="100"/>
      <c r="K3" s="593" t="s">
        <v>617</v>
      </c>
      <c r="L3" s="583"/>
    </row>
    <row r="4" spans="1:12" s="105" customFormat="1" ht="15.75" customHeight="1" x14ac:dyDescent="0.2">
      <c r="A4" s="897">
        <f>Cert!A8</f>
        <v>0</v>
      </c>
      <c r="B4" s="898"/>
      <c r="C4" s="898"/>
      <c r="D4" s="624">
        <f>Cert!$F$8</f>
        <v>0</v>
      </c>
      <c r="E4" s="899">
        <f>Cert!$K$8</f>
        <v>0</v>
      </c>
      <c r="F4" s="899"/>
      <c r="G4" s="625"/>
      <c r="H4" s="625" t="str">
        <f>TEXT(Cert!$K$10,"mm/dd/yy")&amp;" to "&amp;TEXT(Cert!$M$10,"mm/dd/yy")</f>
        <v>07/01/19 to 06/30/20</v>
      </c>
      <c r="I4" s="100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630" t="s">
        <v>9</v>
      </c>
      <c r="B6" s="668" t="s">
        <v>723</v>
      </c>
      <c r="C6" s="630" t="s">
        <v>575</v>
      </c>
      <c r="D6" s="4" t="s">
        <v>576</v>
      </c>
      <c r="E6" s="630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5"/>
      <c r="B13" s="478"/>
      <c r="C13" s="478"/>
      <c r="D13" s="479"/>
      <c r="E13" s="596"/>
      <c r="F13" s="480"/>
      <c r="G13" s="481"/>
      <c r="H13" s="404"/>
      <c r="I13" s="657"/>
      <c r="K13" s="22">
        <f>IF(H13&gt;1,(H13*F13)-I13,IF(G13&gt;1,(F13*E13*G13)-I13,0))</f>
        <v>0</v>
      </c>
      <c r="L13" s="23">
        <f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>IF(I14&gt;0,+K14/I14,0)</f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46" si="0">IF(H15&gt;1,(H15*F15)-I15,IF(G15&gt;1,(F15*E15*G15)-I15,0))</f>
        <v>0</v>
      </c>
      <c r="L15" s="23">
        <f>IF(I15&gt;0,+K15/I15,0)</f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si="0"/>
        <v>0</v>
      </c>
      <c r="L16" s="23">
        <f t="shared" ref="L16:L46" si="1">IF(I16&gt;0,+K16/I16,0)</f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0"/>
        <v>0</v>
      </c>
      <c r="L17" s="23">
        <f t="shared" si="1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0"/>
        <v>0</v>
      </c>
      <c r="L18" s="23">
        <f t="shared" si="1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0"/>
        <v>0</v>
      </c>
      <c r="L19" s="23">
        <f t="shared" si="1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0"/>
        <v>0</v>
      </c>
      <c r="L20" s="23">
        <f t="shared" si="1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0"/>
        <v>0</v>
      </c>
      <c r="L21" s="23">
        <f t="shared" si="1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0"/>
        <v>0</v>
      </c>
      <c r="L22" s="23">
        <f t="shared" si="1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0"/>
        <v>0</v>
      </c>
      <c r="L23" s="23">
        <f t="shared" si="1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0"/>
        <v>0</v>
      </c>
      <c r="L24" s="23">
        <f t="shared" si="1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0"/>
        <v>0</v>
      </c>
      <c r="L25" s="23">
        <f t="shared" si="1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0"/>
        <v>0</v>
      </c>
      <c r="L26" s="23">
        <f t="shared" si="1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0"/>
        <v>0</v>
      </c>
      <c r="L27" s="23">
        <f t="shared" si="1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0"/>
        <v>0</v>
      </c>
      <c r="L28" s="23">
        <f t="shared" si="1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0"/>
        <v>0</v>
      </c>
      <c r="L29" s="23">
        <f t="shared" si="1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0"/>
        <v>0</v>
      </c>
      <c r="L30" s="23">
        <f t="shared" si="1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0"/>
        <v>0</v>
      </c>
      <c r="L31" s="23">
        <f t="shared" si="1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0"/>
        <v>0</v>
      </c>
      <c r="L32" s="23">
        <f t="shared" si="1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0"/>
        <v>0</v>
      </c>
      <c r="L33" s="23">
        <f t="shared" si="1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0"/>
        <v>0</v>
      </c>
      <c r="L34" s="23">
        <f t="shared" si="1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0"/>
        <v>0</v>
      </c>
      <c r="L35" s="23">
        <f t="shared" si="1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0"/>
        <v>0</v>
      </c>
      <c r="L36" s="23">
        <f t="shared" si="1"/>
        <v>0</v>
      </c>
    </row>
    <row r="37" spans="1:12" ht="15.75" customHeight="1" x14ac:dyDescent="0.2">
      <c r="A37" s="237"/>
      <c r="B37" s="478"/>
      <c r="C37" s="478"/>
      <c r="D37" s="479"/>
      <c r="E37" s="596"/>
      <c r="F37" s="480"/>
      <c r="G37" s="481"/>
      <c r="H37" s="404"/>
      <c r="I37" s="657"/>
      <c r="K37" s="22">
        <f t="shared" si="0"/>
        <v>0</v>
      </c>
      <c r="L37" s="23">
        <f t="shared" si="1"/>
        <v>0</v>
      </c>
    </row>
    <row r="38" spans="1:12" ht="15.75" customHeight="1" x14ac:dyDescent="0.2">
      <c r="A38" s="237"/>
      <c r="B38" s="478"/>
      <c r="C38" s="478"/>
      <c r="D38" s="479"/>
      <c r="E38" s="596"/>
      <c r="F38" s="480"/>
      <c r="G38" s="481"/>
      <c r="H38" s="404"/>
      <c r="I38" s="657"/>
      <c r="K38" s="22">
        <f t="shared" si="0"/>
        <v>0</v>
      </c>
      <c r="L38" s="23">
        <f t="shared" si="1"/>
        <v>0</v>
      </c>
    </row>
    <row r="39" spans="1:12" ht="15.75" customHeight="1" x14ac:dyDescent="0.2">
      <c r="A39" s="237"/>
      <c r="B39" s="478"/>
      <c r="C39" s="478"/>
      <c r="D39" s="479"/>
      <c r="E39" s="596"/>
      <c r="F39" s="480"/>
      <c r="G39" s="481"/>
      <c r="H39" s="404"/>
      <c r="I39" s="657"/>
      <c r="K39" s="22">
        <f t="shared" si="0"/>
        <v>0</v>
      </c>
      <c r="L39" s="23">
        <f t="shared" si="1"/>
        <v>0</v>
      </c>
    </row>
    <row r="40" spans="1:12" ht="15.75" customHeight="1" x14ac:dyDescent="0.2">
      <c r="A40" s="237"/>
      <c r="B40" s="478"/>
      <c r="C40" s="478"/>
      <c r="D40" s="479"/>
      <c r="E40" s="596"/>
      <c r="F40" s="480"/>
      <c r="G40" s="481"/>
      <c r="H40" s="404"/>
      <c r="I40" s="657"/>
      <c r="K40" s="22">
        <f t="shared" si="0"/>
        <v>0</v>
      </c>
      <c r="L40" s="23">
        <f t="shared" si="1"/>
        <v>0</v>
      </c>
    </row>
    <row r="41" spans="1:12" ht="15.75" customHeight="1" x14ac:dyDescent="0.2">
      <c r="A41" s="237"/>
      <c r="B41" s="478"/>
      <c r="C41" s="478"/>
      <c r="D41" s="479"/>
      <c r="E41" s="596"/>
      <c r="F41" s="480"/>
      <c r="G41" s="481"/>
      <c r="H41" s="404"/>
      <c r="I41" s="657"/>
      <c r="K41" s="22">
        <f t="shared" si="0"/>
        <v>0</v>
      </c>
      <c r="L41" s="23">
        <f t="shared" si="1"/>
        <v>0</v>
      </c>
    </row>
    <row r="42" spans="1:12" ht="15.75" customHeight="1" x14ac:dyDescent="0.2">
      <c r="A42" s="237"/>
      <c r="B42" s="478"/>
      <c r="C42" s="478"/>
      <c r="D42" s="479"/>
      <c r="E42" s="596"/>
      <c r="F42" s="480"/>
      <c r="G42" s="481"/>
      <c r="H42" s="404"/>
      <c r="I42" s="657"/>
      <c r="K42" s="22">
        <f t="shared" si="0"/>
        <v>0</v>
      </c>
      <c r="L42" s="23">
        <f t="shared" si="1"/>
        <v>0</v>
      </c>
    </row>
    <row r="43" spans="1:12" ht="15.75" customHeight="1" x14ac:dyDescent="0.2">
      <c r="A43" s="237"/>
      <c r="B43" s="478"/>
      <c r="C43" s="478"/>
      <c r="D43" s="479"/>
      <c r="E43" s="596"/>
      <c r="F43" s="480"/>
      <c r="G43" s="481"/>
      <c r="H43" s="404"/>
      <c r="I43" s="657"/>
      <c r="K43" s="22">
        <f t="shared" si="0"/>
        <v>0</v>
      </c>
      <c r="L43" s="23">
        <f t="shared" si="1"/>
        <v>0</v>
      </c>
    </row>
    <row r="44" spans="1:12" ht="15.75" customHeight="1" x14ac:dyDescent="0.2">
      <c r="A44" s="237"/>
      <c r="B44" s="478"/>
      <c r="C44" s="478"/>
      <c r="D44" s="479"/>
      <c r="E44" s="596"/>
      <c r="F44" s="480"/>
      <c r="G44" s="481"/>
      <c r="H44" s="404"/>
      <c r="I44" s="657"/>
      <c r="K44" s="22">
        <f t="shared" si="0"/>
        <v>0</v>
      </c>
      <c r="L44" s="23">
        <f t="shared" si="1"/>
        <v>0</v>
      </c>
    </row>
    <row r="45" spans="1:12" ht="15.75" customHeight="1" x14ac:dyDescent="0.2">
      <c r="A45" s="237"/>
      <c r="B45" s="478"/>
      <c r="C45" s="478"/>
      <c r="D45" s="479"/>
      <c r="E45" s="596"/>
      <c r="F45" s="480"/>
      <c r="G45" s="481"/>
      <c r="H45" s="404"/>
      <c r="I45" s="657"/>
      <c r="K45" s="22">
        <f t="shared" si="0"/>
        <v>0</v>
      </c>
      <c r="L45" s="23">
        <f t="shared" si="1"/>
        <v>0</v>
      </c>
    </row>
    <row r="46" spans="1:12" ht="15.75" customHeight="1" x14ac:dyDescent="0.2">
      <c r="A46" s="237"/>
      <c r="B46" s="478"/>
      <c r="C46" s="478"/>
      <c r="D46" s="479"/>
      <c r="E46" s="596"/>
      <c r="F46" s="480"/>
      <c r="G46" s="481"/>
      <c r="H46" s="404"/>
      <c r="I46" s="657"/>
      <c r="K46" s="22">
        <f t="shared" si="0"/>
        <v>0</v>
      </c>
      <c r="L46" s="23">
        <f t="shared" si="1"/>
        <v>0</v>
      </c>
    </row>
    <row r="47" spans="1:12" ht="15.75" hidden="1" customHeight="1" x14ac:dyDescent="0.2">
      <c r="A47" s="483"/>
      <c r="B47" s="306"/>
      <c r="C47" s="6"/>
      <c r="D47" s="6"/>
      <c r="E47" s="6"/>
      <c r="F47" s="484"/>
      <c r="G47" s="290"/>
      <c r="H47" s="290"/>
      <c r="I47" s="661"/>
      <c r="K47" s="21"/>
      <c r="L47" s="21"/>
    </row>
    <row r="48" spans="1:12" ht="17.25" customHeight="1" thickBot="1" x14ac:dyDescent="0.25">
      <c r="A48" s="485" t="s">
        <v>888</v>
      </c>
      <c r="B48" s="693"/>
      <c r="C48" s="486"/>
      <c r="D48" s="487"/>
      <c r="E48" s="488"/>
      <c r="F48" s="490">
        <f>SUM(F13:F46)</f>
        <v>0</v>
      </c>
      <c r="G48" s="489"/>
      <c r="H48" s="489"/>
      <c r="I48" s="659">
        <f>SUM(I13:I46)</f>
        <v>0</v>
      </c>
      <c r="K48" s="21"/>
      <c r="L48" s="21"/>
    </row>
    <row r="49" spans="1:9" ht="15.75" customHeight="1" x14ac:dyDescent="0.2">
      <c r="A49" s="260"/>
      <c r="B49" s="93"/>
      <c r="C49" s="93"/>
      <c r="D49" s="93"/>
      <c r="E49" s="93"/>
      <c r="F49" s="1015"/>
      <c r="G49" s="1015"/>
      <c r="H49" s="1015"/>
      <c r="I49" s="1016"/>
    </row>
    <row r="50" spans="1:9" ht="15.75" hidden="1" customHeight="1" x14ac:dyDescent="0.2">
      <c r="A50" s="165"/>
      <c r="B50" s="142"/>
      <c r="C50" s="142"/>
      <c r="D50" s="142"/>
      <c r="E50" s="142"/>
      <c r="F50" s="495"/>
      <c r="G50" s="495"/>
      <c r="H50" s="495"/>
      <c r="I50" s="496"/>
    </row>
    <row r="51" spans="1:9" ht="15.75" customHeight="1" x14ac:dyDescent="0.2">
      <c r="A51" s="25" t="s">
        <v>657</v>
      </c>
      <c r="B51" s="694"/>
      <c r="C51" s="497"/>
      <c r="D51" s="101"/>
      <c r="E51" s="101"/>
      <c r="F51" s="101"/>
      <c r="G51" s="101"/>
      <c r="H51" s="101"/>
      <c r="I51" s="45"/>
    </row>
  </sheetData>
  <sheetProtection algorithmName="SHA-512" hashValue="CwinjVVAC+jpIsOR0wvT1800XyTQicUQg6Fqsir8gqQ1ZMP4DU4mn2dvEELWjCZOENsvLkAfRBSrnQCtrk3M1A==" saltValue="HLPrwEtq2giE+Bvi4YlATg==" spinCount="100000" sheet="1" objects="1" scenarios="1"/>
  <mergeCells count="19">
    <mergeCell ref="A7:A10"/>
    <mergeCell ref="C7:C10"/>
    <mergeCell ref="D7:D10"/>
    <mergeCell ref="E7:E10"/>
    <mergeCell ref="F7:I7"/>
    <mergeCell ref="B7:B10"/>
    <mergeCell ref="A1:I1"/>
    <mergeCell ref="A2:I2"/>
    <mergeCell ref="A4:C4"/>
    <mergeCell ref="E4:F4"/>
    <mergeCell ref="K6:L6"/>
    <mergeCell ref="F49:I49"/>
    <mergeCell ref="K7:L7"/>
    <mergeCell ref="F8:F10"/>
    <mergeCell ref="G8:H8"/>
    <mergeCell ref="I8:I10"/>
    <mergeCell ref="K8:L8"/>
    <mergeCell ref="G9:G10"/>
    <mergeCell ref="H9:H10"/>
  </mergeCells>
  <conditionalFormatting sqref="F6:I6 A2:I2 A13:A15 M1:XFD11 J2:K3 J8:J11 J6:K7 A5:L5 J4:L4 A1:L1 H13:XFD15 A52:XFD1048576 H48 J48:XFD51 C13:F15">
    <cfRule type="expression" dxfId="372" priority="38">
      <formula>CELL("protect",A1)=0</formula>
    </cfRule>
  </conditionalFormatting>
  <conditionalFormatting sqref="F12:G12 A12:B12 F13:F15 A13:A15">
    <cfRule type="expression" dxfId="371" priority="37">
      <formula>CELL("protect",A12)=0</formula>
    </cfRule>
  </conditionalFormatting>
  <conditionalFormatting sqref="I12:I15">
    <cfRule type="expression" dxfId="370" priority="36">
      <formula>CELL("protect",I12)=0</formula>
    </cfRule>
  </conditionalFormatting>
  <conditionalFormatting sqref="A7:B7 D7 A6:D6">
    <cfRule type="expression" dxfId="369" priority="35">
      <formula>CELL("protect",A6)=0</formula>
    </cfRule>
  </conditionalFormatting>
  <conditionalFormatting sqref="C7">
    <cfRule type="expression" dxfId="368" priority="34">
      <formula>CELL("protect",C7)=0</formula>
    </cfRule>
  </conditionalFormatting>
  <conditionalFormatting sqref="E6:E7">
    <cfRule type="expression" dxfId="367" priority="33">
      <formula>CELL("protect",E6)=0</formula>
    </cfRule>
  </conditionalFormatting>
  <conditionalFormatting sqref="K9:L11 K8">
    <cfRule type="expression" dxfId="366" priority="32">
      <formula>CELL("protect",K8)=0</formula>
    </cfRule>
  </conditionalFormatting>
  <conditionalFormatting sqref="F7:I7 I8">
    <cfRule type="expression" dxfId="365" priority="31">
      <formula>CELL("protect",F7)=0</formula>
    </cfRule>
  </conditionalFormatting>
  <conditionalFormatting sqref="F8">
    <cfRule type="expression" dxfId="364" priority="30">
      <formula>CELL("protect",F8)=0</formula>
    </cfRule>
  </conditionalFormatting>
  <conditionalFormatting sqref="C3">
    <cfRule type="expression" dxfId="363" priority="29">
      <formula>CELL("protect",C3)=0</formula>
    </cfRule>
  </conditionalFormatting>
  <conditionalFormatting sqref="A3:B4">
    <cfRule type="expression" dxfId="362" priority="28">
      <formula>CELL("protect",A3)=0</formula>
    </cfRule>
  </conditionalFormatting>
  <conditionalFormatting sqref="D3">
    <cfRule type="expression" dxfId="361" priority="27">
      <formula>CELL("protect",D3)=0</formula>
    </cfRule>
  </conditionalFormatting>
  <conditionalFormatting sqref="E3:E4">
    <cfRule type="expression" dxfId="360" priority="26">
      <formula>CELL("Protect",E3)=0</formula>
    </cfRule>
  </conditionalFormatting>
  <conditionalFormatting sqref="G9">
    <cfRule type="expression" dxfId="359" priority="25">
      <formula>CELL("protect",G9)=0</formula>
    </cfRule>
  </conditionalFormatting>
  <conditionalFormatting sqref="G8">
    <cfRule type="expression" dxfId="358" priority="24">
      <formula>CELL("protect",G8)=0</formula>
    </cfRule>
  </conditionalFormatting>
  <conditionalFormatting sqref="H9">
    <cfRule type="expression" dxfId="357" priority="23">
      <formula>CELL("protect",H9)=0</formula>
    </cfRule>
  </conditionalFormatting>
  <conditionalFormatting sqref="G13:G15">
    <cfRule type="expression" dxfId="356" priority="22">
      <formula>CELL("protect",G13)=0</formula>
    </cfRule>
  </conditionalFormatting>
  <conditionalFormatting sqref="H3">
    <cfRule type="expression" dxfId="355" priority="21">
      <formula>CELL("Protect",H3)=0</formula>
    </cfRule>
  </conditionalFormatting>
  <conditionalFormatting sqref="H4">
    <cfRule type="expression" dxfId="354" priority="20">
      <formula>CELL("protect",H4)=0</formula>
    </cfRule>
  </conditionalFormatting>
  <conditionalFormatting sqref="A16:A46 H16:XFD46 C16:F46">
    <cfRule type="expression" dxfId="353" priority="19">
      <formula>CELL("protect",A16)=0</formula>
    </cfRule>
  </conditionalFormatting>
  <conditionalFormatting sqref="A16:A46 F16:F46">
    <cfRule type="expression" dxfId="352" priority="18">
      <formula>CELL("protect",A16)=0</formula>
    </cfRule>
  </conditionalFormatting>
  <conditionalFormatting sqref="I16:I46">
    <cfRule type="expression" dxfId="351" priority="17">
      <formula>CELL("protect",I16)=0</formula>
    </cfRule>
  </conditionalFormatting>
  <conditionalFormatting sqref="G16:G46">
    <cfRule type="expression" dxfId="350" priority="16">
      <formula>CELL("protect",G16)=0</formula>
    </cfRule>
  </conditionalFormatting>
  <conditionalFormatting sqref="A47:B47 F47:G47">
    <cfRule type="expression" dxfId="349" priority="15">
      <formula>CELL("protect",A47)=0</formula>
    </cfRule>
  </conditionalFormatting>
  <conditionalFormatting sqref="I47">
    <cfRule type="expression" dxfId="348" priority="14">
      <formula>CELL("protect",I47)=0</formula>
    </cfRule>
  </conditionalFormatting>
  <conditionalFormatting sqref="A48:E50">
    <cfRule type="expression" dxfId="347" priority="13">
      <formula>CELL("protect",A48)=0</formula>
    </cfRule>
  </conditionalFormatting>
  <conditionalFormatting sqref="A48:B48">
    <cfRule type="expression" dxfId="346" priority="12">
      <formula>CELL("protect",A48)=0</formula>
    </cfRule>
  </conditionalFormatting>
  <conditionalFormatting sqref="B51:E51">
    <cfRule type="expression" dxfId="345" priority="11">
      <formula>CELL("protect",B51)=0</formula>
    </cfRule>
  </conditionalFormatting>
  <conditionalFormatting sqref="F48:G48">
    <cfRule type="expression" dxfId="344" priority="10">
      <formula>CELL("protect",F48)=0</formula>
    </cfRule>
  </conditionalFormatting>
  <conditionalFormatting sqref="F48">
    <cfRule type="expression" dxfId="343" priority="9">
      <formula>CELL("protect",F48)=0</formula>
    </cfRule>
  </conditionalFormatting>
  <conditionalFormatting sqref="I48">
    <cfRule type="expression" dxfId="342" priority="8">
      <formula>CELL("protect",I48)=0</formula>
    </cfRule>
  </conditionalFormatting>
  <conditionalFormatting sqref="I48">
    <cfRule type="expression" dxfId="341" priority="7">
      <formula>CELL("protect",I48)=0</formula>
    </cfRule>
  </conditionalFormatting>
  <conditionalFormatting sqref="F49:F50">
    <cfRule type="expression" dxfId="340" priority="6">
      <formula>CELL("protect",F49)=0</formula>
    </cfRule>
  </conditionalFormatting>
  <conditionalFormatting sqref="F51:I51">
    <cfRule type="expression" dxfId="339" priority="5">
      <formula>CELL("protect",F51)=0</formula>
    </cfRule>
  </conditionalFormatting>
  <conditionalFormatting sqref="D4">
    <cfRule type="expression" dxfId="338" priority="4">
      <formula>CELL("protect",D4)=0</formula>
    </cfRule>
  </conditionalFormatting>
  <conditionalFormatting sqref="A51">
    <cfRule type="expression" dxfId="337" priority="3">
      <formula>CELL("protect",A51)=0</formula>
    </cfRule>
  </conditionalFormatting>
  <conditionalFormatting sqref="B13:B15">
    <cfRule type="expression" dxfId="336" priority="2">
      <formula>CELL("protect",B13)=0</formula>
    </cfRule>
  </conditionalFormatting>
  <conditionalFormatting sqref="B16:B46">
    <cfRule type="expression" dxfId="335" priority="1">
      <formula>CELL("protect",B16)=0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46" xr:uid="{00000000-0002-0000-13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13666" r:id="rId4" name="CheckBox1">
          <controlPr defaultSize="0" autoLine="0" r:id="rId5">
            <anchor moveWithCells="1">
              <from>
                <xdr:col>7</xdr:col>
                <xdr:colOff>647700</xdr:colOff>
                <xdr:row>0</xdr:row>
                <xdr:rowOff>19050</xdr:rowOff>
              </from>
              <to>
                <xdr:col>8</xdr:col>
                <xdr:colOff>828675</xdr:colOff>
                <xdr:row>1</xdr:row>
                <xdr:rowOff>38100</xdr:rowOff>
              </to>
            </anchor>
          </controlPr>
        </control>
      </mc:Choice>
      <mc:Fallback>
        <control shapeId="113666" r:id="rId4" name="CheckBox1"/>
      </mc:Fallback>
    </mc:AlternateContent>
    <mc:AlternateContent xmlns:mc="http://schemas.openxmlformats.org/markup-compatibility/2006">
      <mc:Choice Requires="x14">
        <control shapeId="113665" r:id="rId6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6"/>
  <dimension ref="A1:L51"/>
  <sheetViews>
    <sheetView zoomScale="85" zoomScaleNormal="85" workbookViewId="0">
      <pane ySplit="12" topLeftCell="A13" activePane="bottomLeft" state="frozen"/>
      <selection activeCell="J59" sqref="J59"/>
      <selection pane="bottomLeft" activeCell="A13" sqref="A13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12" s="105" customFormat="1" ht="19.5" customHeight="1" x14ac:dyDescent="0.2">
      <c r="A1" s="900" t="s">
        <v>760</v>
      </c>
      <c r="B1" s="901"/>
      <c r="C1" s="901"/>
      <c r="D1" s="901"/>
      <c r="E1" s="901"/>
      <c r="F1" s="901"/>
      <c r="G1" s="901"/>
      <c r="H1" s="901"/>
      <c r="I1" s="902"/>
    </row>
    <row r="2" spans="1:12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12" s="105" customFormat="1" ht="15.75" customHeight="1" x14ac:dyDescent="0.2">
      <c r="A3" s="92" t="s">
        <v>171</v>
      </c>
      <c r="B3" s="709"/>
      <c r="D3" s="709" t="s">
        <v>47</v>
      </c>
      <c r="E3" s="709" t="s">
        <v>172</v>
      </c>
      <c r="F3" s="709"/>
      <c r="G3" s="709"/>
      <c r="H3" s="709" t="s">
        <v>109</v>
      </c>
      <c r="I3" s="100"/>
      <c r="K3" s="593" t="s">
        <v>617</v>
      </c>
      <c r="L3" s="583"/>
    </row>
    <row r="4" spans="1:12" s="105" customFormat="1" ht="15.75" customHeight="1" x14ac:dyDescent="0.2">
      <c r="A4" s="897">
        <f>Cert!A8</f>
        <v>0</v>
      </c>
      <c r="B4" s="898"/>
      <c r="C4" s="898"/>
      <c r="D4" s="707">
        <f>Cert!$F$8</f>
        <v>0</v>
      </c>
      <c r="E4" s="899">
        <f>Cert!$K$8</f>
        <v>0</v>
      </c>
      <c r="F4" s="899"/>
      <c r="G4" s="708"/>
      <c r="H4" s="708" t="str">
        <f>TEXT(Cert!$K$10,"mm/dd/yy")&amp;" to "&amp;TEXT(Cert!$M$10,"mm/dd/yy")</f>
        <v>07/01/19 to 06/30/20</v>
      </c>
      <c r="I4" s="100"/>
    </row>
    <row r="5" spans="1:12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12" s="6" customFormat="1" ht="15" thickBot="1" x14ac:dyDescent="0.25">
      <c r="A6" s="711" t="s">
        <v>9</v>
      </c>
      <c r="B6" s="711" t="s">
        <v>723</v>
      </c>
      <c r="C6" s="711" t="s">
        <v>575</v>
      </c>
      <c r="D6" s="4" t="s">
        <v>576</v>
      </c>
      <c r="E6" s="711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12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12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12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12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12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12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12" s="6" customFormat="1" ht="15.75" customHeight="1" x14ac:dyDescent="0.2">
      <c r="A13" s="695"/>
      <c r="B13" s="478"/>
      <c r="C13" s="478"/>
      <c r="D13" s="479"/>
      <c r="E13" s="596"/>
      <c r="F13" s="480"/>
      <c r="G13" s="481"/>
      <c r="H13" s="404"/>
      <c r="I13" s="657"/>
      <c r="K13" s="22">
        <f>IF(H13&gt;1,(H13*F13)-I13,IF(G13&gt;1,(F13*E13*G13)-I13,0))</f>
        <v>0</v>
      </c>
      <c r="L13" s="23">
        <f>IF(I13&gt;0,+K13/I13,0)</f>
        <v>0</v>
      </c>
    </row>
    <row r="14" spans="1:12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>IF(I14&gt;0,+K14/I14,0)</f>
        <v>0</v>
      </c>
    </row>
    <row r="15" spans="1:12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46" si="0">IF(H15&gt;1,(H15*F15)-I15,IF(G15&gt;1,(F15*E15*G15)-I15,0))</f>
        <v>0</v>
      </c>
      <c r="L15" s="23">
        <f>IF(I15&gt;0,+K15/I15,0)</f>
        <v>0</v>
      </c>
    </row>
    <row r="16" spans="1:12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si="0"/>
        <v>0</v>
      </c>
      <c r="L16" s="23">
        <f t="shared" ref="L16:L46" si="1">IF(I16&gt;0,+K16/I16,0)</f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0"/>
        <v>0</v>
      </c>
      <c r="L17" s="23">
        <f t="shared" si="1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0"/>
        <v>0</v>
      </c>
      <c r="L18" s="23">
        <f t="shared" si="1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0"/>
        <v>0</v>
      </c>
      <c r="L19" s="23">
        <f t="shared" si="1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0"/>
        <v>0</v>
      </c>
      <c r="L20" s="23">
        <f t="shared" si="1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0"/>
        <v>0</v>
      </c>
      <c r="L21" s="23">
        <f t="shared" si="1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0"/>
        <v>0</v>
      </c>
      <c r="L22" s="23">
        <f t="shared" si="1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0"/>
        <v>0</v>
      </c>
      <c r="L23" s="23">
        <f t="shared" si="1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0"/>
        <v>0</v>
      </c>
      <c r="L24" s="23">
        <f t="shared" si="1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0"/>
        <v>0</v>
      </c>
      <c r="L25" s="23">
        <f t="shared" si="1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0"/>
        <v>0</v>
      </c>
      <c r="L26" s="23">
        <f t="shared" si="1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0"/>
        <v>0</v>
      </c>
      <c r="L27" s="23">
        <f t="shared" si="1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0"/>
        <v>0</v>
      </c>
      <c r="L28" s="23">
        <f t="shared" si="1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0"/>
        <v>0</v>
      </c>
      <c r="L29" s="23">
        <f t="shared" si="1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0"/>
        <v>0</v>
      </c>
      <c r="L30" s="23">
        <f t="shared" si="1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0"/>
        <v>0</v>
      </c>
      <c r="L31" s="23">
        <f t="shared" si="1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0"/>
        <v>0</v>
      </c>
      <c r="L32" s="23">
        <f t="shared" si="1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0"/>
        <v>0</v>
      </c>
      <c r="L33" s="23">
        <f t="shared" si="1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0"/>
        <v>0</v>
      </c>
      <c r="L34" s="23">
        <f t="shared" si="1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0"/>
        <v>0</v>
      </c>
      <c r="L35" s="23">
        <f t="shared" si="1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0"/>
        <v>0</v>
      </c>
      <c r="L36" s="23">
        <f t="shared" si="1"/>
        <v>0</v>
      </c>
    </row>
    <row r="37" spans="1:12" ht="15.75" customHeight="1" x14ac:dyDescent="0.2">
      <c r="A37" s="237"/>
      <c r="B37" s="478"/>
      <c r="C37" s="478"/>
      <c r="D37" s="479"/>
      <c r="E37" s="596"/>
      <c r="F37" s="480"/>
      <c r="G37" s="481"/>
      <c r="H37" s="404"/>
      <c r="I37" s="657"/>
      <c r="K37" s="22">
        <f t="shared" si="0"/>
        <v>0</v>
      </c>
      <c r="L37" s="23">
        <f t="shared" si="1"/>
        <v>0</v>
      </c>
    </row>
    <row r="38" spans="1:12" ht="15.75" customHeight="1" x14ac:dyDescent="0.2">
      <c r="A38" s="237"/>
      <c r="B38" s="478"/>
      <c r="C38" s="478"/>
      <c r="D38" s="479"/>
      <c r="E38" s="596"/>
      <c r="F38" s="480"/>
      <c r="G38" s="481"/>
      <c r="H38" s="404"/>
      <c r="I38" s="657"/>
      <c r="K38" s="22">
        <f t="shared" si="0"/>
        <v>0</v>
      </c>
      <c r="L38" s="23">
        <f t="shared" si="1"/>
        <v>0</v>
      </c>
    </row>
    <row r="39" spans="1:12" ht="15.75" customHeight="1" x14ac:dyDescent="0.2">
      <c r="A39" s="237"/>
      <c r="B39" s="478"/>
      <c r="C39" s="478"/>
      <c r="D39" s="479"/>
      <c r="E39" s="596"/>
      <c r="F39" s="480"/>
      <c r="G39" s="481"/>
      <c r="H39" s="404"/>
      <c r="I39" s="657"/>
      <c r="K39" s="22">
        <f t="shared" si="0"/>
        <v>0</v>
      </c>
      <c r="L39" s="23">
        <f t="shared" si="1"/>
        <v>0</v>
      </c>
    </row>
    <row r="40" spans="1:12" ht="15.75" customHeight="1" x14ac:dyDescent="0.2">
      <c r="A40" s="237"/>
      <c r="B40" s="478"/>
      <c r="C40" s="478"/>
      <c r="D40" s="479"/>
      <c r="E40" s="596"/>
      <c r="F40" s="480"/>
      <c r="G40" s="481"/>
      <c r="H40" s="404"/>
      <c r="I40" s="657"/>
      <c r="K40" s="22">
        <f t="shared" si="0"/>
        <v>0</v>
      </c>
      <c r="L40" s="23">
        <f t="shared" si="1"/>
        <v>0</v>
      </c>
    </row>
    <row r="41" spans="1:12" ht="15.75" customHeight="1" x14ac:dyDescent="0.2">
      <c r="A41" s="237"/>
      <c r="B41" s="478"/>
      <c r="C41" s="478"/>
      <c r="D41" s="479"/>
      <c r="E41" s="596"/>
      <c r="F41" s="480"/>
      <c r="G41" s="481"/>
      <c r="H41" s="404"/>
      <c r="I41" s="657"/>
      <c r="K41" s="22">
        <f t="shared" si="0"/>
        <v>0</v>
      </c>
      <c r="L41" s="23">
        <f t="shared" si="1"/>
        <v>0</v>
      </c>
    </row>
    <row r="42" spans="1:12" ht="15.75" customHeight="1" x14ac:dyDescent="0.2">
      <c r="A42" s="237"/>
      <c r="B42" s="478"/>
      <c r="C42" s="478"/>
      <c r="D42" s="479"/>
      <c r="E42" s="596"/>
      <c r="F42" s="480"/>
      <c r="G42" s="481"/>
      <c r="H42" s="404"/>
      <c r="I42" s="657"/>
      <c r="K42" s="22">
        <f t="shared" si="0"/>
        <v>0</v>
      </c>
      <c r="L42" s="23">
        <f t="shared" si="1"/>
        <v>0</v>
      </c>
    </row>
    <row r="43" spans="1:12" ht="15.75" customHeight="1" x14ac:dyDescent="0.2">
      <c r="A43" s="237"/>
      <c r="B43" s="478"/>
      <c r="C43" s="478"/>
      <c r="D43" s="479"/>
      <c r="E43" s="596"/>
      <c r="F43" s="480"/>
      <c r="G43" s="481"/>
      <c r="H43" s="404"/>
      <c r="I43" s="657"/>
      <c r="K43" s="22">
        <f t="shared" si="0"/>
        <v>0</v>
      </c>
      <c r="L43" s="23">
        <f t="shared" si="1"/>
        <v>0</v>
      </c>
    </row>
    <row r="44" spans="1:12" ht="15.75" customHeight="1" x14ac:dyDescent="0.2">
      <c r="A44" s="237"/>
      <c r="B44" s="478"/>
      <c r="C44" s="478"/>
      <c r="D44" s="479"/>
      <c r="E44" s="596"/>
      <c r="F44" s="480"/>
      <c r="G44" s="481"/>
      <c r="H44" s="404"/>
      <c r="I44" s="657"/>
      <c r="K44" s="22">
        <f t="shared" si="0"/>
        <v>0</v>
      </c>
      <c r="L44" s="23">
        <f t="shared" si="1"/>
        <v>0</v>
      </c>
    </row>
    <row r="45" spans="1:12" ht="15.75" customHeight="1" x14ac:dyDescent="0.2">
      <c r="A45" s="237"/>
      <c r="B45" s="478"/>
      <c r="C45" s="478"/>
      <c r="D45" s="479"/>
      <c r="E45" s="596"/>
      <c r="F45" s="480"/>
      <c r="G45" s="481"/>
      <c r="H45" s="404"/>
      <c r="I45" s="657"/>
      <c r="K45" s="22">
        <f t="shared" si="0"/>
        <v>0</v>
      </c>
      <c r="L45" s="23">
        <f t="shared" si="1"/>
        <v>0</v>
      </c>
    </row>
    <row r="46" spans="1:12" ht="15.75" customHeight="1" x14ac:dyDescent="0.2">
      <c r="A46" s="237"/>
      <c r="B46" s="478"/>
      <c r="C46" s="478"/>
      <c r="D46" s="479"/>
      <c r="E46" s="596"/>
      <c r="F46" s="480"/>
      <c r="G46" s="481"/>
      <c r="H46" s="404"/>
      <c r="I46" s="657"/>
      <c r="K46" s="22">
        <f t="shared" si="0"/>
        <v>0</v>
      </c>
      <c r="L46" s="23">
        <f t="shared" si="1"/>
        <v>0</v>
      </c>
    </row>
    <row r="47" spans="1:12" ht="15.75" hidden="1" customHeight="1" x14ac:dyDescent="0.2">
      <c r="A47" s="483"/>
      <c r="B47" s="306"/>
      <c r="C47" s="6"/>
      <c r="D47" s="6"/>
      <c r="E47" s="6"/>
      <c r="F47" s="484"/>
      <c r="G47" s="290"/>
      <c r="H47" s="290"/>
      <c r="I47" s="661"/>
      <c r="K47" s="21"/>
      <c r="L47" s="21"/>
    </row>
    <row r="48" spans="1:12" ht="17.25" customHeight="1" thickBot="1" x14ac:dyDescent="0.25">
      <c r="A48" s="485" t="s">
        <v>888</v>
      </c>
      <c r="B48" s="693"/>
      <c r="C48" s="486"/>
      <c r="D48" s="487"/>
      <c r="E48" s="488"/>
      <c r="F48" s="490">
        <f>SUM(F13:F46)</f>
        <v>0</v>
      </c>
      <c r="G48" s="489"/>
      <c r="H48" s="489"/>
      <c r="I48" s="659">
        <f>SUM(I13:I46)</f>
        <v>0</v>
      </c>
      <c r="K48" s="21"/>
      <c r="L48" s="21"/>
    </row>
    <row r="49" spans="1:9" ht="15.75" customHeight="1" x14ac:dyDescent="0.2">
      <c r="A49" s="260"/>
      <c r="B49" s="93"/>
      <c r="C49" s="93"/>
      <c r="D49" s="93"/>
      <c r="E49" s="93"/>
      <c r="F49" s="1015"/>
      <c r="G49" s="1015"/>
      <c r="H49" s="1015"/>
      <c r="I49" s="1016"/>
    </row>
    <row r="50" spans="1:9" ht="15.75" hidden="1" customHeight="1" x14ac:dyDescent="0.2">
      <c r="A50" s="165"/>
      <c r="B50" s="142"/>
      <c r="C50" s="142"/>
      <c r="D50" s="142"/>
      <c r="E50" s="142"/>
      <c r="F50" s="495"/>
      <c r="G50" s="495"/>
      <c r="H50" s="495"/>
      <c r="I50" s="496"/>
    </row>
    <row r="51" spans="1:9" ht="15.75" customHeight="1" x14ac:dyDescent="0.2">
      <c r="A51" s="25" t="s">
        <v>657</v>
      </c>
      <c r="B51" s="694"/>
      <c r="C51" s="497"/>
      <c r="D51" s="101"/>
      <c r="E51" s="101"/>
      <c r="F51" s="101"/>
      <c r="G51" s="101"/>
      <c r="H51" s="101"/>
      <c r="I51" s="45"/>
    </row>
  </sheetData>
  <sheetProtection algorithmName="SHA-512" hashValue="N4aQ91zJE5WiTFX4ZoXiaSMZlxiki7EMGepQWwAKrriSXxFwpAhoCbTMCznK1VroSYASeVkUgvfelHs9HoAr+w==" saltValue="yBz9/s4zZel/5PzThtTYxQ==" spinCount="100000" sheet="1" objects="1" scenarios="1"/>
  <mergeCells count="19">
    <mergeCell ref="A7:A10"/>
    <mergeCell ref="B7:B10"/>
    <mergeCell ref="C7:C10"/>
    <mergeCell ref="D7:D10"/>
    <mergeCell ref="E7:E10"/>
    <mergeCell ref="A1:I1"/>
    <mergeCell ref="A2:I2"/>
    <mergeCell ref="A4:C4"/>
    <mergeCell ref="E4:F4"/>
    <mergeCell ref="K6:L6"/>
    <mergeCell ref="F49:I49"/>
    <mergeCell ref="F7:I7"/>
    <mergeCell ref="K7:L7"/>
    <mergeCell ref="F8:F10"/>
    <mergeCell ref="G8:H8"/>
    <mergeCell ref="I8:I10"/>
    <mergeCell ref="K8:L8"/>
    <mergeCell ref="G9:G10"/>
    <mergeCell ref="H9:H10"/>
  </mergeCells>
  <conditionalFormatting sqref="F6:I6 A2:I2 A13:A15 M1:XFD11 J2:K3 J8:J11 J6:K7 A5:L5 J4:L4 A1:L1 H13:XFD15 A52:XFD1048576 H48 J48:XFD51 C13:F15">
    <cfRule type="expression" dxfId="334" priority="38">
      <formula>CELL("protect",A1)=0</formula>
    </cfRule>
  </conditionalFormatting>
  <conditionalFormatting sqref="F12:G12 A12:B12 F13:F15 A13:A15">
    <cfRule type="expression" dxfId="333" priority="37">
      <formula>CELL("protect",A12)=0</formula>
    </cfRule>
  </conditionalFormatting>
  <conditionalFormatting sqref="I12:I15">
    <cfRule type="expression" dxfId="332" priority="36">
      <formula>CELL("protect",I12)=0</formula>
    </cfRule>
  </conditionalFormatting>
  <conditionalFormatting sqref="A7:B7 D7 A6:D6">
    <cfRule type="expression" dxfId="331" priority="35">
      <formula>CELL("protect",A6)=0</formula>
    </cfRule>
  </conditionalFormatting>
  <conditionalFormatting sqref="C7">
    <cfRule type="expression" dxfId="330" priority="34">
      <formula>CELL("protect",C7)=0</formula>
    </cfRule>
  </conditionalFormatting>
  <conditionalFormatting sqref="E6:E7">
    <cfRule type="expression" dxfId="329" priority="33">
      <formula>CELL("protect",E6)=0</formula>
    </cfRule>
  </conditionalFormatting>
  <conditionalFormatting sqref="K9:L11 K8">
    <cfRule type="expression" dxfId="328" priority="32">
      <formula>CELL("protect",K8)=0</formula>
    </cfRule>
  </conditionalFormatting>
  <conditionalFormatting sqref="F7:I7 I8">
    <cfRule type="expression" dxfId="327" priority="31">
      <formula>CELL("protect",F7)=0</formula>
    </cfRule>
  </conditionalFormatting>
  <conditionalFormatting sqref="F8">
    <cfRule type="expression" dxfId="326" priority="30">
      <formula>CELL("protect",F8)=0</formula>
    </cfRule>
  </conditionalFormatting>
  <conditionalFormatting sqref="C3">
    <cfRule type="expression" dxfId="325" priority="29">
      <formula>CELL("protect",C3)=0</formula>
    </cfRule>
  </conditionalFormatting>
  <conditionalFormatting sqref="A3:B4">
    <cfRule type="expression" dxfId="324" priority="28">
      <formula>CELL("protect",A3)=0</formula>
    </cfRule>
  </conditionalFormatting>
  <conditionalFormatting sqref="D3">
    <cfRule type="expression" dxfId="323" priority="27">
      <formula>CELL("protect",D3)=0</formula>
    </cfRule>
  </conditionalFormatting>
  <conditionalFormatting sqref="E3:E4">
    <cfRule type="expression" dxfId="322" priority="26">
      <formula>CELL("Protect",E3)=0</formula>
    </cfRule>
  </conditionalFormatting>
  <conditionalFormatting sqref="G9">
    <cfRule type="expression" dxfId="321" priority="25">
      <formula>CELL("protect",G9)=0</formula>
    </cfRule>
  </conditionalFormatting>
  <conditionalFormatting sqref="G8">
    <cfRule type="expression" dxfId="320" priority="24">
      <formula>CELL("protect",G8)=0</formula>
    </cfRule>
  </conditionalFormatting>
  <conditionalFormatting sqref="H9">
    <cfRule type="expression" dxfId="319" priority="23">
      <formula>CELL("protect",H9)=0</formula>
    </cfRule>
  </conditionalFormatting>
  <conditionalFormatting sqref="G13:G15">
    <cfRule type="expression" dxfId="318" priority="22">
      <formula>CELL("protect",G13)=0</formula>
    </cfRule>
  </conditionalFormatting>
  <conditionalFormatting sqref="H3">
    <cfRule type="expression" dxfId="317" priority="21">
      <formula>CELL("Protect",H3)=0</formula>
    </cfRule>
  </conditionalFormatting>
  <conditionalFormatting sqref="H4">
    <cfRule type="expression" dxfId="316" priority="20">
      <formula>CELL("protect",H4)=0</formula>
    </cfRule>
  </conditionalFormatting>
  <conditionalFormatting sqref="A16:A46 H16:XFD46 C16:F46">
    <cfRule type="expression" dxfId="315" priority="19">
      <formula>CELL("protect",A16)=0</formula>
    </cfRule>
  </conditionalFormatting>
  <conditionalFormatting sqref="A16:A46 F16:F46">
    <cfRule type="expression" dxfId="314" priority="18">
      <formula>CELL("protect",A16)=0</formula>
    </cfRule>
  </conditionalFormatting>
  <conditionalFormatting sqref="I16:I46">
    <cfRule type="expression" dxfId="313" priority="17">
      <formula>CELL("protect",I16)=0</formula>
    </cfRule>
  </conditionalFormatting>
  <conditionalFormatting sqref="G16:G46">
    <cfRule type="expression" dxfId="312" priority="16">
      <formula>CELL("protect",G16)=0</formula>
    </cfRule>
  </conditionalFormatting>
  <conditionalFormatting sqref="A47:B47 F47:G47">
    <cfRule type="expression" dxfId="311" priority="15">
      <formula>CELL("protect",A47)=0</formula>
    </cfRule>
  </conditionalFormatting>
  <conditionalFormatting sqref="I47">
    <cfRule type="expression" dxfId="310" priority="14">
      <formula>CELL("protect",I47)=0</formula>
    </cfRule>
  </conditionalFormatting>
  <conditionalFormatting sqref="A48:E50">
    <cfRule type="expression" dxfId="309" priority="13">
      <formula>CELL("protect",A48)=0</formula>
    </cfRule>
  </conditionalFormatting>
  <conditionalFormatting sqref="A48:B48">
    <cfRule type="expression" dxfId="308" priority="12">
      <formula>CELL("protect",A48)=0</formula>
    </cfRule>
  </conditionalFormatting>
  <conditionalFormatting sqref="B51:E51">
    <cfRule type="expression" dxfId="307" priority="11">
      <formula>CELL("protect",B51)=0</formula>
    </cfRule>
  </conditionalFormatting>
  <conditionalFormatting sqref="F48:G48">
    <cfRule type="expression" dxfId="306" priority="10">
      <formula>CELL("protect",F48)=0</formula>
    </cfRule>
  </conditionalFormatting>
  <conditionalFormatting sqref="F48">
    <cfRule type="expression" dxfId="305" priority="9">
      <formula>CELL("protect",F48)=0</formula>
    </cfRule>
  </conditionalFormatting>
  <conditionalFormatting sqref="I48">
    <cfRule type="expression" dxfId="304" priority="8">
      <formula>CELL("protect",I48)=0</formula>
    </cfRule>
  </conditionalFormatting>
  <conditionalFormatting sqref="I48">
    <cfRule type="expression" dxfId="303" priority="7">
      <formula>CELL("protect",I48)=0</formula>
    </cfRule>
  </conditionalFormatting>
  <conditionalFormatting sqref="F49:F50">
    <cfRule type="expression" dxfId="302" priority="6">
      <formula>CELL("protect",F49)=0</formula>
    </cfRule>
  </conditionalFormatting>
  <conditionalFormatting sqref="F51:I51">
    <cfRule type="expression" dxfId="301" priority="5">
      <formula>CELL("protect",F51)=0</formula>
    </cfRule>
  </conditionalFormatting>
  <conditionalFormatting sqref="D4">
    <cfRule type="expression" dxfId="300" priority="4">
      <formula>CELL("protect",D4)=0</formula>
    </cfRule>
  </conditionalFormatting>
  <conditionalFormatting sqref="A51">
    <cfRule type="expression" dxfId="299" priority="3">
      <formula>CELL("protect",A51)=0</formula>
    </cfRule>
  </conditionalFormatting>
  <conditionalFormatting sqref="B13:B15">
    <cfRule type="expression" dxfId="298" priority="2">
      <formula>CELL("protect",B13)=0</formula>
    </cfRule>
  </conditionalFormatting>
  <conditionalFormatting sqref="B16:B46">
    <cfRule type="expression" dxfId="297" priority="1">
      <formula>CELL("protect",B16)=0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46" xr:uid="{00000000-0002-0000-14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41314" r:id="rId4" name="CheckBox1">
          <controlPr defaultSize="0" autoLine="0" r:id="rId5">
            <anchor moveWithCells="1">
              <from>
                <xdr:col>7</xdr:col>
                <xdr:colOff>647700</xdr:colOff>
                <xdr:row>0</xdr:row>
                <xdr:rowOff>19050</xdr:rowOff>
              </from>
              <to>
                <xdr:col>8</xdr:col>
                <xdr:colOff>828675</xdr:colOff>
                <xdr:row>1</xdr:row>
                <xdr:rowOff>38100</xdr:rowOff>
              </to>
            </anchor>
          </controlPr>
        </control>
      </mc:Choice>
      <mc:Fallback>
        <control shapeId="141314" r:id="rId4" name="CheckBox1"/>
      </mc:Fallback>
    </mc:AlternateContent>
    <mc:AlternateContent xmlns:mc="http://schemas.openxmlformats.org/markup-compatibility/2006">
      <mc:Choice Requires="x14">
        <control shapeId="141313" r:id="rId6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/>
  <dimension ref="A1:X50"/>
  <sheetViews>
    <sheetView zoomScale="85" zoomScaleNormal="85" workbookViewId="0">
      <pane ySplit="12" topLeftCell="A13" activePane="bottomLeft" state="frozen"/>
      <selection activeCell="J59" sqref="J59"/>
      <selection pane="bottomLeft" activeCell="A14" sqref="A14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24" s="105" customFormat="1" ht="19.5" customHeight="1" x14ac:dyDescent="0.2">
      <c r="A1" s="900" t="s">
        <v>569</v>
      </c>
      <c r="B1" s="901"/>
      <c r="C1" s="901"/>
      <c r="D1" s="901"/>
      <c r="E1" s="901"/>
      <c r="F1" s="901"/>
      <c r="G1" s="901"/>
      <c r="H1" s="901"/>
      <c r="I1" s="902"/>
    </row>
    <row r="2" spans="1:24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24" s="105" customFormat="1" ht="15.75" customHeight="1" x14ac:dyDescent="0.2">
      <c r="A3" s="92" t="s">
        <v>171</v>
      </c>
      <c r="B3" s="665"/>
      <c r="D3" s="579" t="s">
        <v>47</v>
      </c>
      <c r="E3" s="579" t="s">
        <v>172</v>
      </c>
      <c r="F3" s="579"/>
      <c r="G3" s="579"/>
      <c r="H3" s="579" t="s">
        <v>109</v>
      </c>
      <c r="I3" s="100"/>
      <c r="K3" s="593" t="s">
        <v>617</v>
      </c>
      <c r="L3" s="583"/>
    </row>
    <row r="4" spans="1:24" s="105" customFormat="1" ht="15.75" customHeight="1" x14ac:dyDescent="0.2">
      <c r="A4" s="897">
        <f>Cert!$A$8</f>
        <v>0</v>
      </c>
      <c r="B4" s="898"/>
      <c r="C4" s="898"/>
      <c r="D4" s="577">
        <f>Cert!$F$8</f>
        <v>0</v>
      </c>
      <c r="E4" s="899">
        <f>Cert!$K$8</f>
        <v>0</v>
      </c>
      <c r="F4" s="899"/>
      <c r="G4" s="578"/>
      <c r="H4" s="578" t="str">
        <f>TEXT(Cert!$K$10,"mm/dd/yy")&amp;" to "&amp;TEXT(Cert!$M$10,"mm/dd/yy")</f>
        <v>07/01/19 to 06/30/20</v>
      </c>
      <c r="I4" s="100"/>
    </row>
    <row r="5" spans="1:24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24" s="6" customFormat="1" ht="15" thickBot="1" x14ac:dyDescent="0.25">
      <c r="A6" s="3" t="s">
        <v>9</v>
      </c>
      <c r="B6" s="668" t="s">
        <v>723</v>
      </c>
      <c r="C6" s="582" t="s">
        <v>575</v>
      </c>
      <c r="D6" s="4" t="s">
        <v>576</v>
      </c>
      <c r="E6" s="3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24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24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24" s="6" customFormat="1" ht="15.75" customHeight="1" x14ac:dyDescent="0.2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47" t="s">
        <v>494</v>
      </c>
      <c r="L9" s="647" t="s">
        <v>494</v>
      </c>
    </row>
    <row r="10" spans="1:24" s="6" customFormat="1" ht="15.75" customHeight="1" thickBot="1" x14ac:dyDescent="0.3">
      <c r="A10" s="989"/>
      <c r="B10" s="1014"/>
      <c r="C10" s="956"/>
      <c r="D10" s="943"/>
      <c r="E10" s="994"/>
      <c r="F10" s="1000"/>
      <c r="G10" s="1011"/>
      <c r="H10" s="1011"/>
      <c r="I10" s="1005"/>
      <c r="K10" s="649" t="s">
        <v>490</v>
      </c>
      <c r="L10" s="649" t="s">
        <v>491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</row>
    <row r="11" spans="1:24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24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24" s="6" customFormat="1" ht="15.75" customHeight="1" x14ac:dyDescent="0.2">
      <c r="A13" s="699" t="s">
        <v>741</v>
      </c>
      <c r="B13" s="478"/>
      <c r="C13" s="478"/>
      <c r="D13" s="698"/>
      <c r="E13" s="704">
        <v>2080</v>
      </c>
      <c r="F13" s="702">
        <f>'19-A'!E71/E13</f>
        <v>0</v>
      </c>
      <c r="G13" s="700"/>
      <c r="H13" s="701"/>
      <c r="I13" s="705">
        <f>+'19-A'!G71</f>
        <v>0</v>
      </c>
      <c r="K13" s="22">
        <f>IF(H13&gt;1,(H13*F13)-I13,IF(G13&gt;1,(F13*E13*G13)-I13,0))</f>
        <v>0</v>
      </c>
      <c r="L13" s="23">
        <f t="shared" ref="L13:L36" si="0">IF(I13&gt;0,+K13/I13,0)</f>
        <v>0</v>
      </c>
    </row>
    <row r="14" spans="1:24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 t="shared" si="0"/>
        <v>0</v>
      </c>
    </row>
    <row r="15" spans="1:24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36" si="1">IF(H15&gt;1,(H15*F15)-I15,IF(G15&gt;1,(F15*E15*G15)-I15,0))</f>
        <v>0</v>
      </c>
      <c r="L15" s="23">
        <f t="shared" si="0"/>
        <v>0</v>
      </c>
    </row>
    <row r="16" spans="1:24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si="1"/>
        <v>0</v>
      </c>
      <c r="L16" s="23">
        <f t="shared" si="0"/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1"/>
        <v>0</v>
      </c>
      <c r="L17" s="23">
        <f t="shared" si="0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1"/>
        <v>0</v>
      </c>
      <c r="L18" s="23">
        <f t="shared" si="0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1"/>
        <v>0</v>
      </c>
      <c r="L19" s="23">
        <f t="shared" si="0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1"/>
        <v>0</v>
      </c>
      <c r="L20" s="23">
        <f t="shared" si="0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1"/>
        <v>0</v>
      </c>
      <c r="L21" s="23">
        <f t="shared" si="0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1"/>
        <v>0</v>
      </c>
      <c r="L22" s="23">
        <f t="shared" si="0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1"/>
        <v>0</v>
      </c>
      <c r="L23" s="23">
        <f t="shared" si="0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1"/>
        <v>0</v>
      </c>
      <c r="L24" s="23">
        <f t="shared" si="0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1"/>
        <v>0</v>
      </c>
      <c r="L25" s="23">
        <f t="shared" si="0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1"/>
        <v>0</v>
      </c>
      <c r="L26" s="23">
        <f t="shared" si="0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1"/>
        <v>0</v>
      </c>
      <c r="L27" s="23">
        <f t="shared" si="0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1"/>
        <v>0</v>
      </c>
      <c r="L28" s="23">
        <f t="shared" si="0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1"/>
        <v>0</v>
      </c>
      <c r="L29" s="23">
        <f t="shared" si="0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1"/>
        <v>0</v>
      </c>
      <c r="L30" s="23">
        <f t="shared" si="0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1"/>
        <v>0</v>
      </c>
      <c r="L31" s="23">
        <f t="shared" si="0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1"/>
        <v>0</v>
      </c>
      <c r="L32" s="23">
        <f t="shared" si="0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1"/>
        <v>0</v>
      </c>
      <c r="L33" s="23">
        <f t="shared" si="0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1"/>
        <v>0</v>
      </c>
      <c r="L34" s="23">
        <f t="shared" si="0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1"/>
        <v>0</v>
      </c>
      <c r="L35" s="23">
        <f t="shared" si="0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1"/>
        <v>0</v>
      </c>
      <c r="L36" s="23">
        <f t="shared" si="0"/>
        <v>0</v>
      </c>
    </row>
    <row r="37" spans="1:12" ht="15.75" hidden="1" customHeight="1" x14ac:dyDescent="0.2">
      <c r="A37" s="483"/>
      <c r="B37" s="306"/>
      <c r="C37" s="6"/>
      <c r="D37" s="6"/>
      <c r="E37" s="6"/>
      <c r="F37" s="484"/>
      <c r="G37" s="290"/>
      <c r="H37" s="290"/>
      <c r="I37" s="661"/>
    </row>
    <row r="38" spans="1:12" ht="17.25" customHeight="1" thickBot="1" x14ac:dyDescent="0.25">
      <c r="A38" s="485" t="s">
        <v>285</v>
      </c>
      <c r="B38" s="693"/>
      <c r="C38" s="486"/>
      <c r="D38" s="487"/>
      <c r="E38" s="488"/>
      <c r="F38" s="490">
        <f>SUM(F13:F36)</f>
        <v>0</v>
      </c>
      <c r="G38" s="489"/>
      <c r="H38" s="489"/>
      <c r="I38" s="659">
        <f>SUM(I13:I36)</f>
        <v>0</v>
      </c>
    </row>
    <row r="39" spans="1:12" ht="14.25" x14ac:dyDescent="0.2">
      <c r="A39" s="260"/>
      <c r="B39" s="93"/>
      <c r="C39" s="93"/>
      <c r="D39" s="93"/>
      <c r="E39" s="93"/>
      <c r="F39" s="343"/>
      <c r="G39" s="343"/>
      <c r="H39" s="343"/>
      <c r="I39" s="10" t="s">
        <v>286</v>
      </c>
    </row>
    <row r="40" spans="1:12" ht="15.75" customHeight="1" x14ac:dyDescent="0.2">
      <c r="A40" s="12" t="s">
        <v>725</v>
      </c>
      <c r="B40" s="13"/>
      <c r="C40" s="13"/>
      <c r="D40" s="6"/>
      <c r="E40" s="6"/>
      <c r="F40" s="6"/>
      <c r="G40" s="6"/>
      <c r="H40" s="6"/>
      <c r="I40" s="14"/>
    </row>
    <row r="41" spans="1:12" ht="15.75" customHeight="1" x14ac:dyDescent="0.25">
      <c r="A41" s="12" t="s">
        <v>726</v>
      </c>
      <c r="B41" s="13"/>
      <c r="C41" s="13"/>
      <c r="D41" s="6"/>
      <c r="E41" s="6"/>
      <c r="F41" s="6"/>
      <c r="G41" s="6"/>
      <c r="H41" s="6"/>
      <c r="I41" s="14"/>
    </row>
    <row r="42" spans="1:12" ht="15.75" customHeight="1" x14ac:dyDescent="0.2">
      <c r="A42" s="12" t="s">
        <v>608</v>
      </c>
      <c r="B42" s="13"/>
      <c r="C42" s="13"/>
      <c r="D42" s="6"/>
      <c r="E42" s="6"/>
      <c r="F42" s="6"/>
      <c r="G42" s="6"/>
      <c r="H42" s="6"/>
      <c r="I42" s="14"/>
    </row>
    <row r="43" spans="1:12" ht="15.75" customHeight="1" x14ac:dyDescent="0.2">
      <c r="A43" s="12" t="s">
        <v>609</v>
      </c>
      <c r="B43" s="13"/>
      <c r="C43" s="13"/>
      <c r="D43" s="6"/>
      <c r="E43" s="6"/>
      <c r="F43" s="6"/>
      <c r="G43" s="6"/>
      <c r="H43" s="6"/>
      <c r="I43" s="14"/>
    </row>
    <row r="44" spans="1:12" ht="15.75" customHeight="1" x14ac:dyDescent="0.2">
      <c r="A44" s="12" t="s">
        <v>610</v>
      </c>
      <c r="B44" s="13"/>
      <c r="C44" s="11"/>
      <c r="D44" s="6"/>
      <c r="E44" s="6"/>
      <c r="F44" s="6"/>
      <c r="G44" s="6"/>
      <c r="H44" s="6"/>
      <c r="I44" s="14"/>
    </row>
    <row r="45" spans="1:12" ht="15.75" customHeight="1" x14ac:dyDescent="0.2">
      <c r="A45" s="12" t="s">
        <v>612</v>
      </c>
      <c r="B45" s="13"/>
      <c r="C45" s="13"/>
      <c r="D45" s="6"/>
      <c r="E45" s="6"/>
      <c r="F45" s="6"/>
      <c r="G45" s="6"/>
      <c r="H45" s="6"/>
      <c r="I45" s="14"/>
    </row>
    <row r="46" spans="1:12" ht="15.75" customHeight="1" x14ac:dyDescent="0.2">
      <c r="A46" s="12" t="s">
        <v>889</v>
      </c>
      <c r="B46" s="13"/>
      <c r="C46" s="13"/>
      <c r="D46" s="6"/>
      <c r="E46" s="6"/>
      <c r="F46" s="6"/>
      <c r="G46" s="6"/>
      <c r="H46" s="6"/>
      <c r="I46" s="14"/>
    </row>
    <row r="47" spans="1:12" ht="15.75" customHeight="1" x14ac:dyDescent="0.2">
      <c r="A47" s="12" t="s">
        <v>604</v>
      </c>
      <c r="B47" s="13"/>
      <c r="C47" s="13"/>
      <c r="D47" s="6"/>
      <c r="E47" s="6"/>
      <c r="F47" s="6"/>
      <c r="G47" s="6"/>
      <c r="H47" s="6"/>
      <c r="I47" s="14"/>
    </row>
    <row r="48" spans="1:12" ht="15.75" customHeight="1" x14ac:dyDescent="0.2">
      <c r="A48" s="12" t="s">
        <v>615</v>
      </c>
      <c r="B48" s="13"/>
      <c r="C48" s="13"/>
      <c r="D48" s="6"/>
      <c r="E48" s="6"/>
      <c r="F48" s="6"/>
      <c r="G48" s="6"/>
      <c r="H48" s="6"/>
      <c r="I48" s="14"/>
    </row>
    <row r="49" spans="1:9" s="6" customFormat="1" ht="15.75" customHeight="1" x14ac:dyDescent="0.2">
      <c r="A49" s="12" t="s">
        <v>616</v>
      </c>
      <c r="B49" s="13"/>
      <c r="C49" s="13"/>
      <c r="I49" s="14"/>
    </row>
    <row r="50" spans="1:9" ht="15.75" customHeight="1" x14ac:dyDescent="0.2">
      <c r="A50" s="16" t="s">
        <v>614</v>
      </c>
      <c r="B50" s="17"/>
      <c r="C50" s="17"/>
      <c r="D50" s="18"/>
      <c r="E50" s="18"/>
      <c r="F50" s="18"/>
      <c r="G50" s="18"/>
      <c r="H50" s="18"/>
      <c r="I50" s="19"/>
    </row>
  </sheetData>
  <sheetProtection algorithmName="SHA-512" hashValue="DNWYt4uujFBsIRatMUz/bh8zw0arHG+PTf1fb2lOtUKdxnUkvWSBDgXuJ3rQE3YvhrffJcq0GYcwUxPDqQGqtg==" saltValue="ASPOJL70tKHtjBZzArvn/g==" spinCount="100000" sheet="1" objects="1" scenarios="1"/>
  <mergeCells count="18">
    <mergeCell ref="A4:C4"/>
    <mergeCell ref="A1:I1"/>
    <mergeCell ref="A2:I2"/>
    <mergeCell ref="A7:A10"/>
    <mergeCell ref="C7:C10"/>
    <mergeCell ref="D7:D10"/>
    <mergeCell ref="E7:E10"/>
    <mergeCell ref="F7:I7"/>
    <mergeCell ref="F8:F10"/>
    <mergeCell ref="I8:I10"/>
    <mergeCell ref="E4:F4"/>
    <mergeCell ref="B7:B10"/>
    <mergeCell ref="K6:L6"/>
    <mergeCell ref="K8:L8"/>
    <mergeCell ref="K7:L7"/>
    <mergeCell ref="G8:H8"/>
    <mergeCell ref="G9:G10"/>
    <mergeCell ref="H9:H10"/>
  </mergeCells>
  <conditionalFormatting sqref="Y10:XFD10 A39:H39 A14:A36 F6:I6 A2:I2 M11:XFD11 M10 M1:XFD9 J2:K3 J8:J11 J6:K7 A47:XFD1048576 A5:L5 J4:L4 J39:XFD39 C44:XFD44 C46:XFD47 A1:L1 A38:XFD38 A45:XFD45 A42:XFD43 H14:XFD36 B40:XFD41 C14:F36 J13:XFD13">
    <cfRule type="expression" dxfId="296" priority="71">
      <formula>CELL("protect",A1)=0</formula>
    </cfRule>
  </conditionalFormatting>
  <conditionalFormatting sqref="F12:G12 A12:B12 A37:B38 F37:G38 F31:F36 F14:F29 A31:A36 A14:A29">
    <cfRule type="expression" dxfId="295" priority="70">
      <formula>CELL("protect",A12)=0</formula>
    </cfRule>
  </conditionalFormatting>
  <conditionalFormatting sqref="I12 I31:I38 I14:I29">
    <cfRule type="expression" dxfId="294" priority="69">
      <formula>CELL("protect",I12)=0</formula>
    </cfRule>
  </conditionalFormatting>
  <conditionalFormatting sqref="A7:B7 D7 A6:D6">
    <cfRule type="expression" dxfId="293" priority="68">
      <formula>CELL("protect",A6)=0</formula>
    </cfRule>
  </conditionalFormatting>
  <conditionalFormatting sqref="C7">
    <cfRule type="expression" dxfId="292" priority="65">
      <formula>CELL("protect",C7)=0</formula>
    </cfRule>
  </conditionalFormatting>
  <conditionalFormatting sqref="A44:B44">
    <cfRule type="expression" dxfId="291" priority="64">
      <formula>CELL("protect",A44)=0</formula>
    </cfRule>
  </conditionalFormatting>
  <conditionalFormatting sqref="E6:E7">
    <cfRule type="expression" dxfId="290" priority="63">
      <formula>CELL("protect",E6)=0</formula>
    </cfRule>
  </conditionalFormatting>
  <conditionalFormatting sqref="A46:B47">
    <cfRule type="expression" dxfId="289" priority="59">
      <formula>CELL("protect",A46)=0</formula>
    </cfRule>
  </conditionalFormatting>
  <conditionalFormatting sqref="K9:L11 K8">
    <cfRule type="expression" dxfId="288" priority="58">
      <formula>CELL("protect",K8)=0</formula>
    </cfRule>
  </conditionalFormatting>
  <conditionalFormatting sqref="I39">
    <cfRule type="expression" dxfId="287" priority="47">
      <formula>CELL("protect",I39)=0</formula>
    </cfRule>
  </conditionalFormatting>
  <conditionalFormatting sqref="F30 A30">
    <cfRule type="expression" dxfId="286" priority="45">
      <formula>CELL("protect",A30)=0</formula>
    </cfRule>
  </conditionalFormatting>
  <conditionalFormatting sqref="I30">
    <cfRule type="expression" dxfId="285" priority="44">
      <formula>CELL("protect",I30)=0</formula>
    </cfRule>
  </conditionalFormatting>
  <conditionalFormatting sqref="F7:I7 I8">
    <cfRule type="expression" dxfId="284" priority="43">
      <formula>CELL("protect",F7)=0</formula>
    </cfRule>
  </conditionalFormatting>
  <conditionalFormatting sqref="F8">
    <cfRule type="expression" dxfId="283" priority="39">
      <formula>CELL("protect",F8)=0</formula>
    </cfRule>
  </conditionalFormatting>
  <conditionalFormatting sqref="C3">
    <cfRule type="expression" dxfId="282" priority="29">
      <formula>CELL("protect",C3)=0</formula>
    </cfRule>
  </conditionalFormatting>
  <conditionalFormatting sqref="A3:B3">
    <cfRule type="expression" dxfId="281" priority="27">
      <formula>CELL("protect",A3)=0</formula>
    </cfRule>
  </conditionalFormatting>
  <conditionalFormatting sqref="D3">
    <cfRule type="expression" dxfId="280" priority="26">
      <formula>CELL("protect",D3)=0</formula>
    </cfRule>
  </conditionalFormatting>
  <conditionalFormatting sqref="E3:E4">
    <cfRule type="expression" dxfId="279" priority="25">
      <formula>CELL("Protect",E3)=0</formula>
    </cfRule>
  </conditionalFormatting>
  <conditionalFormatting sqref="A4:B4">
    <cfRule type="expression" dxfId="278" priority="21">
      <formula>CELL("protect",A4)=0</formula>
    </cfRule>
  </conditionalFormatting>
  <conditionalFormatting sqref="D4">
    <cfRule type="expression" dxfId="277" priority="20">
      <formula>CELL("protect",D4)=0</formula>
    </cfRule>
  </conditionalFormatting>
  <conditionalFormatting sqref="G9">
    <cfRule type="expression" dxfId="276" priority="12">
      <formula>CELL("protect",G9)=0</formula>
    </cfRule>
  </conditionalFormatting>
  <conditionalFormatting sqref="G8">
    <cfRule type="expression" dxfId="275" priority="11">
      <formula>CELL("protect",G8)=0</formula>
    </cfRule>
  </conditionalFormatting>
  <conditionalFormatting sqref="H9">
    <cfRule type="expression" dxfId="274" priority="10">
      <formula>CELL("protect",H9)=0</formula>
    </cfRule>
  </conditionalFormatting>
  <conditionalFormatting sqref="G14:G36">
    <cfRule type="expression" dxfId="273" priority="9">
      <formula>CELL("protect",G14)=0</formula>
    </cfRule>
  </conditionalFormatting>
  <conditionalFormatting sqref="H3">
    <cfRule type="expression" dxfId="272" priority="6">
      <formula>CELL("Protect",H3)=0</formula>
    </cfRule>
  </conditionalFormatting>
  <conditionalFormatting sqref="H4">
    <cfRule type="expression" dxfId="271" priority="5">
      <formula>CELL("protect",H4)=0</formula>
    </cfRule>
  </conditionalFormatting>
  <conditionalFormatting sqref="A40:A41">
    <cfRule type="expression" dxfId="270" priority="4">
      <formula>CELL("protect",A40)=0</formula>
    </cfRule>
  </conditionalFormatting>
  <conditionalFormatting sqref="B14:B36">
    <cfRule type="expression" dxfId="269" priority="3">
      <formula>CELL("protect",B14)=0</formula>
    </cfRule>
  </conditionalFormatting>
  <conditionalFormatting sqref="E13">
    <cfRule type="expression" dxfId="268" priority="2">
      <formula>CELL("protect",E13)=0</formula>
    </cfRule>
  </conditionalFormatting>
  <conditionalFormatting sqref="E13">
    <cfRule type="expression" dxfId="267" priority="1">
      <formula>CELL("protect",E13)=0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36" xr:uid="{00000000-0002-0000-15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93188" r:id="rId4" name="CheckBox1">
          <controlPr defaultSize="0" autoLine="0" r:id="rId5">
            <anchor moveWithCells="1">
              <from>
                <xdr:col>7</xdr:col>
                <xdr:colOff>657225</xdr:colOff>
                <xdr:row>0</xdr:row>
                <xdr:rowOff>38100</xdr:rowOff>
              </from>
              <to>
                <xdr:col>8</xdr:col>
                <xdr:colOff>838200</xdr:colOff>
                <xdr:row>1</xdr:row>
                <xdr:rowOff>57150</xdr:rowOff>
              </to>
            </anchor>
          </controlPr>
        </control>
      </mc:Choice>
      <mc:Fallback>
        <control shapeId="93188" r:id="rId4" name="CheckBox1"/>
      </mc:Fallback>
    </mc:AlternateContent>
    <mc:AlternateContent xmlns:mc="http://schemas.openxmlformats.org/markup-compatibility/2006">
      <mc:Choice Requires="x14">
        <control shapeId="93189" r:id="rId6" name="CheckBox2">
          <controlPr defaultSize="0" autoLine="0" r:id="rId7">
            <anchor moveWithCells="1">
              <from>
                <xdr:col>22</xdr:col>
                <xdr:colOff>657225</xdr:colOff>
                <xdr:row>8</xdr:row>
                <xdr:rowOff>19050</xdr:rowOff>
              </from>
              <to>
                <xdr:col>24</xdr:col>
                <xdr:colOff>485775</xdr:colOff>
                <xdr:row>9</xdr:row>
                <xdr:rowOff>76200</xdr:rowOff>
              </to>
            </anchor>
          </controlPr>
        </control>
      </mc:Choice>
      <mc:Fallback>
        <control shapeId="93189" r:id="rId6" name="CheckBox2"/>
      </mc:Fallback>
    </mc:AlternateContent>
    <mc:AlternateContent xmlns:mc="http://schemas.openxmlformats.org/markup-compatibility/2006">
      <mc:Choice Requires="x14">
        <control shapeId="93185" r:id="rId8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3190" r:id="rId9" name="Check Box 6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4"/>
  <dimension ref="A1:X50"/>
  <sheetViews>
    <sheetView zoomScale="85" zoomScaleNormal="85" workbookViewId="0">
      <pane ySplit="12" topLeftCell="A13" activePane="bottomLeft" state="frozen"/>
      <selection activeCell="J59" sqref="J59"/>
      <selection pane="bottomLeft" activeCell="A14" sqref="A14"/>
    </sheetView>
  </sheetViews>
  <sheetFormatPr defaultRowHeight="15.75" customHeight="1" x14ac:dyDescent="0.2"/>
  <cols>
    <col min="1" max="1" width="39.875" style="15" customWidth="1"/>
    <col min="2" max="2" width="3.75" style="15" customWidth="1"/>
    <col min="3" max="3" width="16.75" style="15" customWidth="1"/>
    <col min="4" max="4" width="38.875" style="15" customWidth="1"/>
    <col min="5" max="5" width="10.625" style="15" customWidth="1"/>
    <col min="6" max="6" width="10.5" style="15" customWidth="1"/>
    <col min="7" max="9" width="13.25" style="15" customWidth="1"/>
    <col min="10" max="10" width="2.875" style="15" customWidth="1"/>
    <col min="11" max="12" width="10.875" style="15" customWidth="1"/>
    <col min="13" max="16384" width="9" style="15"/>
  </cols>
  <sheetData>
    <row r="1" spans="1:24" s="105" customFormat="1" ht="19.5" customHeight="1" x14ac:dyDescent="0.2">
      <c r="A1" s="900" t="s">
        <v>570</v>
      </c>
      <c r="B1" s="901"/>
      <c r="C1" s="901"/>
      <c r="D1" s="901"/>
      <c r="E1" s="901"/>
      <c r="F1" s="901"/>
      <c r="G1" s="901"/>
      <c r="H1" s="901"/>
      <c r="I1" s="902"/>
    </row>
    <row r="2" spans="1:24" s="105" customFormat="1" ht="12" customHeight="1" x14ac:dyDescent="0.2">
      <c r="A2" s="911"/>
      <c r="B2" s="912"/>
      <c r="C2" s="912"/>
      <c r="D2" s="912"/>
      <c r="E2" s="912"/>
      <c r="F2" s="912"/>
      <c r="G2" s="912"/>
      <c r="H2" s="912"/>
      <c r="I2" s="913"/>
      <c r="K2" s="593" t="s">
        <v>618</v>
      </c>
      <c r="L2" s="583"/>
    </row>
    <row r="3" spans="1:24" s="105" customFormat="1" ht="15.75" customHeight="1" x14ac:dyDescent="0.25">
      <c r="A3" s="92" t="s">
        <v>171</v>
      </c>
      <c r="B3" s="665"/>
      <c r="D3" s="579" t="s">
        <v>47</v>
      </c>
      <c r="E3" s="579" t="s">
        <v>172</v>
      </c>
      <c r="F3" s="579"/>
      <c r="G3" s="578"/>
      <c r="H3" s="579" t="s">
        <v>109</v>
      </c>
      <c r="I3" s="100"/>
      <c r="K3" s="593" t="s">
        <v>617</v>
      </c>
      <c r="L3" s="583"/>
      <c r="M3"/>
      <c r="N3"/>
    </row>
    <row r="4" spans="1:24" s="105" customFormat="1" ht="15.75" customHeight="1" x14ac:dyDescent="0.25">
      <c r="A4" s="897">
        <f>Cert!$A$8</f>
        <v>0</v>
      </c>
      <c r="B4" s="898"/>
      <c r="C4" s="898"/>
      <c r="D4" s="577">
        <f>Cert!$F$8</f>
        <v>0</v>
      </c>
      <c r="E4" s="899">
        <f>Cert!$K$8</f>
        <v>0</v>
      </c>
      <c r="F4" s="899"/>
      <c r="H4" s="578" t="str">
        <f>TEXT(Cert!$K$10,"mm/dd/yy")&amp;" to "&amp;TEXT(Cert!$M$10,"mm/dd/yy")</f>
        <v>07/01/19 to 06/30/20</v>
      </c>
      <c r="I4" s="100"/>
      <c r="M4"/>
      <c r="N4"/>
    </row>
    <row r="5" spans="1:24" s="105" customFormat="1" ht="8.25" customHeight="1" x14ac:dyDescent="0.2">
      <c r="A5" s="1"/>
      <c r="B5" s="101"/>
      <c r="C5" s="101"/>
      <c r="D5" s="101"/>
      <c r="E5" s="101"/>
      <c r="F5" s="28"/>
      <c r="G5" s="28"/>
      <c r="H5" s="26"/>
      <c r="I5" s="27"/>
    </row>
    <row r="6" spans="1:24" s="6" customFormat="1" ht="15" thickBot="1" x14ac:dyDescent="0.25">
      <c r="A6" s="3" t="s">
        <v>9</v>
      </c>
      <c r="B6" s="668" t="s">
        <v>723</v>
      </c>
      <c r="C6" s="582" t="s">
        <v>575</v>
      </c>
      <c r="D6" s="4" t="s">
        <v>576</v>
      </c>
      <c r="E6" s="3" t="s">
        <v>577</v>
      </c>
      <c r="F6" s="5" t="s">
        <v>585</v>
      </c>
      <c r="G6" s="4" t="s">
        <v>579</v>
      </c>
      <c r="H6" s="4" t="s">
        <v>580</v>
      </c>
      <c r="I6" s="31" t="s">
        <v>581</v>
      </c>
      <c r="K6" s="1001" t="s">
        <v>619</v>
      </c>
      <c r="L6" s="1002"/>
    </row>
    <row r="7" spans="1:24" s="491" customFormat="1" ht="18" customHeight="1" x14ac:dyDescent="0.25">
      <c r="A7" s="987" t="s">
        <v>495</v>
      </c>
      <c r="B7" s="1012" t="s">
        <v>724</v>
      </c>
      <c r="C7" s="954" t="s">
        <v>568</v>
      </c>
      <c r="D7" s="990" t="s">
        <v>36</v>
      </c>
      <c r="E7" s="992" t="s">
        <v>497</v>
      </c>
      <c r="F7" s="995" t="s">
        <v>280</v>
      </c>
      <c r="G7" s="996"/>
      <c r="H7" s="996"/>
      <c r="I7" s="997"/>
      <c r="K7" s="1006" t="s">
        <v>492</v>
      </c>
      <c r="L7" s="1007"/>
    </row>
    <row r="8" spans="1:24" s="6" customFormat="1" ht="15" customHeight="1" x14ac:dyDescent="0.2">
      <c r="A8" s="988"/>
      <c r="B8" s="1013"/>
      <c r="C8" s="955"/>
      <c r="D8" s="991"/>
      <c r="E8" s="993"/>
      <c r="F8" s="998" t="s">
        <v>545</v>
      </c>
      <c r="G8" s="1008" t="s">
        <v>603</v>
      </c>
      <c r="H8" s="1009"/>
      <c r="I8" s="1003" t="s">
        <v>620</v>
      </c>
      <c r="K8" s="1001" t="s">
        <v>493</v>
      </c>
      <c r="L8" s="1002"/>
    </row>
    <row r="9" spans="1:24" s="6" customFormat="1" ht="15.75" customHeight="1" x14ac:dyDescent="0.25">
      <c r="A9" s="988"/>
      <c r="B9" s="1013"/>
      <c r="C9" s="955"/>
      <c r="D9" s="991"/>
      <c r="E9" s="993"/>
      <c r="F9" s="999"/>
      <c r="G9" s="1010" t="s">
        <v>601</v>
      </c>
      <c r="H9" s="1010" t="s">
        <v>602</v>
      </c>
      <c r="I9" s="1004"/>
      <c r="K9" s="650" t="s">
        <v>494</v>
      </c>
      <c r="L9" s="650" t="s">
        <v>494</v>
      </c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</row>
    <row r="10" spans="1:24" s="6" customFormat="1" ht="15.75" customHeight="1" thickBot="1" x14ac:dyDescent="0.25">
      <c r="A10" s="989"/>
      <c r="B10" s="1014"/>
      <c r="C10" s="956"/>
      <c r="D10" s="943"/>
      <c r="E10" s="994"/>
      <c r="F10" s="1000"/>
      <c r="G10" s="1011"/>
      <c r="H10" s="1011"/>
      <c r="I10" s="1005"/>
      <c r="K10" s="648" t="s">
        <v>490</v>
      </c>
      <c r="L10" s="648" t="s">
        <v>491</v>
      </c>
    </row>
    <row r="11" spans="1:24" s="6" customFormat="1" ht="15.75" customHeight="1" x14ac:dyDescent="0.2">
      <c r="A11" s="472" t="s">
        <v>445</v>
      </c>
      <c r="B11" s="472" t="s">
        <v>279</v>
      </c>
      <c r="C11" s="473" t="s">
        <v>607</v>
      </c>
      <c r="D11" s="472" t="s">
        <v>496</v>
      </c>
      <c r="E11" s="474" t="s">
        <v>611</v>
      </c>
      <c r="F11" s="592" t="s">
        <v>613</v>
      </c>
      <c r="G11" s="475" t="s">
        <v>605</v>
      </c>
      <c r="H11" s="475" t="s">
        <v>606</v>
      </c>
      <c r="I11" s="475" t="s">
        <v>498</v>
      </c>
      <c r="K11" s="20"/>
      <c r="L11" s="20"/>
    </row>
    <row r="12" spans="1:24" ht="15.75" hidden="1" customHeight="1" x14ac:dyDescent="0.2">
      <c r="A12" s="216"/>
      <c r="B12" s="6"/>
      <c r="C12" s="6"/>
      <c r="D12" s="6"/>
      <c r="E12" s="6"/>
      <c r="F12" s="476"/>
      <c r="G12" s="6"/>
      <c r="H12" s="6"/>
      <c r="I12" s="477"/>
      <c r="K12" s="21"/>
      <c r="L12" s="21"/>
    </row>
    <row r="13" spans="1:24" s="6" customFormat="1" ht="15.75" customHeight="1" x14ac:dyDescent="0.2">
      <c r="A13" s="699" t="s">
        <v>741</v>
      </c>
      <c r="B13" s="478"/>
      <c r="C13" s="478"/>
      <c r="D13" s="698"/>
      <c r="E13" s="704">
        <v>2080</v>
      </c>
      <c r="F13" s="702">
        <f>'19-A'!E72/E13</f>
        <v>0</v>
      </c>
      <c r="G13" s="700"/>
      <c r="H13" s="701"/>
      <c r="I13" s="703">
        <f>+'19-A'!G72</f>
        <v>0</v>
      </c>
      <c r="K13" s="22">
        <f>IF(H13&gt;1,(H13*F13)-I13,IF(G13&gt;1,(F13*E13*G13)-I13,0))</f>
        <v>0</v>
      </c>
      <c r="L13" s="23">
        <f t="shared" ref="L13:L36" si="0">IF(I13&gt;0,+K13/I13,0)</f>
        <v>0</v>
      </c>
    </row>
    <row r="14" spans="1:24" s="6" customFormat="1" ht="15.75" customHeight="1" x14ac:dyDescent="0.2">
      <c r="A14" s="695"/>
      <c r="B14" s="478"/>
      <c r="C14" s="478"/>
      <c r="D14" s="479"/>
      <c r="E14" s="596"/>
      <c r="F14" s="480"/>
      <c r="G14" s="481"/>
      <c r="H14" s="404"/>
      <c r="I14" s="657"/>
      <c r="K14" s="22">
        <f>IF(H14&gt;1,(H14*F14)-I14,IF(G14&gt;1,(F14*E14*G14)-I14,0))</f>
        <v>0</v>
      </c>
      <c r="L14" s="23">
        <f t="shared" si="0"/>
        <v>0</v>
      </c>
    </row>
    <row r="15" spans="1:24" ht="15.75" customHeight="1" x14ac:dyDescent="0.2">
      <c r="A15" s="695"/>
      <c r="B15" s="478"/>
      <c r="C15" s="478"/>
      <c r="D15" s="479"/>
      <c r="E15" s="596"/>
      <c r="F15" s="480"/>
      <c r="G15" s="481"/>
      <c r="H15" s="404"/>
      <c r="I15" s="657"/>
      <c r="K15" s="22">
        <f t="shared" ref="K15:K36" si="1">IF(H15&gt;1,(H15*F15)-I15,IF(G15&gt;1,(F15*E15*G15)-I15,0))</f>
        <v>0</v>
      </c>
      <c r="L15" s="23">
        <f t="shared" si="0"/>
        <v>0</v>
      </c>
    </row>
    <row r="16" spans="1:24" ht="15.75" customHeight="1" x14ac:dyDescent="0.2">
      <c r="A16" s="695"/>
      <c r="B16" s="478"/>
      <c r="C16" s="478"/>
      <c r="D16" s="479"/>
      <c r="E16" s="596"/>
      <c r="F16" s="480"/>
      <c r="G16" s="481"/>
      <c r="H16" s="404"/>
      <c r="I16" s="657"/>
      <c r="K16" s="22">
        <f t="shared" si="1"/>
        <v>0</v>
      </c>
      <c r="L16" s="23">
        <f t="shared" si="0"/>
        <v>0</v>
      </c>
    </row>
    <row r="17" spans="1:12" ht="15.75" customHeight="1" x14ac:dyDescent="0.2">
      <c r="A17" s="695"/>
      <c r="B17" s="478"/>
      <c r="C17" s="478"/>
      <c r="D17" s="479"/>
      <c r="E17" s="596"/>
      <c r="F17" s="480"/>
      <c r="G17" s="481"/>
      <c r="H17" s="404"/>
      <c r="I17" s="657"/>
      <c r="K17" s="22">
        <f t="shared" si="1"/>
        <v>0</v>
      </c>
      <c r="L17" s="23">
        <f t="shared" si="0"/>
        <v>0</v>
      </c>
    </row>
    <row r="18" spans="1:12" ht="15.75" customHeight="1" x14ac:dyDescent="0.2">
      <c r="A18" s="695"/>
      <c r="B18" s="478"/>
      <c r="C18" s="478"/>
      <c r="D18" s="479"/>
      <c r="E18" s="596"/>
      <c r="F18" s="480"/>
      <c r="G18" s="481"/>
      <c r="H18" s="404"/>
      <c r="I18" s="657"/>
      <c r="K18" s="22">
        <f t="shared" si="1"/>
        <v>0</v>
      </c>
      <c r="L18" s="23">
        <f t="shared" si="0"/>
        <v>0</v>
      </c>
    </row>
    <row r="19" spans="1:12" ht="15.75" customHeight="1" x14ac:dyDescent="0.2">
      <c r="A19" s="695"/>
      <c r="B19" s="478"/>
      <c r="C19" s="478"/>
      <c r="D19" s="479"/>
      <c r="E19" s="596"/>
      <c r="F19" s="480"/>
      <c r="G19" s="481"/>
      <c r="H19" s="404"/>
      <c r="I19" s="657"/>
      <c r="K19" s="22">
        <f t="shared" si="1"/>
        <v>0</v>
      </c>
      <c r="L19" s="23">
        <f t="shared" si="0"/>
        <v>0</v>
      </c>
    </row>
    <row r="20" spans="1:12" ht="15.75" customHeight="1" x14ac:dyDescent="0.2">
      <c r="A20" s="695"/>
      <c r="B20" s="478"/>
      <c r="C20" s="478"/>
      <c r="D20" s="479"/>
      <c r="E20" s="596"/>
      <c r="F20" s="480"/>
      <c r="G20" s="481"/>
      <c r="H20" s="404"/>
      <c r="I20" s="657"/>
      <c r="K20" s="22">
        <f t="shared" si="1"/>
        <v>0</v>
      </c>
      <c r="L20" s="23">
        <f t="shared" si="0"/>
        <v>0</v>
      </c>
    </row>
    <row r="21" spans="1:12" ht="15.75" customHeight="1" x14ac:dyDescent="0.2">
      <c r="A21" s="695"/>
      <c r="B21" s="478"/>
      <c r="C21" s="478"/>
      <c r="D21" s="479"/>
      <c r="E21" s="596"/>
      <c r="F21" s="480"/>
      <c r="G21" s="481"/>
      <c r="H21" s="404"/>
      <c r="I21" s="657"/>
      <c r="K21" s="22">
        <f t="shared" si="1"/>
        <v>0</v>
      </c>
      <c r="L21" s="23">
        <f t="shared" si="0"/>
        <v>0</v>
      </c>
    </row>
    <row r="22" spans="1:12" ht="15.75" customHeight="1" x14ac:dyDescent="0.2">
      <c r="A22" s="695"/>
      <c r="B22" s="478"/>
      <c r="C22" s="478"/>
      <c r="D22" s="479"/>
      <c r="E22" s="596"/>
      <c r="F22" s="480"/>
      <c r="G22" s="481"/>
      <c r="H22" s="404"/>
      <c r="I22" s="657"/>
      <c r="K22" s="22">
        <f t="shared" si="1"/>
        <v>0</v>
      </c>
      <c r="L22" s="23">
        <f t="shared" si="0"/>
        <v>0</v>
      </c>
    </row>
    <row r="23" spans="1:12" ht="15.75" customHeight="1" x14ac:dyDescent="0.2">
      <c r="A23" s="695"/>
      <c r="B23" s="478"/>
      <c r="C23" s="478"/>
      <c r="D23" s="479"/>
      <c r="E23" s="596"/>
      <c r="F23" s="480"/>
      <c r="G23" s="481"/>
      <c r="H23" s="404"/>
      <c r="I23" s="657"/>
      <c r="K23" s="22">
        <f t="shared" si="1"/>
        <v>0</v>
      </c>
      <c r="L23" s="23">
        <f t="shared" si="0"/>
        <v>0</v>
      </c>
    </row>
    <row r="24" spans="1:12" ht="15.75" customHeight="1" x14ac:dyDescent="0.2">
      <c r="A24" s="695"/>
      <c r="B24" s="478"/>
      <c r="C24" s="478"/>
      <c r="D24" s="479"/>
      <c r="E24" s="596"/>
      <c r="F24" s="480"/>
      <c r="G24" s="481"/>
      <c r="H24" s="404"/>
      <c r="I24" s="657"/>
      <c r="K24" s="22">
        <f t="shared" si="1"/>
        <v>0</v>
      </c>
      <c r="L24" s="23">
        <f t="shared" si="0"/>
        <v>0</v>
      </c>
    </row>
    <row r="25" spans="1:12" ht="15.75" customHeight="1" x14ac:dyDescent="0.2">
      <c r="A25" s="695"/>
      <c r="B25" s="478"/>
      <c r="C25" s="478"/>
      <c r="D25" s="479"/>
      <c r="E25" s="596"/>
      <c r="F25" s="480"/>
      <c r="G25" s="481"/>
      <c r="H25" s="404"/>
      <c r="I25" s="657"/>
      <c r="K25" s="22">
        <f t="shared" si="1"/>
        <v>0</v>
      </c>
      <c r="L25" s="23">
        <f t="shared" si="0"/>
        <v>0</v>
      </c>
    </row>
    <row r="26" spans="1:12" ht="15.75" customHeight="1" x14ac:dyDescent="0.2">
      <c r="A26" s="695"/>
      <c r="B26" s="478"/>
      <c r="C26" s="478"/>
      <c r="D26" s="479"/>
      <c r="E26" s="596"/>
      <c r="F26" s="480"/>
      <c r="G26" s="481"/>
      <c r="H26" s="404"/>
      <c r="I26" s="657"/>
      <c r="K26" s="22">
        <f t="shared" si="1"/>
        <v>0</v>
      </c>
      <c r="L26" s="23">
        <f t="shared" si="0"/>
        <v>0</v>
      </c>
    </row>
    <row r="27" spans="1:12" ht="15.75" customHeight="1" x14ac:dyDescent="0.2">
      <c r="A27" s="695"/>
      <c r="B27" s="478"/>
      <c r="C27" s="478"/>
      <c r="D27" s="479"/>
      <c r="E27" s="596"/>
      <c r="F27" s="480"/>
      <c r="G27" s="481"/>
      <c r="H27" s="404"/>
      <c r="I27" s="657"/>
      <c r="K27" s="22">
        <f t="shared" si="1"/>
        <v>0</v>
      </c>
      <c r="L27" s="23">
        <f t="shared" si="0"/>
        <v>0</v>
      </c>
    </row>
    <row r="28" spans="1:12" ht="15.75" customHeight="1" x14ac:dyDescent="0.2">
      <c r="A28" s="695"/>
      <c r="B28" s="478"/>
      <c r="C28" s="478"/>
      <c r="D28" s="479"/>
      <c r="E28" s="596"/>
      <c r="F28" s="480"/>
      <c r="G28" s="481"/>
      <c r="H28" s="404"/>
      <c r="I28" s="657"/>
      <c r="K28" s="22">
        <f t="shared" si="1"/>
        <v>0</v>
      </c>
      <c r="L28" s="23">
        <f t="shared" si="0"/>
        <v>0</v>
      </c>
    </row>
    <row r="29" spans="1:12" ht="15.75" customHeight="1" x14ac:dyDescent="0.2">
      <c r="A29" s="695"/>
      <c r="B29" s="478"/>
      <c r="C29" s="478"/>
      <c r="D29" s="479"/>
      <c r="E29" s="596"/>
      <c r="F29" s="480"/>
      <c r="G29" s="481"/>
      <c r="H29" s="404"/>
      <c r="I29" s="657"/>
      <c r="K29" s="22">
        <f t="shared" si="1"/>
        <v>0</v>
      </c>
      <c r="L29" s="23">
        <f t="shared" si="0"/>
        <v>0</v>
      </c>
    </row>
    <row r="30" spans="1:12" ht="15.75" customHeight="1" x14ac:dyDescent="0.2">
      <c r="A30" s="695"/>
      <c r="B30" s="478"/>
      <c r="C30" s="478"/>
      <c r="D30" s="479"/>
      <c r="E30" s="596"/>
      <c r="F30" s="480"/>
      <c r="G30" s="481"/>
      <c r="H30" s="404"/>
      <c r="I30" s="657"/>
      <c r="K30" s="22">
        <f t="shared" si="1"/>
        <v>0</v>
      </c>
      <c r="L30" s="23">
        <f t="shared" si="0"/>
        <v>0</v>
      </c>
    </row>
    <row r="31" spans="1:12" ht="15.75" customHeight="1" x14ac:dyDescent="0.2">
      <c r="A31" s="695"/>
      <c r="B31" s="478"/>
      <c r="C31" s="478"/>
      <c r="D31" s="479"/>
      <c r="E31" s="596"/>
      <c r="F31" s="480"/>
      <c r="G31" s="481"/>
      <c r="H31" s="404"/>
      <c r="I31" s="657"/>
      <c r="K31" s="22">
        <f t="shared" si="1"/>
        <v>0</v>
      </c>
      <c r="L31" s="23">
        <f t="shared" si="0"/>
        <v>0</v>
      </c>
    </row>
    <row r="32" spans="1:12" ht="15.75" customHeight="1" x14ac:dyDescent="0.2">
      <c r="A32" s="695"/>
      <c r="B32" s="478"/>
      <c r="C32" s="478"/>
      <c r="D32" s="479"/>
      <c r="E32" s="596"/>
      <c r="F32" s="480"/>
      <c r="G32" s="481"/>
      <c r="H32" s="404"/>
      <c r="I32" s="657"/>
      <c r="K32" s="22">
        <f t="shared" si="1"/>
        <v>0</v>
      </c>
      <c r="L32" s="23">
        <f t="shared" si="0"/>
        <v>0</v>
      </c>
    </row>
    <row r="33" spans="1:12" ht="15.75" customHeight="1" x14ac:dyDescent="0.2">
      <c r="A33" s="695"/>
      <c r="B33" s="478"/>
      <c r="C33" s="478"/>
      <c r="D33" s="479"/>
      <c r="E33" s="596"/>
      <c r="F33" s="480"/>
      <c r="G33" s="481"/>
      <c r="H33" s="404"/>
      <c r="I33" s="657"/>
      <c r="K33" s="22">
        <f t="shared" si="1"/>
        <v>0</v>
      </c>
      <c r="L33" s="23">
        <f t="shared" si="0"/>
        <v>0</v>
      </c>
    </row>
    <row r="34" spans="1:12" ht="15.75" customHeight="1" x14ac:dyDescent="0.2">
      <c r="A34" s="695"/>
      <c r="B34" s="478"/>
      <c r="C34" s="478"/>
      <c r="D34" s="479"/>
      <c r="E34" s="596"/>
      <c r="F34" s="480"/>
      <c r="G34" s="481"/>
      <c r="H34" s="404"/>
      <c r="I34" s="657"/>
      <c r="K34" s="22">
        <f t="shared" si="1"/>
        <v>0</v>
      </c>
      <c r="L34" s="23">
        <f t="shared" si="0"/>
        <v>0</v>
      </c>
    </row>
    <row r="35" spans="1:12" ht="15.75" customHeight="1" x14ac:dyDescent="0.2">
      <c r="A35" s="695"/>
      <c r="B35" s="478"/>
      <c r="C35" s="478"/>
      <c r="D35" s="479"/>
      <c r="E35" s="596"/>
      <c r="F35" s="480"/>
      <c r="G35" s="481"/>
      <c r="H35" s="404"/>
      <c r="I35" s="657"/>
      <c r="K35" s="22">
        <f t="shared" si="1"/>
        <v>0</v>
      </c>
      <c r="L35" s="23">
        <f t="shared" si="0"/>
        <v>0</v>
      </c>
    </row>
    <row r="36" spans="1:12" ht="15.75" customHeight="1" x14ac:dyDescent="0.2">
      <c r="A36" s="695"/>
      <c r="B36" s="478"/>
      <c r="C36" s="478"/>
      <c r="D36" s="479"/>
      <c r="E36" s="596"/>
      <c r="F36" s="480"/>
      <c r="G36" s="481"/>
      <c r="H36" s="404"/>
      <c r="I36" s="657"/>
      <c r="K36" s="22">
        <f t="shared" si="1"/>
        <v>0</v>
      </c>
      <c r="L36" s="23">
        <f t="shared" si="0"/>
        <v>0</v>
      </c>
    </row>
    <row r="37" spans="1:12" ht="15.75" hidden="1" customHeight="1" x14ac:dyDescent="0.2">
      <c r="A37" s="483"/>
      <c r="B37" s="306"/>
      <c r="C37" s="6"/>
      <c r="D37" s="6"/>
      <c r="E37" s="6"/>
      <c r="F37" s="484"/>
      <c r="G37" s="290"/>
      <c r="H37" s="290"/>
      <c r="I37" s="661"/>
    </row>
    <row r="38" spans="1:12" ht="17.25" customHeight="1" thickBot="1" x14ac:dyDescent="0.25">
      <c r="A38" s="485" t="s">
        <v>287</v>
      </c>
      <c r="B38" s="693"/>
      <c r="C38" s="486"/>
      <c r="D38" s="487"/>
      <c r="E38" s="488"/>
      <c r="F38" s="490">
        <f>SUM(F13:F36)</f>
        <v>0</v>
      </c>
      <c r="G38" s="489"/>
      <c r="H38" s="489"/>
      <c r="I38" s="659">
        <f>SUM(I13:I36)</f>
        <v>0</v>
      </c>
    </row>
    <row r="39" spans="1:12" ht="14.25" x14ac:dyDescent="0.2">
      <c r="A39" s="260"/>
      <c r="B39" s="93"/>
      <c r="C39" s="93"/>
      <c r="D39" s="93"/>
      <c r="E39" s="93"/>
      <c r="F39" s="343"/>
      <c r="G39" s="343"/>
      <c r="H39" s="343"/>
      <c r="I39" s="10" t="s">
        <v>282</v>
      </c>
    </row>
    <row r="40" spans="1:12" ht="15.75" customHeight="1" x14ac:dyDescent="0.2">
      <c r="A40" s="12" t="s">
        <v>725</v>
      </c>
      <c r="B40" s="13"/>
      <c r="C40" s="13"/>
      <c r="D40" s="6"/>
      <c r="E40" s="6"/>
      <c r="F40" s="6"/>
      <c r="G40" s="6"/>
      <c r="H40" s="6"/>
      <c r="I40" s="14"/>
    </row>
    <row r="41" spans="1:12" ht="15.75" customHeight="1" x14ac:dyDescent="0.25">
      <c r="A41" s="12" t="s">
        <v>726</v>
      </c>
      <c r="B41" s="13"/>
      <c r="C41" s="13"/>
      <c r="D41" s="6"/>
      <c r="E41" s="6"/>
      <c r="F41" s="6"/>
      <c r="G41" s="6"/>
      <c r="H41" s="6"/>
      <c r="I41" s="14"/>
    </row>
    <row r="42" spans="1:12" ht="15.75" customHeight="1" x14ac:dyDescent="0.2">
      <c r="A42" s="12" t="s">
        <v>608</v>
      </c>
      <c r="B42" s="13"/>
      <c r="C42" s="13"/>
      <c r="D42" s="6"/>
      <c r="E42" s="6"/>
      <c r="F42" s="6"/>
      <c r="G42" s="6"/>
      <c r="H42" s="6"/>
      <c r="I42" s="14"/>
    </row>
    <row r="43" spans="1:12" ht="15.75" customHeight="1" x14ac:dyDescent="0.2">
      <c r="A43" s="12" t="s">
        <v>609</v>
      </c>
      <c r="B43" s="13"/>
      <c r="C43" s="13"/>
      <c r="D43" s="6"/>
      <c r="E43" s="6"/>
      <c r="F43" s="6"/>
      <c r="G43" s="6"/>
      <c r="H43" s="6"/>
      <c r="I43" s="14"/>
    </row>
    <row r="44" spans="1:12" ht="15.75" customHeight="1" x14ac:dyDescent="0.2">
      <c r="A44" s="12" t="s">
        <v>610</v>
      </c>
      <c r="B44" s="13"/>
      <c r="C44" s="11"/>
      <c r="D44" s="6"/>
      <c r="E44" s="6"/>
      <c r="F44" s="6"/>
      <c r="G44" s="6"/>
      <c r="H44" s="6"/>
      <c r="I44" s="14"/>
    </row>
    <row r="45" spans="1:12" ht="15.75" customHeight="1" x14ac:dyDescent="0.2">
      <c r="A45" s="12" t="s">
        <v>612</v>
      </c>
      <c r="B45" s="13"/>
      <c r="C45" s="13"/>
      <c r="D45" s="6"/>
      <c r="E45" s="6"/>
      <c r="F45" s="6"/>
      <c r="G45" s="6"/>
      <c r="H45" s="6"/>
      <c r="I45" s="14"/>
    </row>
    <row r="46" spans="1:12" ht="15.75" customHeight="1" x14ac:dyDescent="0.2">
      <c r="A46" s="12" t="s">
        <v>889</v>
      </c>
      <c r="B46" s="13"/>
      <c r="C46" s="13"/>
      <c r="D46" s="6"/>
      <c r="E46" s="6"/>
      <c r="F46" s="6"/>
      <c r="G46" s="6"/>
      <c r="H46" s="6"/>
      <c r="I46" s="14"/>
    </row>
    <row r="47" spans="1:12" ht="15.75" customHeight="1" x14ac:dyDescent="0.2">
      <c r="A47" s="12" t="s">
        <v>604</v>
      </c>
      <c r="B47" s="13"/>
      <c r="C47" s="13"/>
      <c r="D47" s="6"/>
      <c r="E47" s="6"/>
      <c r="F47" s="6"/>
      <c r="G47" s="6"/>
      <c r="H47" s="6"/>
      <c r="I47" s="14"/>
    </row>
    <row r="48" spans="1:12" ht="15.75" customHeight="1" x14ac:dyDescent="0.2">
      <c r="A48" s="12" t="s">
        <v>615</v>
      </c>
      <c r="B48" s="13"/>
      <c r="C48" s="13"/>
      <c r="D48" s="6"/>
      <c r="E48" s="6"/>
      <c r="F48" s="6"/>
      <c r="G48" s="6"/>
      <c r="H48" s="6"/>
      <c r="I48" s="14"/>
    </row>
    <row r="49" spans="1:9" s="6" customFormat="1" ht="15.75" customHeight="1" x14ac:dyDescent="0.2">
      <c r="A49" s="12" t="s">
        <v>616</v>
      </c>
      <c r="B49" s="13"/>
      <c r="C49" s="13"/>
      <c r="I49" s="14"/>
    </row>
    <row r="50" spans="1:9" ht="15.75" customHeight="1" x14ac:dyDescent="0.2">
      <c r="A50" s="16" t="s">
        <v>614</v>
      </c>
      <c r="B50" s="17"/>
      <c r="C50" s="17"/>
      <c r="D50" s="18"/>
      <c r="E50" s="18"/>
      <c r="F50" s="18"/>
      <c r="G50" s="18"/>
      <c r="H50" s="18"/>
      <c r="I50" s="19"/>
    </row>
  </sheetData>
  <sheetProtection algorithmName="SHA-512" hashValue="QETMSuhFxRGy2P5ZIzDZSioRjC5CrUMZRyHFXBMSiEHRVDjdhO/dNoCZUg/lQ8jyQVSb2VZTxrdqtum8VkMUJw==" saltValue="mYnRExyA3US9W3hY5diqFQ==" spinCount="100000" sheet="1" objects="1" scenarios="1"/>
  <mergeCells count="18">
    <mergeCell ref="A4:C4"/>
    <mergeCell ref="A1:I1"/>
    <mergeCell ref="A2:I2"/>
    <mergeCell ref="A7:A10"/>
    <mergeCell ref="C7:C10"/>
    <mergeCell ref="D7:D10"/>
    <mergeCell ref="E7:E10"/>
    <mergeCell ref="F7:I7"/>
    <mergeCell ref="F8:F10"/>
    <mergeCell ref="I8:I10"/>
    <mergeCell ref="E4:F4"/>
    <mergeCell ref="B7:B10"/>
    <mergeCell ref="K6:L6"/>
    <mergeCell ref="K8:L8"/>
    <mergeCell ref="K7:L7"/>
    <mergeCell ref="G8:H8"/>
    <mergeCell ref="G9:G10"/>
    <mergeCell ref="H9:H10"/>
  </mergeCells>
  <conditionalFormatting sqref="Y9:XFD9 A39:H39 A14:A36 F6:I6 A2:I2 M6:XFD8 M10:XFD11 M9 M1:XFD2 J2:K3 J8:J11 J6:K7 J4:L4 A47:XFD1048576 J39:XFD39 C44:XFD44 C46:XFD47 A1:L1 A5:XFD5 A38:XFD38 A45:XFD45 A42:XFD43 H14:XFD36 B40:XFD41 C14:F36 J13:XFD13">
    <cfRule type="expression" dxfId="266" priority="71">
      <formula>CELL("protect",A1)=0</formula>
    </cfRule>
  </conditionalFormatting>
  <conditionalFormatting sqref="F12:G12 A12:B12 A37:B38 F37:G38 F31:F36 F14:F29 A31:A36 A14:A29">
    <cfRule type="expression" dxfId="265" priority="70">
      <formula>CELL("protect",A12)=0</formula>
    </cfRule>
  </conditionalFormatting>
  <conditionalFormatting sqref="I12 I31:I38 I14:I29">
    <cfRule type="expression" dxfId="264" priority="69">
      <formula>CELL("protect",I12)=0</formula>
    </cfRule>
  </conditionalFormatting>
  <conditionalFormatting sqref="A7:B7 D7 A6:D6">
    <cfRule type="expression" dxfId="263" priority="68">
      <formula>CELL("protect",A6)=0</formula>
    </cfRule>
  </conditionalFormatting>
  <conditionalFormatting sqref="C7">
    <cfRule type="expression" dxfId="262" priority="65">
      <formula>CELL("protect",C7)=0</formula>
    </cfRule>
  </conditionalFormatting>
  <conditionalFormatting sqref="A44:B44">
    <cfRule type="expression" dxfId="261" priority="64">
      <formula>CELL("protect",A44)=0</formula>
    </cfRule>
  </conditionalFormatting>
  <conditionalFormatting sqref="E6:E7">
    <cfRule type="expression" dxfId="260" priority="63">
      <formula>CELL("protect",E6)=0</formula>
    </cfRule>
  </conditionalFormatting>
  <conditionalFormatting sqref="A46:B47">
    <cfRule type="expression" dxfId="259" priority="59">
      <formula>CELL("protect",A46)=0</formula>
    </cfRule>
  </conditionalFormatting>
  <conditionalFormatting sqref="K9:L11 K8">
    <cfRule type="expression" dxfId="258" priority="58">
      <formula>CELL("protect",K8)=0</formula>
    </cfRule>
  </conditionalFormatting>
  <conditionalFormatting sqref="I39">
    <cfRule type="expression" dxfId="257" priority="47">
      <formula>CELL("protect",I39)=0</formula>
    </cfRule>
  </conditionalFormatting>
  <conditionalFormatting sqref="F30 A30">
    <cfRule type="expression" dxfId="256" priority="45">
      <formula>CELL("protect",A30)=0</formula>
    </cfRule>
  </conditionalFormatting>
  <conditionalFormatting sqref="I30">
    <cfRule type="expression" dxfId="255" priority="44">
      <formula>CELL("protect",I30)=0</formula>
    </cfRule>
  </conditionalFormatting>
  <conditionalFormatting sqref="F7:I7 I8">
    <cfRule type="expression" dxfId="254" priority="43">
      <formula>CELL("protect",F7)=0</formula>
    </cfRule>
  </conditionalFormatting>
  <conditionalFormatting sqref="F8">
    <cfRule type="expression" dxfId="253" priority="39">
      <formula>CELL("protect",F8)=0</formula>
    </cfRule>
  </conditionalFormatting>
  <conditionalFormatting sqref="C3 O3:XFD4">
    <cfRule type="expression" dxfId="252" priority="29">
      <formula>CELL("protect",C3)=0</formula>
    </cfRule>
  </conditionalFormatting>
  <conditionalFormatting sqref="A3:B3">
    <cfRule type="expression" dxfId="251" priority="27">
      <formula>CELL("protect",A3)=0</formula>
    </cfRule>
  </conditionalFormatting>
  <conditionalFormatting sqref="D3">
    <cfRule type="expression" dxfId="250" priority="26">
      <formula>CELL("protect",D3)=0</formula>
    </cfRule>
  </conditionalFormatting>
  <conditionalFormatting sqref="E3">
    <cfRule type="expression" dxfId="249" priority="25">
      <formula>CELL("Protect",E3)=0</formula>
    </cfRule>
  </conditionalFormatting>
  <conditionalFormatting sqref="E4">
    <cfRule type="expression" dxfId="248" priority="19">
      <formula>CELL("Protect",E4)=0</formula>
    </cfRule>
  </conditionalFormatting>
  <conditionalFormatting sqref="A4:B4">
    <cfRule type="expression" dxfId="247" priority="21">
      <formula>CELL("protect",A4)=0</formula>
    </cfRule>
  </conditionalFormatting>
  <conditionalFormatting sqref="D4">
    <cfRule type="expression" dxfId="246" priority="20">
      <formula>CELL("protect",D4)=0</formula>
    </cfRule>
  </conditionalFormatting>
  <conditionalFormatting sqref="G9">
    <cfRule type="expression" dxfId="245" priority="12">
      <formula>CELL("protect",G9)=0</formula>
    </cfRule>
  </conditionalFormatting>
  <conditionalFormatting sqref="G8">
    <cfRule type="expression" dxfId="244" priority="11">
      <formula>CELL("protect",G8)=0</formula>
    </cfRule>
  </conditionalFormatting>
  <conditionalFormatting sqref="H9">
    <cfRule type="expression" dxfId="243" priority="10">
      <formula>CELL("protect",H9)=0</formula>
    </cfRule>
  </conditionalFormatting>
  <conditionalFormatting sqref="G14:G36">
    <cfRule type="expression" dxfId="242" priority="9">
      <formula>CELL("protect",G14)=0</formula>
    </cfRule>
  </conditionalFormatting>
  <conditionalFormatting sqref="H3">
    <cfRule type="expression" dxfId="241" priority="6">
      <formula>CELL("Protect",H3)=0</formula>
    </cfRule>
  </conditionalFormatting>
  <conditionalFormatting sqref="H4">
    <cfRule type="expression" dxfId="240" priority="5">
      <formula>CELL("protect",H4)=0</formula>
    </cfRule>
  </conditionalFormatting>
  <conditionalFormatting sqref="A40:A41">
    <cfRule type="expression" dxfId="239" priority="4">
      <formula>CELL("protect",A40)=0</formula>
    </cfRule>
  </conditionalFormatting>
  <conditionalFormatting sqref="B14:B36">
    <cfRule type="expression" dxfId="238" priority="3">
      <formula>CELL("protect",B14)=0</formula>
    </cfRule>
  </conditionalFormatting>
  <conditionalFormatting sqref="E13">
    <cfRule type="expression" dxfId="237" priority="2">
      <formula>CELL("protect",E13)=0</formula>
    </cfRule>
  </conditionalFormatting>
  <conditionalFormatting sqref="E13">
    <cfRule type="expression" dxfId="236" priority="1">
      <formula>CELL("protect",E13)=0</formula>
    </cfRule>
  </conditionalFormatting>
  <dataValidations count="1">
    <dataValidation type="whole" allowBlank="1" showInputMessage="1" showErrorMessage="1" error="Enter whole amounts only (no less than negative 20,000).  Round cents to the nearest dollar." sqref="I13:I36" xr:uid="{00000000-0002-0000-1600-000000000000}">
      <formula1>-20000</formula1>
      <formula2>999999999999999000000</formula2>
    </dataValidation>
  </dataValidations>
  <printOptions horizontalCentered="1" verticalCentered="1"/>
  <pageMargins left="0.3" right="0.25" top="0.25" bottom="0.35" header="0.5" footer="0.2"/>
  <pageSetup scale="77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94212" r:id="rId4" name="CheckBox1">
          <controlPr defaultSize="0" autoLine="0" r:id="rId5">
            <anchor moveWithCells="1">
              <from>
                <xdr:col>7</xdr:col>
                <xdr:colOff>657225</xdr:colOff>
                <xdr:row>0</xdr:row>
                <xdr:rowOff>28575</xdr:rowOff>
              </from>
              <to>
                <xdr:col>8</xdr:col>
                <xdr:colOff>838200</xdr:colOff>
                <xdr:row>1</xdr:row>
                <xdr:rowOff>47625</xdr:rowOff>
              </to>
            </anchor>
          </controlPr>
        </control>
      </mc:Choice>
      <mc:Fallback>
        <control shapeId="94212" r:id="rId4" name="CheckBox1"/>
      </mc:Fallback>
    </mc:AlternateContent>
    <mc:AlternateContent xmlns:mc="http://schemas.openxmlformats.org/markup-compatibility/2006">
      <mc:Choice Requires="x14">
        <control shapeId="94213" r:id="rId6" name="CheckBox2">
          <controlPr defaultSize="0" autoLine="0" r:id="rId7">
            <anchor moveWithCells="1">
              <from>
                <xdr:col>22</xdr:col>
                <xdr:colOff>657225</xdr:colOff>
                <xdr:row>7</xdr:row>
                <xdr:rowOff>28575</xdr:rowOff>
              </from>
              <to>
                <xdr:col>24</xdr:col>
                <xdr:colOff>485775</xdr:colOff>
                <xdr:row>8</xdr:row>
                <xdr:rowOff>104775</xdr:rowOff>
              </to>
            </anchor>
          </controlPr>
        </control>
      </mc:Choice>
      <mc:Fallback>
        <control shapeId="94213" r:id="rId6" name="CheckBox2"/>
      </mc:Fallback>
    </mc:AlternateContent>
    <mc:AlternateContent xmlns:mc="http://schemas.openxmlformats.org/markup-compatibility/2006">
      <mc:Choice Requires="x14">
        <control shapeId="94215" r:id="rId8" name="CheckBox3">
          <controlPr defaultSize="0" autoLine="0" r:id="rId9">
            <anchor moveWithCells="1">
              <from>
                <xdr:col>7</xdr:col>
                <xdr:colOff>657225</xdr:colOff>
                <xdr:row>0</xdr:row>
                <xdr:rowOff>19050</xdr:rowOff>
              </from>
              <to>
                <xdr:col>8</xdr:col>
                <xdr:colOff>838200</xdr:colOff>
                <xdr:row>1</xdr:row>
                <xdr:rowOff>38100</xdr:rowOff>
              </to>
            </anchor>
          </controlPr>
        </control>
      </mc:Choice>
      <mc:Fallback>
        <control shapeId="94215" r:id="rId8" name="CheckBox3"/>
      </mc:Fallback>
    </mc:AlternateContent>
    <mc:AlternateContent xmlns:mc="http://schemas.openxmlformats.org/markup-compatibility/2006">
      <mc:Choice Requires="x14">
        <control shapeId="94209" r:id="rId10" name="Check Box 1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4214" r:id="rId11" name="Check Box 6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4216" r:id="rId12" name="Check Box 8">
          <controlPr defaultSize="0" autoFill="0" autoLine="0" autoPict="0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95250</xdr:rowOff>
              </to>
            </anchor>
          </controlPr>
        </control>
      </mc:Choice>
    </mc:AlternateContent>
  </control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50"/>
  <sheetViews>
    <sheetView zoomScale="90" zoomScaleNormal="90" zoomScalePageLayoutView="70" workbookViewId="0">
      <pane ySplit="11" topLeftCell="A12" activePane="bottomLeft" state="frozen"/>
      <selection activeCell="A12" sqref="A12"/>
      <selection pane="bottomLeft" activeCell="A12" sqref="A12"/>
    </sheetView>
  </sheetViews>
  <sheetFormatPr defaultRowHeight="14.25" x14ac:dyDescent="0.2"/>
  <cols>
    <col min="1" max="1" width="28.5" style="15" customWidth="1"/>
    <col min="2" max="2" width="15.875" style="15" customWidth="1"/>
    <col min="3" max="3" width="11" style="15" customWidth="1"/>
    <col min="4" max="5" width="10.75" style="15" customWidth="1"/>
    <col min="6" max="6" width="7.75" style="15" customWidth="1"/>
    <col min="7" max="10" width="9.25" style="15" customWidth="1"/>
    <col min="11" max="11" width="29.125" style="15" customWidth="1"/>
    <col min="12" max="16384" width="9" style="15"/>
  </cols>
  <sheetData>
    <row r="1" spans="1:12" s="8" customFormat="1" ht="20.25" customHeight="1" x14ac:dyDescent="0.2">
      <c r="A1" s="900" t="s">
        <v>211</v>
      </c>
      <c r="B1" s="901"/>
      <c r="C1" s="901"/>
      <c r="D1" s="901"/>
      <c r="E1" s="901"/>
      <c r="F1" s="901"/>
      <c r="G1" s="546"/>
      <c r="H1" s="77"/>
      <c r="I1" s="117"/>
      <c r="J1" s="77"/>
      <c r="K1" s="147"/>
    </row>
    <row r="2" spans="1:12" s="8" customFormat="1" ht="15" x14ac:dyDescent="0.2">
      <c r="A2" s="911" t="s">
        <v>213</v>
      </c>
      <c r="B2" s="912"/>
      <c r="C2" s="912"/>
      <c r="D2" s="912"/>
      <c r="E2" s="912"/>
      <c r="F2" s="912"/>
      <c r="G2" s="205"/>
      <c r="H2" s="205" t="s">
        <v>328</v>
      </c>
      <c r="I2" s="90">
        <f>Cert!$A$8</f>
        <v>0</v>
      </c>
      <c r="J2" s="105"/>
      <c r="K2" s="52"/>
    </row>
    <row r="3" spans="1:12" s="8" customFormat="1" ht="15" x14ac:dyDescent="0.2">
      <c r="A3" s="911" t="s">
        <v>212</v>
      </c>
      <c r="B3" s="912"/>
      <c r="C3" s="912"/>
      <c r="D3" s="912"/>
      <c r="E3" s="912"/>
      <c r="F3" s="912"/>
      <c r="G3" s="205"/>
      <c r="H3" s="205" t="s">
        <v>329</v>
      </c>
      <c r="I3" s="90">
        <f>Cert!$F$8</f>
        <v>0</v>
      </c>
      <c r="J3" s="105"/>
      <c r="K3" s="52"/>
    </row>
    <row r="4" spans="1:12" s="8" customFormat="1" ht="15" x14ac:dyDescent="0.2">
      <c r="A4" s="110"/>
      <c r="B4" s="107" t="s">
        <v>0</v>
      </c>
      <c r="C4" s="105"/>
      <c r="D4" s="105"/>
      <c r="E4" s="105"/>
      <c r="F4" s="103"/>
      <c r="G4" s="205"/>
      <c r="H4" s="205" t="s">
        <v>330</v>
      </c>
      <c r="I4" s="748">
        <f>Cert!$K$8</f>
        <v>0</v>
      </c>
      <c r="J4" s="105"/>
      <c r="K4" s="100"/>
    </row>
    <row r="5" spans="1:12" s="8" customFormat="1" ht="15" x14ac:dyDescent="0.2">
      <c r="A5" s="32"/>
      <c r="B5" s="105"/>
      <c r="C5" s="105"/>
      <c r="D5" s="105"/>
      <c r="E5" s="105"/>
      <c r="F5" s="103"/>
      <c r="G5" s="205"/>
      <c r="H5" s="205" t="s">
        <v>331</v>
      </c>
      <c r="I5" s="551" t="str">
        <f>TEXT(Cert!$K$10,"mm/dd/yy")&amp;" to "&amp;TEXT(Cert!$M$10,"mm/dd/yy")</f>
        <v>07/01/19 to 06/30/20</v>
      </c>
      <c r="J5" s="105"/>
      <c r="K5" s="27"/>
    </row>
    <row r="6" spans="1:12" x14ac:dyDescent="0.2">
      <c r="A6" s="165"/>
      <c r="B6" s="142"/>
      <c r="C6" s="142"/>
      <c r="D6" s="142"/>
      <c r="E6" s="142"/>
      <c r="F6" s="142"/>
      <c r="G6" s="142"/>
      <c r="H6" s="142"/>
      <c r="I6" s="142"/>
      <c r="J6" s="142"/>
      <c r="K6" s="498"/>
      <c r="L6" s="499"/>
    </row>
    <row r="7" spans="1:12" ht="15" thickBot="1" x14ac:dyDescent="0.25">
      <c r="A7" s="97" t="s">
        <v>9</v>
      </c>
      <c r="B7" s="97" t="s">
        <v>575</v>
      </c>
      <c r="C7" s="97" t="s">
        <v>576</v>
      </c>
      <c r="D7" s="97" t="s">
        <v>577</v>
      </c>
      <c r="E7" s="97" t="s">
        <v>578</v>
      </c>
      <c r="F7" s="97" t="s">
        <v>579</v>
      </c>
      <c r="G7" s="134" t="s">
        <v>580</v>
      </c>
      <c r="H7" s="549" t="s">
        <v>581</v>
      </c>
      <c r="I7" s="134" t="s">
        <v>582</v>
      </c>
      <c r="J7" s="135" t="s">
        <v>583</v>
      </c>
      <c r="K7" s="136" t="s">
        <v>584</v>
      </c>
    </row>
    <row r="8" spans="1:12" ht="17.25" customHeight="1" x14ac:dyDescent="0.2">
      <c r="A8" s="954" t="s">
        <v>621</v>
      </c>
      <c r="B8" s="954" t="s">
        <v>551</v>
      </c>
      <c r="C8" s="954" t="s">
        <v>37</v>
      </c>
      <c r="D8" s="150" t="s">
        <v>415</v>
      </c>
      <c r="E8" s="951" t="s">
        <v>571</v>
      </c>
      <c r="F8" s="1024" t="s">
        <v>546</v>
      </c>
      <c r="G8" s="1017" t="s">
        <v>473</v>
      </c>
      <c r="H8" s="1018"/>
      <c r="I8" s="1017" t="s">
        <v>573</v>
      </c>
      <c r="J8" s="1018"/>
      <c r="K8" s="1021" t="s">
        <v>547</v>
      </c>
    </row>
    <row r="9" spans="1:12" ht="15" thickBot="1" x14ac:dyDescent="0.25">
      <c r="A9" s="955"/>
      <c r="B9" s="955"/>
      <c r="C9" s="955"/>
      <c r="D9" s="952" t="s">
        <v>416</v>
      </c>
      <c r="E9" s="952"/>
      <c r="F9" s="1025"/>
      <c r="G9" s="1019"/>
      <c r="H9" s="1020"/>
      <c r="I9" s="1019"/>
      <c r="J9" s="1020"/>
      <c r="K9" s="1022"/>
    </row>
    <row r="10" spans="1:12" x14ac:dyDescent="0.2">
      <c r="A10" s="956"/>
      <c r="B10" s="956"/>
      <c r="C10" s="956"/>
      <c r="D10" s="953"/>
      <c r="E10" s="953"/>
      <c r="F10" s="953"/>
      <c r="G10" s="500" t="s">
        <v>472</v>
      </c>
      <c r="H10" s="548" t="s">
        <v>471</v>
      </c>
      <c r="I10" s="500" t="s">
        <v>572</v>
      </c>
      <c r="J10" s="95" t="s">
        <v>30</v>
      </c>
      <c r="K10" s="1023"/>
    </row>
    <row r="11" spans="1:12" hidden="1" x14ac:dyDescent="0.2">
      <c r="A11" s="216"/>
      <c r="B11" s="6"/>
      <c r="C11" s="6"/>
      <c r="D11" s="6"/>
      <c r="E11" s="6"/>
      <c r="F11" s="6"/>
      <c r="G11" s="6"/>
      <c r="H11" s="6"/>
      <c r="I11" s="6"/>
      <c r="J11" s="6"/>
      <c r="K11" s="14"/>
    </row>
    <row r="12" spans="1:12" x14ac:dyDescent="0.2">
      <c r="A12" s="237"/>
      <c r="B12" s="501"/>
      <c r="C12" s="502"/>
      <c r="D12" s="503"/>
      <c r="E12" s="505"/>
      <c r="F12" s="504"/>
      <c r="G12" s="556"/>
      <c r="H12" s="557"/>
      <c r="I12" s="558" t="str">
        <f t="shared" ref="I12:J38" si="0">IF(+G12="N/A","N/A",IF(G12&gt;0,G12/2080," "))</f>
        <v xml:space="preserve"> </v>
      </c>
      <c r="J12" s="558" t="str">
        <f t="shared" si="0"/>
        <v xml:space="preserve"> </v>
      </c>
      <c r="K12" s="232"/>
    </row>
    <row r="13" spans="1:12" x14ac:dyDescent="0.2">
      <c r="A13" s="237"/>
      <c r="B13" s="501"/>
      <c r="C13" s="502"/>
      <c r="D13" s="503"/>
      <c r="E13" s="505"/>
      <c r="F13" s="504"/>
      <c r="G13" s="556"/>
      <c r="H13" s="557"/>
      <c r="I13" s="558" t="str">
        <f t="shared" si="0"/>
        <v xml:space="preserve"> </v>
      </c>
      <c r="J13" s="558" t="str">
        <f t="shared" si="0"/>
        <v xml:space="preserve"> </v>
      </c>
      <c r="K13" s="232"/>
    </row>
    <row r="14" spans="1:12" x14ac:dyDescent="0.2">
      <c r="A14" s="237"/>
      <c r="B14" s="501"/>
      <c r="C14" s="502"/>
      <c r="D14" s="503"/>
      <c r="E14" s="505"/>
      <c r="F14" s="504"/>
      <c r="G14" s="556"/>
      <c r="H14" s="557"/>
      <c r="I14" s="558" t="str">
        <f t="shared" si="0"/>
        <v xml:space="preserve"> </v>
      </c>
      <c r="J14" s="558" t="str">
        <f t="shared" si="0"/>
        <v xml:space="preserve"> </v>
      </c>
      <c r="K14" s="232"/>
    </row>
    <row r="15" spans="1:12" x14ac:dyDescent="0.2">
      <c r="A15" s="237"/>
      <c r="B15" s="501"/>
      <c r="C15" s="502"/>
      <c r="D15" s="503"/>
      <c r="E15" s="505"/>
      <c r="F15" s="506"/>
      <c r="G15" s="556"/>
      <c r="H15" s="556"/>
      <c r="I15" s="558" t="str">
        <f>IF(+G15="N/A","N/A",IF(G15&gt;0,G15/2080," "))</f>
        <v xml:space="preserve"> </v>
      </c>
      <c r="J15" s="558" t="str">
        <f t="shared" si="0"/>
        <v xml:space="preserve"> </v>
      </c>
      <c r="K15" s="232"/>
    </row>
    <row r="16" spans="1:12" x14ac:dyDescent="0.2">
      <c r="A16" s="237"/>
      <c r="B16" s="501"/>
      <c r="C16" s="502"/>
      <c r="D16" s="503"/>
      <c r="E16" s="505"/>
      <c r="F16" s="506"/>
      <c r="G16" s="556"/>
      <c r="H16" s="556"/>
      <c r="I16" s="558" t="str">
        <f t="shared" ref="I16:I38" si="1">IF(+G16="N/A","N/A",IF(G16&gt;0,G16/2080," "))</f>
        <v xml:space="preserve"> </v>
      </c>
      <c r="J16" s="558" t="str">
        <f t="shared" si="0"/>
        <v xml:space="preserve"> </v>
      </c>
      <c r="K16" s="232"/>
    </row>
    <row r="17" spans="1:11" x14ac:dyDescent="0.2">
      <c r="A17" s="237"/>
      <c r="B17" s="501"/>
      <c r="C17" s="502"/>
      <c r="D17" s="503"/>
      <c r="E17" s="505"/>
      <c r="F17" s="506"/>
      <c r="G17" s="556"/>
      <c r="H17" s="556"/>
      <c r="I17" s="558" t="str">
        <f t="shared" si="1"/>
        <v xml:space="preserve"> </v>
      </c>
      <c r="J17" s="558" t="str">
        <f t="shared" si="0"/>
        <v xml:space="preserve"> </v>
      </c>
      <c r="K17" s="232"/>
    </row>
    <row r="18" spans="1:11" x14ac:dyDescent="0.2">
      <c r="A18" s="237"/>
      <c r="B18" s="501"/>
      <c r="C18" s="502"/>
      <c r="D18" s="503"/>
      <c r="E18" s="505"/>
      <c r="F18" s="506"/>
      <c r="G18" s="556"/>
      <c r="H18" s="556"/>
      <c r="I18" s="558" t="str">
        <f t="shared" si="1"/>
        <v xml:space="preserve"> </v>
      </c>
      <c r="J18" s="558" t="str">
        <f t="shared" si="0"/>
        <v xml:space="preserve"> </v>
      </c>
      <c r="K18" s="232"/>
    </row>
    <row r="19" spans="1:11" x14ac:dyDescent="0.2">
      <c r="A19" s="237"/>
      <c r="B19" s="501"/>
      <c r="C19" s="502"/>
      <c r="D19" s="503"/>
      <c r="E19" s="505"/>
      <c r="F19" s="506"/>
      <c r="G19" s="556"/>
      <c r="H19" s="556"/>
      <c r="I19" s="558" t="str">
        <f t="shared" si="1"/>
        <v xml:space="preserve"> </v>
      </c>
      <c r="J19" s="558" t="str">
        <f t="shared" si="0"/>
        <v xml:space="preserve"> </v>
      </c>
      <c r="K19" s="232"/>
    </row>
    <row r="20" spans="1:11" x14ac:dyDescent="0.2">
      <c r="A20" s="237"/>
      <c r="B20" s="501"/>
      <c r="C20" s="502"/>
      <c r="D20" s="503"/>
      <c r="E20" s="505"/>
      <c r="F20" s="506"/>
      <c r="G20" s="556"/>
      <c r="H20" s="557"/>
      <c r="I20" s="558" t="str">
        <f t="shared" si="1"/>
        <v xml:space="preserve"> </v>
      </c>
      <c r="J20" s="558" t="str">
        <f t="shared" si="0"/>
        <v xml:space="preserve"> </v>
      </c>
      <c r="K20" s="232"/>
    </row>
    <row r="21" spans="1:11" x14ac:dyDescent="0.2">
      <c r="A21" s="237"/>
      <c r="B21" s="501"/>
      <c r="C21" s="502"/>
      <c r="D21" s="503"/>
      <c r="E21" s="505"/>
      <c r="F21" s="506"/>
      <c r="G21" s="556"/>
      <c r="H21" s="557"/>
      <c r="I21" s="558" t="str">
        <f t="shared" si="1"/>
        <v xml:space="preserve"> </v>
      </c>
      <c r="J21" s="558" t="str">
        <f t="shared" si="0"/>
        <v xml:space="preserve"> </v>
      </c>
      <c r="K21" s="232"/>
    </row>
    <row r="22" spans="1:11" x14ac:dyDescent="0.2">
      <c r="A22" s="237"/>
      <c r="B22" s="479"/>
      <c r="C22" s="502"/>
      <c r="D22" s="517"/>
      <c r="E22" s="505"/>
      <c r="F22" s="506"/>
      <c r="G22" s="556"/>
      <c r="H22" s="556"/>
      <c r="I22" s="558" t="str">
        <f t="shared" si="1"/>
        <v xml:space="preserve"> </v>
      </c>
      <c r="J22" s="558" t="str">
        <f t="shared" si="0"/>
        <v xml:space="preserve"> </v>
      </c>
      <c r="K22" s="232"/>
    </row>
    <row r="23" spans="1:11" x14ac:dyDescent="0.2">
      <c r="A23" s="237"/>
      <c r="B23" s="479"/>
      <c r="C23" s="502"/>
      <c r="D23" s="517"/>
      <c r="E23" s="505"/>
      <c r="F23" s="506"/>
      <c r="G23" s="556"/>
      <c r="H23" s="556"/>
      <c r="I23" s="558" t="str">
        <f t="shared" si="1"/>
        <v xml:space="preserve"> </v>
      </c>
      <c r="J23" s="558" t="str">
        <f t="shared" si="0"/>
        <v xml:space="preserve"> </v>
      </c>
      <c r="K23" s="232"/>
    </row>
    <row r="24" spans="1:11" x14ac:dyDescent="0.2">
      <c r="A24" s="237"/>
      <c r="B24" s="479"/>
      <c r="C24" s="502"/>
      <c r="D24" s="517"/>
      <c r="E24" s="505"/>
      <c r="F24" s="506"/>
      <c r="G24" s="556"/>
      <c r="H24" s="556"/>
      <c r="I24" s="558" t="str">
        <f t="shared" si="1"/>
        <v xml:space="preserve"> </v>
      </c>
      <c r="J24" s="558" t="str">
        <f t="shared" si="0"/>
        <v xml:space="preserve"> </v>
      </c>
      <c r="K24" s="232"/>
    </row>
    <row r="25" spans="1:11" x14ac:dyDescent="0.2">
      <c r="A25" s="237"/>
      <c r="B25" s="479"/>
      <c r="C25" s="502"/>
      <c r="D25" s="517"/>
      <c r="E25" s="505"/>
      <c r="F25" s="506"/>
      <c r="G25" s="556"/>
      <c r="H25" s="556"/>
      <c r="I25" s="558" t="str">
        <f t="shared" si="1"/>
        <v xml:space="preserve"> </v>
      </c>
      <c r="J25" s="558" t="str">
        <f t="shared" si="0"/>
        <v xml:space="preserve"> </v>
      </c>
      <c r="K25" s="232"/>
    </row>
    <row r="26" spans="1:11" x14ac:dyDescent="0.2">
      <c r="A26" s="237"/>
      <c r="B26" s="479"/>
      <c r="C26" s="502"/>
      <c r="D26" s="517"/>
      <c r="E26" s="505"/>
      <c r="F26" s="506"/>
      <c r="G26" s="556"/>
      <c r="H26" s="556"/>
      <c r="I26" s="558" t="str">
        <f t="shared" si="1"/>
        <v xml:space="preserve"> </v>
      </c>
      <c r="J26" s="558" t="str">
        <f t="shared" si="0"/>
        <v xml:space="preserve"> </v>
      </c>
      <c r="K26" s="232"/>
    </row>
    <row r="27" spans="1:11" x14ac:dyDescent="0.2">
      <c r="A27" s="237"/>
      <c r="B27" s="479"/>
      <c r="C27" s="502"/>
      <c r="D27" s="517"/>
      <c r="E27" s="505"/>
      <c r="F27" s="506"/>
      <c r="G27" s="556"/>
      <c r="H27" s="556"/>
      <c r="I27" s="558" t="str">
        <f t="shared" si="1"/>
        <v xml:space="preserve"> </v>
      </c>
      <c r="J27" s="558" t="str">
        <f t="shared" si="0"/>
        <v xml:space="preserve"> </v>
      </c>
      <c r="K27" s="232"/>
    </row>
    <row r="28" spans="1:11" x14ac:dyDescent="0.2">
      <c r="A28" s="237"/>
      <c r="B28" s="479"/>
      <c r="C28" s="502"/>
      <c r="D28" s="517"/>
      <c r="E28" s="505"/>
      <c r="F28" s="506"/>
      <c r="G28" s="556"/>
      <c r="H28" s="556"/>
      <c r="I28" s="558" t="str">
        <f t="shared" si="1"/>
        <v xml:space="preserve"> </v>
      </c>
      <c r="J28" s="558" t="str">
        <f t="shared" si="0"/>
        <v xml:space="preserve"> </v>
      </c>
      <c r="K28" s="232"/>
    </row>
    <row r="29" spans="1:11" x14ac:dyDescent="0.2">
      <c r="A29" s="237"/>
      <c r="B29" s="479"/>
      <c r="C29" s="502"/>
      <c r="D29" s="517"/>
      <c r="E29" s="505"/>
      <c r="F29" s="506"/>
      <c r="G29" s="556"/>
      <c r="H29" s="556"/>
      <c r="I29" s="558" t="str">
        <f t="shared" si="1"/>
        <v xml:space="preserve"> </v>
      </c>
      <c r="J29" s="558" t="str">
        <f t="shared" si="0"/>
        <v xml:space="preserve"> </v>
      </c>
      <c r="K29" s="232"/>
    </row>
    <row r="30" spans="1:11" x14ac:dyDescent="0.2">
      <c r="A30" s="237"/>
      <c r="B30" s="479"/>
      <c r="C30" s="502"/>
      <c r="D30" s="517"/>
      <c r="E30" s="505"/>
      <c r="F30" s="506"/>
      <c r="G30" s="556"/>
      <c r="H30" s="556"/>
      <c r="I30" s="558" t="str">
        <f t="shared" si="1"/>
        <v xml:space="preserve"> </v>
      </c>
      <c r="J30" s="558" t="str">
        <f t="shared" si="0"/>
        <v xml:space="preserve"> </v>
      </c>
      <c r="K30" s="232"/>
    </row>
    <row r="31" spans="1:11" x14ac:dyDescent="0.2">
      <c r="A31" s="237"/>
      <c r="B31" s="479"/>
      <c r="C31" s="502"/>
      <c r="D31" s="517"/>
      <c r="E31" s="505"/>
      <c r="F31" s="506"/>
      <c r="G31" s="556"/>
      <c r="H31" s="556"/>
      <c r="I31" s="558" t="str">
        <f t="shared" si="1"/>
        <v xml:space="preserve"> </v>
      </c>
      <c r="J31" s="558" t="str">
        <f t="shared" si="0"/>
        <v xml:space="preserve"> </v>
      </c>
      <c r="K31" s="232"/>
    </row>
    <row r="32" spans="1:11" x14ac:dyDescent="0.2">
      <c r="A32" s="237"/>
      <c r="B32" s="479"/>
      <c r="C32" s="502"/>
      <c r="D32" s="517"/>
      <c r="E32" s="505"/>
      <c r="F32" s="506"/>
      <c r="G32" s="556"/>
      <c r="H32" s="556"/>
      <c r="I32" s="558" t="str">
        <f t="shared" si="1"/>
        <v xml:space="preserve"> </v>
      </c>
      <c r="J32" s="558" t="str">
        <f t="shared" si="0"/>
        <v xml:space="preserve"> </v>
      </c>
      <c r="K32" s="232"/>
    </row>
    <row r="33" spans="1:11" x14ac:dyDescent="0.2">
      <c r="A33" s="237"/>
      <c r="B33" s="479"/>
      <c r="C33" s="502"/>
      <c r="D33" s="517"/>
      <c r="E33" s="505"/>
      <c r="F33" s="506"/>
      <c r="G33" s="556"/>
      <c r="H33" s="556"/>
      <c r="I33" s="558" t="str">
        <f t="shared" si="1"/>
        <v xml:space="preserve"> </v>
      </c>
      <c r="J33" s="558" t="str">
        <f t="shared" si="0"/>
        <v xml:space="preserve"> </v>
      </c>
      <c r="K33" s="232"/>
    </row>
    <row r="34" spans="1:11" x14ac:dyDescent="0.2">
      <c r="A34" s="237"/>
      <c r="B34" s="479"/>
      <c r="C34" s="502"/>
      <c r="D34" s="517"/>
      <c r="E34" s="505"/>
      <c r="F34" s="506"/>
      <c r="G34" s="556"/>
      <c r="H34" s="556"/>
      <c r="I34" s="558" t="str">
        <f t="shared" si="1"/>
        <v xml:space="preserve"> </v>
      </c>
      <c r="J34" s="558" t="str">
        <f t="shared" si="0"/>
        <v xml:space="preserve"> </v>
      </c>
      <c r="K34" s="232"/>
    </row>
    <row r="35" spans="1:11" x14ac:dyDescent="0.2">
      <c r="A35" s="237"/>
      <c r="B35" s="479"/>
      <c r="C35" s="502"/>
      <c r="D35" s="517"/>
      <c r="E35" s="505"/>
      <c r="F35" s="506"/>
      <c r="G35" s="556"/>
      <c r="H35" s="556"/>
      <c r="I35" s="558" t="str">
        <f t="shared" si="1"/>
        <v xml:space="preserve"> </v>
      </c>
      <c r="J35" s="558" t="str">
        <f t="shared" si="0"/>
        <v xml:space="preserve"> </v>
      </c>
      <c r="K35" s="232"/>
    </row>
    <row r="36" spans="1:11" x14ac:dyDescent="0.2">
      <c r="A36" s="237"/>
      <c r="B36" s="479"/>
      <c r="C36" s="502"/>
      <c r="D36" s="517"/>
      <c r="E36" s="505"/>
      <c r="F36" s="506"/>
      <c r="G36" s="556"/>
      <c r="H36" s="556"/>
      <c r="I36" s="558" t="str">
        <f t="shared" si="1"/>
        <v xml:space="preserve"> </v>
      </c>
      <c r="J36" s="558" t="str">
        <f t="shared" si="0"/>
        <v xml:space="preserve"> </v>
      </c>
      <c r="K36" s="232"/>
    </row>
    <row r="37" spans="1:11" x14ac:dyDescent="0.2">
      <c r="A37" s="237"/>
      <c r="B37" s="479"/>
      <c r="C37" s="502"/>
      <c r="D37" s="517"/>
      <c r="E37" s="505"/>
      <c r="F37" s="506"/>
      <c r="G37" s="556"/>
      <c r="H37" s="556"/>
      <c r="I37" s="558" t="str">
        <f t="shared" si="1"/>
        <v xml:space="preserve"> </v>
      </c>
      <c r="J37" s="558" t="str">
        <f t="shared" si="0"/>
        <v xml:space="preserve"> </v>
      </c>
      <c r="K37" s="232"/>
    </row>
    <row r="38" spans="1:11" x14ac:dyDescent="0.2">
      <c r="A38" s="237"/>
      <c r="B38" s="479"/>
      <c r="C38" s="502"/>
      <c r="D38" s="517"/>
      <c r="E38" s="505" t="s">
        <v>0</v>
      </c>
      <c r="F38" s="506"/>
      <c r="G38" s="556"/>
      <c r="H38" s="556"/>
      <c r="I38" s="558" t="str">
        <f t="shared" si="1"/>
        <v xml:space="preserve"> </v>
      </c>
      <c r="J38" s="558" t="str">
        <f t="shared" si="0"/>
        <v xml:space="preserve"> </v>
      </c>
      <c r="K38" s="232"/>
    </row>
    <row r="39" spans="1:11" hidden="1" x14ac:dyDescent="0.2">
      <c r="A39" s="216"/>
      <c r="B39" s="6"/>
      <c r="C39" s="6"/>
      <c r="D39" s="6"/>
      <c r="E39" s="871"/>
      <c r="F39" s="6"/>
      <c r="G39" s="6"/>
      <c r="H39" s="6"/>
      <c r="I39" s="6"/>
      <c r="J39" s="6"/>
      <c r="K39" s="14"/>
    </row>
    <row r="40" spans="1:11" x14ac:dyDescent="0.2">
      <c r="A40" s="219" t="s">
        <v>281</v>
      </c>
      <c r="B40" s="225"/>
      <c r="C40" s="225"/>
      <c r="D40" s="225"/>
      <c r="E40" s="507">
        <f>SUM(E12:E38)</f>
        <v>0</v>
      </c>
      <c r="F40" s="225"/>
      <c r="G40" s="225"/>
      <c r="H40" s="225"/>
      <c r="I40" s="225"/>
      <c r="J40" s="225"/>
      <c r="K40" s="508"/>
    </row>
    <row r="41" spans="1:11" x14ac:dyDescent="0.2">
      <c r="A41" s="216"/>
      <c r="B41" s="6"/>
      <c r="C41" s="6"/>
      <c r="D41" s="6"/>
      <c r="E41" s="651" t="s">
        <v>513</v>
      </c>
      <c r="F41" s="509"/>
      <c r="G41" s="509"/>
      <c r="H41" s="6"/>
      <c r="I41" s="509"/>
      <c r="J41" s="6"/>
      <c r="K41" s="14"/>
    </row>
    <row r="42" spans="1:11" ht="15" x14ac:dyDescent="0.25">
      <c r="A42" s="12" t="s">
        <v>642</v>
      </c>
      <c r="B42" s="6"/>
      <c r="C42" s="6"/>
      <c r="D42" s="6"/>
      <c r="E42" s="509"/>
      <c r="F42" s="509"/>
      <c r="G42" s="509"/>
      <c r="H42" s="6"/>
      <c r="I42" s="509"/>
      <c r="J42" s="6"/>
      <c r="K42" s="14"/>
    </row>
    <row r="43" spans="1:11" ht="6" customHeight="1" x14ac:dyDescent="0.2">
      <c r="A43" s="12"/>
      <c r="B43" s="6"/>
      <c r="C43" s="6"/>
      <c r="D43" s="6"/>
      <c r="E43" s="509"/>
      <c r="F43" s="509"/>
      <c r="G43" s="509"/>
      <c r="H43" s="6"/>
      <c r="I43" s="509"/>
      <c r="J43" s="6"/>
      <c r="K43" s="14"/>
    </row>
    <row r="44" spans="1:11" x14ac:dyDescent="0.2">
      <c r="A44" s="12" t="s">
        <v>574</v>
      </c>
      <c r="B44" s="6"/>
      <c r="C44" s="6"/>
      <c r="D44" s="6"/>
      <c r="E44" s="6"/>
      <c r="F44" s="6"/>
      <c r="G44" s="6"/>
      <c r="H44" s="6"/>
      <c r="I44" s="6"/>
      <c r="J44" s="6"/>
      <c r="K44" s="14"/>
    </row>
    <row r="45" spans="1:11" x14ac:dyDescent="0.2">
      <c r="A45" s="530" t="s">
        <v>644</v>
      </c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x14ac:dyDescent="0.2">
      <c r="A46" s="530" t="s">
        <v>643</v>
      </c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9.75" customHeight="1" x14ac:dyDescent="0.2">
      <c r="A47" s="530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x14ac:dyDescent="0.2">
      <c r="A48" s="724" t="s">
        <v>795</v>
      </c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2">
      <c r="A49" s="725" t="s">
        <v>796</v>
      </c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6" customHeight="1" x14ac:dyDescent="0.2">
      <c r="A50" s="219"/>
      <c r="B50" s="18"/>
      <c r="C50" s="18"/>
      <c r="D50" s="18"/>
      <c r="E50" s="18"/>
      <c r="F50" s="18"/>
      <c r="G50" s="18"/>
      <c r="H50" s="18"/>
      <c r="I50" s="18"/>
      <c r="J50" s="18"/>
      <c r="K50" s="19"/>
    </row>
  </sheetData>
  <sheetProtection algorithmName="SHA-512" hashValue="1DJ+6zOzj/bxb9HCSc0FAxzRm92zDG8O8gsLSd0I9DtkfKpbFpRO6g0kaPH/6GgaKo0aljsZlvnDNvz9AXUMHw==" saltValue="dnKzUafdXSikp49bIcWMng==" spinCount="100000" sheet="1" objects="1" scenarios="1"/>
  <mergeCells count="12">
    <mergeCell ref="D9:D10"/>
    <mergeCell ref="G8:H9"/>
    <mergeCell ref="I8:J9"/>
    <mergeCell ref="K8:K10"/>
    <mergeCell ref="A1:F1"/>
    <mergeCell ref="A2:F2"/>
    <mergeCell ref="A3:F3"/>
    <mergeCell ref="A8:A10"/>
    <mergeCell ref="B8:B10"/>
    <mergeCell ref="C8:C10"/>
    <mergeCell ref="E8:E10"/>
    <mergeCell ref="F8:F10"/>
  </mergeCells>
  <phoneticPr fontId="2" type="noConversion"/>
  <conditionalFormatting sqref="A4:D5 A1:A3 I10:J10 F4:F5 A6:F9 L10:XFD10 K8:XFD9 I6:XFD7 H5 A50:F1048576 B45:F47 B49:F49 I49:XFD1048576 A12:F44 G12:XFD47 I1:XFD1 K2:XFD5 H2:I4">
    <cfRule type="expression" dxfId="235" priority="14">
      <formula>CELL("protect",A1)=0</formula>
    </cfRule>
  </conditionalFormatting>
  <conditionalFormatting sqref="A11:A40">
    <cfRule type="expression" dxfId="234" priority="13">
      <formula>CELL("protect",A11)=0</formula>
    </cfRule>
  </conditionalFormatting>
  <conditionalFormatting sqref="K11:K40">
    <cfRule type="expression" dxfId="233" priority="12">
      <formula>CELL("protect",K11)=0</formula>
    </cfRule>
  </conditionalFormatting>
  <conditionalFormatting sqref="I10">
    <cfRule type="expression" dxfId="232" priority="11">
      <formula>CELL("protect",I10)=0</formula>
    </cfRule>
  </conditionalFormatting>
  <conditionalFormatting sqref="I5">
    <cfRule type="expression" dxfId="231" priority="10">
      <formula>CELL("protect",I5)=0</formula>
    </cfRule>
  </conditionalFormatting>
  <conditionalFormatting sqref="G10:H10 G6:H7 G1:H4 G5 G8 G49:H1048576">
    <cfRule type="expression" dxfId="230" priority="8">
      <formula>CELL("protect",G1)=0</formula>
    </cfRule>
  </conditionalFormatting>
  <conditionalFormatting sqref="G10">
    <cfRule type="expression" dxfId="229" priority="7">
      <formula>CELL("protect",G10)=0</formula>
    </cfRule>
  </conditionalFormatting>
  <conditionalFormatting sqref="I8">
    <cfRule type="expression" dxfId="228" priority="5">
      <formula>CELL("protect",I8)=0</formula>
    </cfRule>
  </conditionalFormatting>
  <conditionalFormatting sqref="A45:A47 A49">
    <cfRule type="expression" dxfId="227" priority="4">
      <formula>CELL("protect",A45)=0</formula>
    </cfRule>
  </conditionalFormatting>
  <conditionalFormatting sqref="B48:F48 I48:XFD48">
    <cfRule type="expression" dxfId="226" priority="3">
      <formula>CELL("protect",B48)=0</formula>
    </cfRule>
  </conditionalFormatting>
  <conditionalFormatting sqref="G48:H48">
    <cfRule type="expression" dxfId="225" priority="2">
      <formula>CELL("protect",G48)=0</formula>
    </cfRule>
  </conditionalFormatting>
  <conditionalFormatting sqref="A48">
    <cfRule type="expression" dxfId="224" priority="1">
      <formula>CELL("protect",A48)=0</formula>
    </cfRule>
  </conditionalFormatting>
  <printOptions horizontalCentered="1"/>
  <pageMargins left="0.3" right="0.25" top="0.5" bottom="0.4" header="0.5" footer="0.25"/>
  <pageSetup scale="83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7414" r:id="rId4" name="CheckBox1">
          <controlPr defaultSize="0" autoLine="0" r:id="rId5">
            <anchor moveWithCells="1">
              <from>
                <xdr:col>10</xdr:col>
                <xdr:colOff>962025</xdr:colOff>
                <xdr:row>0</xdr:row>
                <xdr:rowOff>38100</xdr:rowOff>
              </from>
              <to>
                <xdr:col>10</xdr:col>
                <xdr:colOff>2152650</xdr:colOff>
                <xdr:row>1</xdr:row>
                <xdr:rowOff>19050</xdr:rowOff>
              </to>
            </anchor>
          </controlPr>
        </control>
      </mc:Choice>
      <mc:Fallback>
        <control shapeId="17414" r:id="rId4" name="CheckBox1"/>
      </mc:Fallback>
    </mc:AlternateContent>
  </control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A1:L50"/>
  <sheetViews>
    <sheetView zoomScale="90" zoomScaleNormal="90" workbookViewId="0">
      <pane ySplit="11" topLeftCell="A12" activePane="bottomLeft" state="frozen"/>
      <selection activeCell="A12" sqref="A12"/>
      <selection pane="bottomLeft" activeCell="A13" sqref="A13"/>
    </sheetView>
  </sheetViews>
  <sheetFormatPr defaultRowHeight="14.25" x14ac:dyDescent="0.2"/>
  <cols>
    <col min="1" max="1" width="28.5" style="15" customWidth="1"/>
    <col min="2" max="2" width="15.875" style="15" customWidth="1"/>
    <col min="3" max="3" width="11" style="15" customWidth="1"/>
    <col min="4" max="5" width="10.75" style="15" customWidth="1"/>
    <col min="6" max="6" width="7.75" style="15" customWidth="1"/>
    <col min="7" max="10" width="9.25" style="15" customWidth="1"/>
    <col min="11" max="11" width="29.125" style="15" customWidth="1"/>
    <col min="12" max="16384" width="9" style="15"/>
  </cols>
  <sheetData>
    <row r="1" spans="1:12" s="8" customFormat="1" ht="19.5" customHeight="1" x14ac:dyDescent="0.2">
      <c r="A1" s="900" t="s">
        <v>211</v>
      </c>
      <c r="B1" s="901"/>
      <c r="C1" s="901"/>
      <c r="D1" s="901"/>
      <c r="E1" s="901"/>
      <c r="F1" s="901"/>
      <c r="G1" s="546"/>
      <c r="H1" s="77"/>
      <c r="I1" s="117"/>
      <c r="J1" s="77"/>
      <c r="K1" s="123"/>
    </row>
    <row r="2" spans="1:12" s="8" customFormat="1" ht="15" x14ac:dyDescent="0.2">
      <c r="A2" s="911" t="s">
        <v>213</v>
      </c>
      <c r="B2" s="912"/>
      <c r="C2" s="912"/>
      <c r="D2" s="912"/>
      <c r="E2" s="912"/>
      <c r="F2" s="912"/>
      <c r="G2" s="205"/>
      <c r="H2" s="205" t="s">
        <v>328</v>
      </c>
      <c r="I2" s="90">
        <f>Cert!$A$8</f>
        <v>0</v>
      </c>
      <c r="J2" s="105"/>
      <c r="K2" s="52"/>
    </row>
    <row r="3" spans="1:12" s="8" customFormat="1" ht="15" x14ac:dyDescent="0.2">
      <c r="A3" s="911" t="s">
        <v>214</v>
      </c>
      <c r="B3" s="912"/>
      <c r="C3" s="912"/>
      <c r="D3" s="912"/>
      <c r="E3" s="912"/>
      <c r="F3" s="912"/>
      <c r="G3" s="205"/>
      <c r="H3" s="205" t="s">
        <v>329</v>
      </c>
      <c r="I3" s="90">
        <f>Cert!$F$8</f>
        <v>0</v>
      </c>
      <c r="J3" s="105"/>
      <c r="K3" s="52"/>
    </row>
    <row r="4" spans="1:12" s="8" customFormat="1" ht="15" x14ac:dyDescent="0.2">
      <c r="A4" s="110"/>
      <c r="B4" s="107" t="s">
        <v>0</v>
      </c>
      <c r="C4" s="105"/>
      <c r="D4" s="105"/>
      <c r="E4" s="105"/>
      <c r="F4" s="103"/>
      <c r="G4" s="205"/>
      <c r="H4" s="205" t="s">
        <v>330</v>
      </c>
      <c r="I4" s="748">
        <f>Cert!$K$8</f>
        <v>0</v>
      </c>
      <c r="J4" s="105"/>
      <c r="K4" s="52"/>
    </row>
    <row r="5" spans="1:12" s="8" customFormat="1" ht="15" x14ac:dyDescent="0.2">
      <c r="A5" s="32"/>
      <c r="B5" s="105"/>
      <c r="C5" s="105"/>
      <c r="D5" s="105"/>
      <c r="E5" s="105"/>
      <c r="F5" s="103"/>
      <c r="G5" s="205"/>
      <c r="H5" s="205" t="s">
        <v>331</v>
      </c>
      <c r="I5" s="551" t="str">
        <f>TEXT(Cert!$K$10,"mm/dd/yy")&amp;" to "&amp;TEXT(Cert!$M$10,"mm/dd/yy")</f>
        <v>07/01/19 to 06/30/20</v>
      </c>
      <c r="J5" s="105"/>
      <c r="K5" s="872"/>
    </row>
    <row r="6" spans="1:12" s="8" customFormat="1" ht="15" x14ac:dyDescent="0.2">
      <c r="A6" s="32"/>
      <c r="B6" s="29"/>
      <c r="C6" s="29"/>
      <c r="D6" s="29"/>
      <c r="E6" s="29"/>
      <c r="F6" s="29"/>
      <c r="G6" s="29"/>
      <c r="H6" s="29"/>
      <c r="I6" s="29"/>
      <c r="J6" s="29"/>
      <c r="K6" s="148"/>
      <c r="L6" s="42"/>
    </row>
    <row r="7" spans="1:12" ht="15" thickBot="1" x14ac:dyDescent="0.25">
      <c r="A7" s="97" t="s">
        <v>9</v>
      </c>
      <c r="B7" s="97" t="s">
        <v>575</v>
      </c>
      <c r="C7" s="97" t="s">
        <v>576</v>
      </c>
      <c r="D7" s="97" t="s">
        <v>577</v>
      </c>
      <c r="E7" s="97" t="s">
        <v>578</v>
      </c>
      <c r="F7" s="97" t="s">
        <v>579</v>
      </c>
      <c r="G7" s="134" t="s">
        <v>580</v>
      </c>
      <c r="H7" s="549" t="s">
        <v>581</v>
      </c>
      <c r="I7" s="134" t="s">
        <v>582</v>
      </c>
      <c r="J7" s="549" t="s">
        <v>583</v>
      </c>
      <c r="K7" s="547" t="s">
        <v>584</v>
      </c>
    </row>
    <row r="8" spans="1:12" ht="17.25" customHeight="1" x14ac:dyDescent="0.2">
      <c r="A8" s="954" t="s">
        <v>621</v>
      </c>
      <c r="B8" s="954" t="s">
        <v>551</v>
      </c>
      <c r="C8" s="954" t="s">
        <v>37</v>
      </c>
      <c r="D8" s="550" t="s">
        <v>415</v>
      </c>
      <c r="E8" s="951" t="s">
        <v>571</v>
      </c>
      <c r="F8" s="1024" t="s">
        <v>546</v>
      </c>
      <c r="G8" s="1017" t="s">
        <v>473</v>
      </c>
      <c r="H8" s="1018"/>
      <c r="I8" s="1017" t="s">
        <v>573</v>
      </c>
      <c r="J8" s="1018"/>
      <c r="K8" s="1021" t="s">
        <v>547</v>
      </c>
    </row>
    <row r="9" spans="1:12" ht="17.25" customHeight="1" thickBot="1" x14ac:dyDescent="0.25">
      <c r="A9" s="955"/>
      <c r="B9" s="955"/>
      <c r="C9" s="955"/>
      <c r="D9" s="952" t="s">
        <v>416</v>
      </c>
      <c r="E9" s="952"/>
      <c r="F9" s="1025"/>
      <c r="G9" s="1019"/>
      <c r="H9" s="1020"/>
      <c r="I9" s="1019"/>
      <c r="J9" s="1020"/>
      <c r="K9" s="1022"/>
    </row>
    <row r="10" spans="1:12" x14ac:dyDescent="0.2">
      <c r="A10" s="956"/>
      <c r="B10" s="956"/>
      <c r="C10" s="956"/>
      <c r="D10" s="953"/>
      <c r="E10" s="953"/>
      <c r="F10" s="953"/>
      <c r="G10" s="500" t="s">
        <v>472</v>
      </c>
      <c r="H10" s="548" t="s">
        <v>471</v>
      </c>
      <c r="I10" s="500" t="s">
        <v>572</v>
      </c>
      <c r="J10" s="548" t="s">
        <v>30</v>
      </c>
      <c r="K10" s="1023"/>
    </row>
    <row r="11" spans="1:12" ht="15" hidden="1" customHeight="1" x14ac:dyDescent="0.2">
      <c r="A11" s="216"/>
      <c r="B11" s="6"/>
      <c r="C11" s="6"/>
      <c r="D11" s="6"/>
      <c r="E11" s="6"/>
      <c r="F11" s="6"/>
      <c r="G11" s="6"/>
      <c r="H11" s="6"/>
      <c r="I11" s="6"/>
      <c r="J11" s="6"/>
      <c r="K11" s="14"/>
    </row>
    <row r="12" spans="1:12" x14ac:dyDescent="0.2">
      <c r="A12" s="510" t="s">
        <v>165</v>
      </c>
      <c r="B12" s="511"/>
      <c r="C12" s="512"/>
      <c r="D12" s="512"/>
      <c r="E12" s="513">
        <f>+'12-HC(A)'!F31</f>
        <v>0</v>
      </c>
      <c r="F12" s="512"/>
      <c r="G12" s="512"/>
      <c r="H12" s="512"/>
      <c r="I12" s="512"/>
      <c r="J12" s="512"/>
      <c r="K12" s="514" t="s">
        <v>166</v>
      </c>
    </row>
    <row r="13" spans="1:12" x14ac:dyDescent="0.2">
      <c r="A13" s="237"/>
      <c r="B13" s="501"/>
      <c r="C13" s="502"/>
      <c r="D13" s="503"/>
      <c r="E13" s="505"/>
      <c r="F13" s="504"/>
      <c r="G13" s="556"/>
      <c r="H13" s="557"/>
      <c r="I13" s="558" t="str">
        <f t="shared" ref="I13:J38" si="0">IF(+G13="N/A","N/A",IF(G13&gt;0,G13/2080," "))</f>
        <v xml:space="preserve"> </v>
      </c>
      <c r="J13" s="558" t="str">
        <f t="shared" si="0"/>
        <v xml:space="preserve"> </v>
      </c>
      <c r="K13" s="232"/>
    </row>
    <row r="14" spans="1:12" x14ac:dyDescent="0.2">
      <c r="A14" s="237"/>
      <c r="B14" s="501"/>
      <c r="C14" s="502"/>
      <c r="D14" s="503"/>
      <c r="E14" s="505"/>
      <c r="F14" s="504"/>
      <c r="G14" s="556"/>
      <c r="H14" s="557"/>
      <c r="I14" s="558" t="str">
        <f t="shared" si="0"/>
        <v xml:space="preserve"> </v>
      </c>
      <c r="J14" s="558" t="str">
        <f t="shared" si="0"/>
        <v xml:space="preserve"> </v>
      </c>
      <c r="K14" s="232"/>
    </row>
    <row r="15" spans="1:12" x14ac:dyDescent="0.2">
      <c r="A15" s="237"/>
      <c r="B15" s="501"/>
      <c r="C15" s="502"/>
      <c r="D15" s="503"/>
      <c r="E15" s="505"/>
      <c r="F15" s="506"/>
      <c r="G15" s="556"/>
      <c r="H15" s="557"/>
      <c r="I15" s="558" t="str">
        <f t="shared" si="0"/>
        <v xml:space="preserve"> </v>
      </c>
      <c r="J15" s="558" t="str">
        <f t="shared" si="0"/>
        <v xml:space="preserve"> </v>
      </c>
      <c r="K15" s="232"/>
    </row>
    <row r="16" spans="1:12" x14ac:dyDescent="0.2">
      <c r="A16" s="237"/>
      <c r="B16" s="501"/>
      <c r="C16" s="502"/>
      <c r="D16" s="503"/>
      <c r="E16" s="505"/>
      <c r="F16" s="506"/>
      <c r="G16" s="556"/>
      <c r="H16" s="557"/>
      <c r="I16" s="558" t="str">
        <f t="shared" si="0"/>
        <v xml:space="preserve"> </v>
      </c>
      <c r="J16" s="558" t="str">
        <f t="shared" si="0"/>
        <v xml:space="preserve"> </v>
      </c>
      <c r="K16" s="232"/>
    </row>
    <row r="17" spans="1:11" x14ac:dyDescent="0.2">
      <c r="A17" s="237"/>
      <c r="B17" s="501"/>
      <c r="C17" s="502"/>
      <c r="D17" s="503"/>
      <c r="E17" s="505"/>
      <c r="F17" s="506"/>
      <c r="G17" s="556"/>
      <c r="H17" s="557"/>
      <c r="I17" s="558" t="str">
        <f t="shared" si="0"/>
        <v xml:space="preserve"> </v>
      </c>
      <c r="J17" s="558" t="str">
        <f t="shared" si="0"/>
        <v xml:space="preserve"> </v>
      </c>
      <c r="K17" s="232"/>
    </row>
    <row r="18" spans="1:11" x14ac:dyDescent="0.2">
      <c r="A18" s="237"/>
      <c r="B18" s="501"/>
      <c r="C18" s="502"/>
      <c r="D18" s="503"/>
      <c r="E18" s="505"/>
      <c r="F18" s="506"/>
      <c r="G18" s="556"/>
      <c r="H18" s="557"/>
      <c r="I18" s="558" t="str">
        <f t="shared" si="0"/>
        <v xml:space="preserve"> </v>
      </c>
      <c r="J18" s="558" t="str">
        <f t="shared" si="0"/>
        <v xml:space="preserve"> </v>
      </c>
      <c r="K18" s="232"/>
    </row>
    <row r="19" spans="1:11" x14ac:dyDescent="0.2">
      <c r="A19" s="237"/>
      <c r="B19" s="501"/>
      <c r="C19" s="502"/>
      <c r="D19" s="503"/>
      <c r="E19" s="505"/>
      <c r="F19" s="506"/>
      <c r="G19" s="556"/>
      <c r="H19" s="557"/>
      <c r="I19" s="558" t="str">
        <f t="shared" si="0"/>
        <v xml:space="preserve"> </v>
      </c>
      <c r="J19" s="558" t="str">
        <f t="shared" si="0"/>
        <v xml:space="preserve"> </v>
      </c>
      <c r="K19" s="232"/>
    </row>
    <row r="20" spans="1:11" x14ac:dyDescent="0.2">
      <c r="A20" s="237"/>
      <c r="B20" s="501"/>
      <c r="C20" s="502"/>
      <c r="D20" s="503"/>
      <c r="E20" s="505"/>
      <c r="F20" s="506"/>
      <c r="G20" s="556"/>
      <c r="H20" s="557"/>
      <c r="I20" s="558" t="str">
        <f t="shared" si="0"/>
        <v xml:space="preserve"> </v>
      </c>
      <c r="J20" s="558" t="str">
        <f t="shared" si="0"/>
        <v xml:space="preserve"> </v>
      </c>
      <c r="K20" s="232"/>
    </row>
    <row r="21" spans="1:11" x14ac:dyDescent="0.2">
      <c r="A21" s="237"/>
      <c r="B21" s="501"/>
      <c r="C21" s="502"/>
      <c r="D21" s="503"/>
      <c r="E21" s="505"/>
      <c r="F21" s="506"/>
      <c r="G21" s="556"/>
      <c r="H21" s="557"/>
      <c r="I21" s="558" t="str">
        <f t="shared" si="0"/>
        <v xml:space="preserve"> </v>
      </c>
      <c r="J21" s="558" t="str">
        <f t="shared" si="0"/>
        <v xml:space="preserve"> </v>
      </c>
      <c r="K21" s="232"/>
    </row>
    <row r="22" spans="1:11" x14ac:dyDescent="0.2">
      <c r="A22" s="237"/>
      <c r="B22" s="501"/>
      <c r="C22" s="502"/>
      <c r="D22" s="503"/>
      <c r="E22" s="505"/>
      <c r="F22" s="506"/>
      <c r="G22" s="556"/>
      <c r="H22" s="557"/>
      <c r="I22" s="558" t="str">
        <f t="shared" si="0"/>
        <v xml:space="preserve"> </v>
      </c>
      <c r="J22" s="558" t="str">
        <f t="shared" si="0"/>
        <v xml:space="preserve"> </v>
      </c>
      <c r="K22" s="232"/>
    </row>
    <row r="23" spans="1:11" x14ac:dyDescent="0.2">
      <c r="A23" s="237"/>
      <c r="B23" s="501"/>
      <c r="C23" s="502"/>
      <c r="D23" s="503"/>
      <c r="E23" s="505"/>
      <c r="F23" s="506"/>
      <c r="G23" s="556"/>
      <c r="H23" s="557"/>
      <c r="I23" s="558" t="str">
        <f t="shared" si="0"/>
        <v xml:space="preserve"> </v>
      </c>
      <c r="J23" s="558" t="str">
        <f t="shared" si="0"/>
        <v xml:space="preserve"> </v>
      </c>
      <c r="K23" s="232"/>
    </row>
    <row r="24" spans="1:11" x14ac:dyDescent="0.2">
      <c r="A24" s="237"/>
      <c r="B24" s="501"/>
      <c r="C24" s="502"/>
      <c r="D24" s="503"/>
      <c r="E24" s="505"/>
      <c r="F24" s="506"/>
      <c r="G24" s="556"/>
      <c r="H24" s="557"/>
      <c r="I24" s="558" t="str">
        <f t="shared" si="0"/>
        <v xml:space="preserve"> </v>
      </c>
      <c r="J24" s="558" t="str">
        <f t="shared" si="0"/>
        <v xml:space="preserve"> </v>
      </c>
      <c r="K24" s="232"/>
    </row>
    <row r="25" spans="1:11" x14ac:dyDescent="0.2">
      <c r="A25" s="237"/>
      <c r="B25" s="501"/>
      <c r="C25" s="502"/>
      <c r="D25" s="503"/>
      <c r="E25" s="505"/>
      <c r="F25" s="506"/>
      <c r="G25" s="556"/>
      <c r="H25" s="557"/>
      <c r="I25" s="558" t="str">
        <f t="shared" si="0"/>
        <v xml:space="preserve"> </v>
      </c>
      <c r="J25" s="558" t="str">
        <f t="shared" si="0"/>
        <v xml:space="preserve"> </v>
      </c>
      <c r="K25" s="232"/>
    </row>
    <row r="26" spans="1:11" x14ac:dyDescent="0.2">
      <c r="A26" s="237"/>
      <c r="B26" s="501"/>
      <c r="C26" s="502"/>
      <c r="D26" s="503"/>
      <c r="E26" s="505"/>
      <c r="F26" s="506"/>
      <c r="G26" s="556"/>
      <c r="H26" s="557"/>
      <c r="I26" s="558" t="str">
        <f t="shared" si="0"/>
        <v xml:space="preserve"> </v>
      </c>
      <c r="J26" s="558" t="str">
        <f t="shared" si="0"/>
        <v xml:space="preserve"> </v>
      </c>
      <c r="K26" s="232"/>
    </row>
    <row r="27" spans="1:11" x14ac:dyDescent="0.2">
      <c r="A27" s="237"/>
      <c r="B27" s="501"/>
      <c r="C27" s="502"/>
      <c r="D27" s="503"/>
      <c r="E27" s="505"/>
      <c r="F27" s="506"/>
      <c r="G27" s="556"/>
      <c r="H27" s="557"/>
      <c r="I27" s="558" t="str">
        <f t="shared" si="0"/>
        <v xml:space="preserve"> </v>
      </c>
      <c r="J27" s="558" t="str">
        <f t="shared" si="0"/>
        <v xml:space="preserve"> </v>
      </c>
      <c r="K27" s="232"/>
    </row>
    <row r="28" spans="1:11" x14ac:dyDescent="0.2">
      <c r="A28" s="237"/>
      <c r="B28" s="479"/>
      <c r="C28" s="502"/>
      <c r="D28" s="517"/>
      <c r="E28" s="505"/>
      <c r="F28" s="506"/>
      <c r="G28" s="556"/>
      <c r="H28" s="557"/>
      <c r="I28" s="558" t="str">
        <f t="shared" si="0"/>
        <v xml:space="preserve"> </v>
      </c>
      <c r="J28" s="558" t="str">
        <f t="shared" si="0"/>
        <v xml:space="preserve"> </v>
      </c>
      <c r="K28" s="232"/>
    </row>
    <row r="29" spans="1:11" x14ac:dyDescent="0.2">
      <c r="A29" s="237"/>
      <c r="B29" s="479"/>
      <c r="C29" s="502"/>
      <c r="D29" s="517"/>
      <c r="E29" s="505"/>
      <c r="F29" s="506"/>
      <c r="G29" s="556"/>
      <c r="H29" s="557"/>
      <c r="I29" s="558" t="str">
        <f t="shared" si="0"/>
        <v xml:space="preserve"> </v>
      </c>
      <c r="J29" s="558" t="str">
        <f t="shared" si="0"/>
        <v xml:space="preserve"> </v>
      </c>
      <c r="K29" s="232"/>
    </row>
    <row r="30" spans="1:11" x14ac:dyDescent="0.2">
      <c r="A30" s="237"/>
      <c r="B30" s="479"/>
      <c r="C30" s="502"/>
      <c r="D30" s="517"/>
      <c r="E30" s="505"/>
      <c r="F30" s="506"/>
      <c r="G30" s="556"/>
      <c r="H30" s="557"/>
      <c r="I30" s="558" t="str">
        <f t="shared" si="0"/>
        <v xml:space="preserve"> </v>
      </c>
      <c r="J30" s="558" t="str">
        <f t="shared" si="0"/>
        <v xml:space="preserve"> </v>
      </c>
      <c r="K30" s="232"/>
    </row>
    <row r="31" spans="1:11" x14ac:dyDescent="0.2">
      <c r="A31" s="237"/>
      <c r="B31" s="479"/>
      <c r="C31" s="502"/>
      <c r="D31" s="517"/>
      <c r="E31" s="505"/>
      <c r="F31" s="506"/>
      <c r="G31" s="556"/>
      <c r="H31" s="557"/>
      <c r="I31" s="558" t="str">
        <f t="shared" si="0"/>
        <v xml:space="preserve"> </v>
      </c>
      <c r="J31" s="558" t="str">
        <f t="shared" si="0"/>
        <v xml:space="preserve"> </v>
      </c>
      <c r="K31" s="232"/>
    </row>
    <row r="32" spans="1:11" x14ac:dyDescent="0.2">
      <c r="A32" s="237"/>
      <c r="B32" s="479"/>
      <c r="C32" s="502"/>
      <c r="D32" s="517"/>
      <c r="E32" s="505"/>
      <c r="F32" s="506"/>
      <c r="G32" s="556"/>
      <c r="H32" s="557"/>
      <c r="I32" s="558" t="str">
        <f t="shared" si="0"/>
        <v xml:space="preserve"> </v>
      </c>
      <c r="J32" s="558" t="str">
        <f t="shared" si="0"/>
        <v xml:space="preserve"> </v>
      </c>
      <c r="K32" s="232"/>
    </row>
    <row r="33" spans="1:11" x14ac:dyDescent="0.2">
      <c r="A33" s="237"/>
      <c r="B33" s="479"/>
      <c r="C33" s="502"/>
      <c r="D33" s="517"/>
      <c r="E33" s="505"/>
      <c r="F33" s="506"/>
      <c r="G33" s="556"/>
      <c r="H33" s="557"/>
      <c r="I33" s="558" t="str">
        <f t="shared" si="0"/>
        <v xml:space="preserve"> </v>
      </c>
      <c r="J33" s="558" t="str">
        <f t="shared" si="0"/>
        <v xml:space="preserve"> </v>
      </c>
      <c r="K33" s="232"/>
    </row>
    <row r="34" spans="1:11" x14ac:dyDescent="0.2">
      <c r="A34" s="237"/>
      <c r="B34" s="479"/>
      <c r="C34" s="502"/>
      <c r="D34" s="517"/>
      <c r="E34" s="505"/>
      <c r="F34" s="506"/>
      <c r="G34" s="556"/>
      <c r="H34" s="557"/>
      <c r="I34" s="558" t="str">
        <f t="shared" si="0"/>
        <v xml:space="preserve"> </v>
      </c>
      <c r="J34" s="558" t="str">
        <f t="shared" si="0"/>
        <v xml:space="preserve"> </v>
      </c>
      <c r="K34" s="232"/>
    </row>
    <row r="35" spans="1:11" x14ac:dyDescent="0.2">
      <c r="A35" s="237"/>
      <c r="B35" s="479"/>
      <c r="C35" s="502"/>
      <c r="D35" s="517"/>
      <c r="E35" s="505"/>
      <c r="F35" s="506"/>
      <c r="G35" s="556"/>
      <c r="H35" s="557"/>
      <c r="I35" s="558" t="str">
        <f t="shared" si="0"/>
        <v xml:space="preserve"> </v>
      </c>
      <c r="J35" s="558" t="str">
        <f t="shared" si="0"/>
        <v xml:space="preserve"> </v>
      </c>
      <c r="K35" s="232"/>
    </row>
    <row r="36" spans="1:11" x14ac:dyDescent="0.2">
      <c r="A36" s="237"/>
      <c r="B36" s="479"/>
      <c r="C36" s="502"/>
      <c r="D36" s="517"/>
      <c r="E36" s="505"/>
      <c r="F36" s="506"/>
      <c r="G36" s="556"/>
      <c r="H36" s="557"/>
      <c r="I36" s="558" t="str">
        <f t="shared" si="0"/>
        <v xml:space="preserve"> </v>
      </c>
      <c r="J36" s="558" t="str">
        <f t="shared" si="0"/>
        <v xml:space="preserve"> </v>
      </c>
      <c r="K36" s="232"/>
    </row>
    <row r="37" spans="1:11" x14ac:dyDescent="0.2">
      <c r="A37" s="237"/>
      <c r="B37" s="479"/>
      <c r="C37" s="502"/>
      <c r="D37" s="517"/>
      <c r="E37" s="505"/>
      <c r="F37" s="506"/>
      <c r="G37" s="556"/>
      <c r="H37" s="557"/>
      <c r="I37" s="558" t="str">
        <f t="shared" si="0"/>
        <v xml:space="preserve"> </v>
      </c>
      <c r="J37" s="558" t="str">
        <f t="shared" si="0"/>
        <v xml:space="preserve"> </v>
      </c>
      <c r="K37" s="232"/>
    </row>
    <row r="38" spans="1:11" x14ac:dyDescent="0.2">
      <c r="A38" s="237"/>
      <c r="B38" s="479"/>
      <c r="C38" s="502"/>
      <c r="D38" s="517"/>
      <c r="E38" s="505"/>
      <c r="F38" s="506"/>
      <c r="G38" s="556"/>
      <c r="H38" s="557"/>
      <c r="I38" s="558" t="str">
        <f t="shared" si="0"/>
        <v xml:space="preserve"> </v>
      </c>
      <c r="J38" s="558" t="str">
        <f t="shared" si="0"/>
        <v xml:space="preserve"> </v>
      </c>
      <c r="K38" s="232"/>
    </row>
    <row r="39" spans="1:11" ht="15" hidden="1" customHeight="1" x14ac:dyDescent="0.2">
      <c r="A39" s="216"/>
      <c r="B39" s="6"/>
      <c r="C39" s="6"/>
      <c r="D39" s="6"/>
      <c r="E39" s="871"/>
      <c r="F39" s="6"/>
      <c r="G39" s="6"/>
      <c r="H39" s="6"/>
      <c r="I39" s="6"/>
      <c r="J39" s="6"/>
      <c r="K39" s="14"/>
    </row>
    <row r="40" spans="1:11" x14ac:dyDescent="0.2">
      <c r="A40" s="219" t="s">
        <v>284</v>
      </c>
      <c r="B40" s="225"/>
      <c r="C40" s="225"/>
      <c r="D40" s="225"/>
      <c r="E40" s="507">
        <f>SUM(E12:E38)</f>
        <v>0</v>
      </c>
      <c r="F40" s="225"/>
      <c r="G40" s="225"/>
      <c r="H40" s="225"/>
      <c r="I40" s="225"/>
      <c r="J40" s="225"/>
      <c r="K40" s="515"/>
    </row>
    <row r="41" spans="1:11" x14ac:dyDescent="0.2">
      <c r="A41" s="216"/>
      <c r="B41" s="6"/>
      <c r="C41" s="6"/>
      <c r="D41" s="6"/>
      <c r="E41" s="651" t="s">
        <v>514</v>
      </c>
      <c r="F41" s="509"/>
      <c r="G41" s="509"/>
      <c r="H41" s="6"/>
      <c r="I41" s="509"/>
      <c r="J41" s="6"/>
      <c r="K41" s="14"/>
    </row>
    <row r="42" spans="1:11" ht="15" x14ac:dyDescent="0.25">
      <c r="A42" s="12" t="s">
        <v>642</v>
      </c>
      <c r="B42" s="6"/>
      <c r="C42" s="6"/>
      <c r="D42" s="6"/>
      <c r="E42" s="509"/>
      <c r="F42" s="509"/>
      <c r="G42" s="509"/>
      <c r="H42" s="6"/>
      <c r="I42" s="509"/>
      <c r="J42" s="6"/>
      <c r="K42" s="14"/>
    </row>
    <row r="43" spans="1:11" ht="6" customHeight="1" x14ac:dyDescent="0.2">
      <c r="A43" s="12"/>
      <c r="B43" s="6"/>
      <c r="C43" s="6"/>
      <c r="D43" s="6"/>
      <c r="E43" s="509"/>
      <c r="F43" s="509"/>
      <c r="G43" s="509"/>
      <c r="H43" s="6"/>
      <c r="I43" s="509"/>
      <c r="J43" s="6"/>
      <c r="K43" s="14"/>
    </row>
    <row r="44" spans="1:11" x14ac:dyDescent="0.2">
      <c r="A44" s="12" t="s">
        <v>574</v>
      </c>
      <c r="B44" s="6"/>
      <c r="C44" s="6"/>
      <c r="D44" s="6"/>
      <c r="E44" s="6"/>
      <c r="F44" s="6"/>
      <c r="G44" s="6"/>
      <c r="H44" s="6"/>
      <c r="I44" s="6"/>
      <c r="J44" s="6"/>
      <c r="K44" s="14"/>
    </row>
    <row r="45" spans="1:11" x14ac:dyDescent="0.2">
      <c r="A45" s="530" t="s">
        <v>644</v>
      </c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x14ac:dyDescent="0.2">
      <c r="A46" s="530" t="s">
        <v>643</v>
      </c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9.75" customHeight="1" x14ac:dyDescent="0.2">
      <c r="A47" s="530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x14ac:dyDescent="0.2">
      <c r="A48" s="724" t="s">
        <v>795</v>
      </c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2">
      <c r="A49" s="725" t="s">
        <v>796</v>
      </c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6" customHeight="1" x14ac:dyDescent="0.2">
      <c r="A50" s="219"/>
      <c r="B50" s="18"/>
      <c r="C50" s="18"/>
      <c r="D50" s="18"/>
      <c r="E50" s="18"/>
      <c r="F50" s="18"/>
      <c r="G50" s="18"/>
      <c r="H50" s="18"/>
      <c r="I50" s="18"/>
      <c r="J50" s="18"/>
      <c r="K50" s="19"/>
    </row>
  </sheetData>
  <sheetProtection algorithmName="SHA-512" hashValue="0CG/LDKiHSqKJ08AxOM4xQZZD7/5WwYWk0Uor2RjPUwSM2YIub9RbH4sTAUTa9ukO7tS/9lTWV/W68GhEpKPyQ==" saltValue="Z/Wfd1CZqp8GKGGJEWr/Ew==" spinCount="100000" sheet="1" objects="1" scenarios="1"/>
  <mergeCells count="12">
    <mergeCell ref="K8:K10"/>
    <mergeCell ref="A1:F1"/>
    <mergeCell ref="A2:F2"/>
    <mergeCell ref="A3:F3"/>
    <mergeCell ref="A8:A10"/>
    <mergeCell ref="B8:B10"/>
    <mergeCell ref="C8:C10"/>
    <mergeCell ref="E8:E10"/>
    <mergeCell ref="F8:F10"/>
    <mergeCell ref="G8:H9"/>
    <mergeCell ref="I8:J9"/>
    <mergeCell ref="D9:D10"/>
  </mergeCells>
  <phoneticPr fontId="2" type="noConversion"/>
  <conditionalFormatting sqref="A4:D5 A11:E12 A1:A3 L6:XFD10 F4:F5 I1:XFD1 A50:F1048576 A39:F40 A6:F6 K2:XFD5 I6:K6 I39:XFD46 D13:E18 B42:F46 A41:D41 F41 I50:XFD1048576 D19:F38 A13:C38 K11:XFD38 G13:J38">
    <cfRule type="expression" dxfId="223" priority="54">
      <formula>CELL("protect",A1)=0</formula>
    </cfRule>
  </conditionalFormatting>
  <conditionalFormatting sqref="A11:A40">
    <cfRule type="expression" dxfId="222" priority="53">
      <formula>CELL("protect",A11)=0</formula>
    </cfRule>
  </conditionalFormatting>
  <conditionalFormatting sqref="K11:K40">
    <cfRule type="expression" dxfId="221" priority="52">
      <formula>CELL("protect",K11)=0</formula>
    </cfRule>
  </conditionalFormatting>
  <conditionalFormatting sqref="F13:F18">
    <cfRule type="expression" dxfId="220" priority="51">
      <formula>CELL("protect",F13)=0</formula>
    </cfRule>
  </conditionalFormatting>
  <conditionalFormatting sqref="F12 I12:J12">
    <cfRule type="expression" dxfId="219" priority="49">
      <formula>CELL("protect",F12)=0</formula>
    </cfRule>
  </conditionalFormatting>
  <conditionalFormatting sqref="H2:H5">
    <cfRule type="expression" dxfId="218" priority="39">
      <formula>CELL("protect",H2)=0</formula>
    </cfRule>
  </conditionalFormatting>
  <conditionalFormatting sqref="I5">
    <cfRule type="expression" dxfId="217" priority="38">
      <formula>CELL("protect",I5)=0</formula>
    </cfRule>
  </conditionalFormatting>
  <conditionalFormatting sqref="G12:H12">
    <cfRule type="expression" dxfId="216" priority="29">
      <formula>CELL("protect",G12)=0</formula>
    </cfRule>
  </conditionalFormatting>
  <conditionalFormatting sqref="G2:G5">
    <cfRule type="expression" dxfId="215" priority="26">
      <formula>CELL("protect",G2)=0</formula>
    </cfRule>
  </conditionalFormatting>
  <conditionalFormatting sqref="I2:I4">
    <cfRule type="expression" dxfId="214" priority="32">
      <formula>CELL("protect",I2)=0</formula>
    </cfRule>
  </conditionalFormatting>
  <conditionalFormatting sqref="G1:H1 G6:H6 G39:H46 G50:H1048576">
    <cfRule type="expression" dxfId="213" priority="31">
      <formula>CELL("protect",G1)=0</formula>
    </cfRule>
  </conditionalFormatting>
  <conditionalFormatting sqref="I10:J10 A7:F7 K8:K9 I7:K7 B8:F9">
    <cfRule type="expression" dxfId="212" priority="23">
      <formula>CELL("protect",A7)=0</formula>
    </cfRule>
  </conditionalFormatting>
  <conditionalFormatting sqref="I10">
    <cfRule type="expression" dxfId="211" priority="22">
      <formula>CELL("protect",I10)=0</formula>
    </cfRule>
  </conditionalFormatting>
  <conditionalFormatting sqref="G10:H10 G7:H7 G8">
    <cfRule type="expression" dxfId="210" priority="21">
      <formula>CELL("protect",G7)=0</formula>
    </cfRule>
  </conditionalFormatting>
  <conditionalFormatting sqref="G10">
    <cfRule type="expression" dxfId="209" priority="20">
      <formula>CELL("protect",G10)=0</formula>
    </cfRule>
  </conditionalFormatting>
  <conditionalFormatting sqref="I8">
    <cfRule type="expression" dxfId="208" priority="19">
      <formula>CELL("protect",I8)=0</formula>
    </cfRule>
  </conditionalFormatting>
  <conditionalFormatting sqref="A8:A9">
    <cfRule type="expression" dxfId="207" priority="12">
      <formula>CELL("protect",A8)=0</formula>
    </cfRule>
  </conditionalFormatting>
  <conditionalFormatting sqref="A45:A46">
    <cfRule type="expression" dxfId="206" priority="8">
      <formula>CELL("protect",A45)=0</formula>
    </cfRule>
  </conditionalFormatting>
  <conditionalFormatting sqref="E41">
    <cfRule type="expression" dxfId="205" priority="7">
      <formula>CELL("protect",E41)=0</formula>
    </cfRule>
  </conditionalFormatting>
  <conditionalFormatting sqref="A42:A44">
    <cfRule type="expression" dxfId="204" priority="9">
      <formula>CELL("protect",A42)=0</formula>
    </cfRule>
  </conditionalFormatting>
  <conditionalFormatting sqref="B49:F49 I49:XFD49 B47:XFD47">
    <cfRule type="expression" dxfId="203" priority="6">
      <formula>CELL("protect",B47)=0</formula>
    </cfRule>
  </conditionalFormatting>
  <conditionalFormatting sqref="G49:H49">
    <cfRule type="expression" dxfId="202" priority="5">
      <formula>CELL("protect",G49)=0</formula>
    </cfRule>
  </conditionalFormatting>
  <conditionalFormatting sqref="A47 A49">
    <cfRule type="expression" dxfId="201" priority="4">
      <formula>CELL("protect",A47)=0</formula>
    </cfRule>
  </conditionalFormatting>
  <conditionalFormatting sqref="B48:F48 I48:XFD48">
    <cfRule type="expression" dxfId="200" priority="3">
      <formula>CELL("protect",B48)=0</formula>
    </cfRule>
  </conditionalFormatting>
  <conditionalFormatting sqref="G48:H48">
    <cfRule type="expression" dxfId="199" priority="2">
      <formula>CELL("protect",G48)=0</formula>
    </cfRule>
  </conditionalFormatting>
  <conditionalFormatting sqref="A48">
    <cfRule type="expression" dxfId="198" priority="1">
      <formula>CELL("protect",A48)=0</formula>
    </cfRule>
  </conditionalFormatting>
  <printOptions horizontalCentered="1"/>
  <pageMargins left="0.3" right="0.25" top="0.5" bottom="0.4" header="0.5" footer="0.25"/>
  <pageSetup scale="83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6390" r:id="rId4" name="CheckBox1">
          <controlPr defaultSize="0" autoLine="0" r:id="rId5">
            <anchor moveWithCells="1">
              <from>
                <xdr:col>10</xdr:col>
                <xdr:colOff>981075</xdr:colOff>
                <xdr:row>0</xdr:row>
                <xdr:rowOff>28575</xdr:rowOff>
              </from>
              <to>
                <xdr:col>10</xdr:col>
                <xdr:colOff>2181225</xdr:colOff>
                <xdr:row>1</xdr:row>
                <xdr:rowOff>28575</xdr:rowOff>
              </to>
            </anchor>
          </controlPr>
        </control>
      </mc:Choice>
      <mc:Fallback>
        <control shapeId="16390" r:id="rId4" name="CheckBox1"/>
      </mc:Fallback>
    </mc:AlternateContent>
  </control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/>
  <dimension ref="A1:K48"/>
  <sheetViews>
    <sheetView zoomScale="95" zoomScaleNormal="95" workbookViewId="0">
      <pane ySplit="12" topLeftCell="A13" activePane="bottomLeft" state="frozen"/>
      <selection pane="bottomLeft" activeCell="A13" sqref="A13"/>
    </sheetView>
  </sheetViews>
  <sheetFormatPr defaultRowHeight="14.25" x14ac:dyDescent="0.2"/>
  <cols>
    <col min="1" max="1" width="34.125" style="15" customWidth="1"/>
    <col min="2" max="8" width="12.625" style="15" customWidth="1"/>
    <col min="9" max="9" width="4.5" style="15" customWidth="1"/>
    <col min="10" max="10" width="11.625" style="15" customWidth="1"/>
    <col min="11" max="11" width="9.875" style="15" customWidth="1"/>
    <col min="12" max="16384" width="9" style="15"/>
  </cols>
  <sheetData>
    <row r="1" spans="1:11" s="105" customFormat="1" ht="14.25" customHeight="1" x14ac:dyDescent="0.2">
      <c r="A1" s="116"/>
      <c r="B1" s="117"/>
      <c r="C1" s="108"/>
      <c r="D1" s="117"/>
      <c r="E1" s="109"/>
      <c r="F1" s="117"/>
      <c r="G1" s="117"/>
      <c r="H1" s="37"/>
    </row>
    <row r="2" spans="1:11" s="105" customFormat="1" ht="15" x14ac:dyDescent="0.2">
      <c r="A2" s="911" t="s">
        <v>217</v>
      </c>
      <c r="B2" s="912"/>
      <c r="C2" s="912"/>
      <c r="D2" s="912"/>
      <c r="E2" s="912"/>
      <c r="F2" s="912"/>
      <c r="G2" s="912"/>
      <c r="H2" s="913"/>
    </row>
    <row r="3" spans="1:11" s="105" customFormat="1" ht="15" x14ac:dyDescent="0.2">
      <c r="A3" s="911" t="s">
        <v>631</v>
      </c>
      <c r="B3" s="912"/>
      <c r="C3" s="912"/>
      <c r="D3" s="912"/>
      <c r="E3" s="912"/>
      <c r="F3" s="912"/>
      <c r="G3" s="912"/>
      <c r="H3" s="913"/>
      <c r="J3" s="918" t="s">
        <v>627</v>
      </c>
      <c r="K3" s="919"/>
    </row>
    <row r="4" spans="1:11" s="105" customFormat="1" ht="15" x14ac:dyDescent="0.2">
      <c r="A4" s="110"/>
      <c r="B4" s="107"/>
      <c r="C4" s="107"/>
      <c r="D4" s="107"/>
      <c r="E4" s="107"/>
      <c r="F4" s="107"/>
      <c r="G4" s="107"/>
      <c r="H4" s="111"/>
      <c r="J4" s="920"/>
      <c r="K4" s="921"/>
    </row>
    <row r="5" spans="1:11" s="105" customFormat="1" ht="15" x14ac:dyDescent="0.2">
      <c r="A5" s="92" t="s">
        <v>171</v>
      </c>
      <c r="C5" s="903" t="s">
        <v>47</v>
      </c>
      <c r="D5" s="903"/>
      <c r="E5" s="906" t="s">
        <v>172</v>
      </c>
      <c r="F5" s="906"/>
      <c r="G5" s="903" t="s">
        <v>109</v>
      </c>
      <c r="H5" s="904"/>
      <c r="J5" s="552"/>
      <c r="K5" s="8"/>
    </row>
    <row r="6" spans="1:11" s="105" customFormat="1" ht="15" x14ac:dyDescent="0.2">
      <c r="A6" s="897">
        <f>Cert!$A$8</f>
        <v>0</v>
      </c>
      <c r="B6" s="898"/>
      <c r="C6" s="898">
        <f>Cert!$F$8</f>
        <v>0</v>
      </c>
      <c r="D6" s="898"/>
      <c r="E6" s="899">
        <f>Cert!$K$8</f>
        <v>0</v>
      </c>
      <c r="F6" s="899"/>
      <c r="G6" s="899" t="str">
        <f>TEXT(Cert!$K$10,"mm/dd/yy")&amp;" to "&amp;TEXT(Cert!$M$10,"mm/dd/yy")</f>
        <v>07/01/19 to 06/30/20</v>
      </c>
      <c r="H6" s="907"/>
      <c r="J6" s="918" t="s">
        <v>628</v>
      </c>
      <c r="K6" s="919"/>
    </row>
    <row r="7" spans="1:11" s="6" customFormat="1" x14ac:dyDescent="0.2">
      <c r="A7" s="219"/>
      <c r="B7" s="18"/>
      <c r="C7" s="18"/>
      <c r="D7" s="18"/>
      <c r="E7" s="18"/>
      <c r="F7" s="220"/>
      <c r="G7" s="220"/>
      <c r="H7" s="257"/>
      <c r="J7" s="920"/>
      <c r="K7" s="921"/>
    </row>
    <row r="8" spans="1:11" s="6" customFormat="1" ht="15" x14ac:dyDescent="0.2">
      <c r="A8" s="97" t="s">
        <v>9</v>
      </c>
      <c r="B8" s="97" t="s">
        <v>575</v>
      </c>
      <c r="C8" s="97" t="s">
        <v>576</v>
      </c>
      <c r="D8" s="97" t="s">
        <v>577</v>
      </c>
      <c r="E8" s="97" t="s">
        <v>585</v>
      </c>
      <c r="F8" s="98" t="s">
        <v>579</v>
      </c>
      <c r="G8" s="98" t="s">
        <v>580</v>
      </c>
      <c r="H8" s="98" t="s">
        <v>581</v>
      </c>
      <c r="J8" s="552"/>
      <c r="K8" s="15"/>
    </row>
    <row r="9" spans="1:11" s="6" customFormat="1" x14ac:dyDescent="0.2">
      <c r="A9" s="1027" t="s">
        <v>418</v>
      </c>
      <c r="B9" s="1027"/>
      <c r="C9" s="1027"/>
      <c r="D9" s="150" t="s">
        <v>161</v>
      </c>
      <c r="E9" s="150" t="s">
        <v>162</v>
      </c>
      <c r="F9" s="149" t="s">
        <v>6</v>
      </c>
      <c r="G9" s="1028" t="s">
        <v>475</v>
      </c>
      <c r="H9" s="1029"/>
    </row>
    <row r="10" spans="1:11" s="6" customFormat="1" x14ac:dyDescent="0.2">
      <c r="A10" s="166"/>
      <c r="B10" s="149" t="s">
        <v>215</v>
      </c>
      <c r="C10" s="166"/>
      <c r="D10" s="149" t="s">
        <v>417</v>
      </c>
      <c r="E10" s="149" t="s">
        <v>474</v>
      </c>
      <c r="F10" s="149" t="s">
        <v>476</v>
      </c>
      <c r="G10" s="149" t="s">
        <v>478</v>
      </c>
      <c r="H10" s="149" t="s">
        <v>480</v>
      </c>
      <c r="J10" s="15"/>
      <c r="K10" s="15"/>
    </row>
    <row r="11" spans="1:11" s="6" customFormat="1" x14ac:dyDescent="0.2">
      <c r="A11" s="95" t="s">
        <v>163</v>
      </c>
      <c r="B11" s="95" t="s">
        <v>216</v>
      </c>
      <c r="C11" s="95" t="s">
        <v>164</v>
      </c>
      <c r="D11" s="84" t="s">
        <v>419</v>
      </c>
      <c r="E11" s="84" t="s">
        <v>719</v>
      </c>
      <c r="F11" s="95" t="s">
        <v>477</v>
      </c>
      <c r="G11" s="95" t="s">
        <v>479</v>
      </c>
      <c r="H11" s="95" t="s">
        <v>481</v>
      </c>
      <c r="J11" s="15"/>
      <c r="K11" s="15"/>
    </row>
    <row r="12" spans="1:11" ht="15.75" hidden="1" customHeight="1" x14ac:dyDescent="0.2">
      <c r="A12" s="216"/>
      <c r="B12" s="6"/>
      <c r="C12" s="6"/>
      <c r="D12" s="6"/>
      <c r="E12" s="6"/>
      <c r="F12" s="6"/>
      <c r="G12" s="6"/>
      <c r="H12" s="14"/>
    </row>
    <row r="13" spans="1:11" ht="15.75" customHeight="1" x14ac:dyDescent="0.2">
      <c r="A13" s="516"/>
      <c r="B13" s="517"/>
      <c r="C13" s="518"/>
      <c r="D13" s="517"/>
      <c r="E13" s="519"/>
      <c r="F13" s="520"/>
      <c r="G13" s="520"/>
      <c r="H13" s="521">
        <f t="shared" ref="H13:H29" si="0">IF(G13&gt;0,+G13-F13,0)</f>
        <v>0</v>
      </c>
    </row>
    <row r="14" spans="1:11" x14ac:dyDescent="0.2">
      <c r="A14" s="516"/>
      <c r="B14" s="517"/>
      <c r="C14" s="518"/>
      <c r="D14" s="517"/>
      <c r="E14" s="519"/>
      <c r="F14" s="520"/>
      <c r="G14" s="520"/>
      <c r="H14" s="521">
        <f t="shared" si="0"/>
        <v>0</v>
      </c>
    </row>
    <row r="15" spans="1:11" x14ac:dyDescent="0.2">
      <c r="A15" s="516"/>
      <c r="B15" s="517"/>
      <c r="C15" s="518"/>
      <c r="D15" s="517"/>
      <c r="E15" s="519"/>
      <c r="F15" s="520"/>
      <c r="G15" s="520"/>
      <c r="H15" s="521">
        <f t="shared" si="0"/>
        <v>0</v>
      </c>
    </row>
    <row r="16" spans="1:11" x14ac:dyDescent="0.2">
      <c r="A16" s="516"/>
      <c r="B16" s="517"/>
      <c r="C16" s="518"/>
      <c r="D16" s="517"/>
      <c r="E16" s="519"/>
      <c r="F16" s="520"/>
      <c r="G16" s="520"/>
      <c r="H16" s="521">
        <f t="shared" si="0"/>
        <v>0</v>
      </c>
    </row>
    <row r="17" spans="1:11" x14ac:dyDescent="0.2">
      <c r="A17" s="516"/>
      <c r="B17" s="517"/>
      <c r="C17" s="518"/>
      <c r="D17" s="517"/>
      <c r="E17" s="519"/>
      <c r="F17" s="520"/>
      <c r="G17" s="520"/>
      <c r="H17" s="521">
        <f t="shared" si="0"/>
        <v>0</v>
      </c>
    </row>
    <row r="18" spans="1:11" x14ac:dyDescent="0.2">
      <c r="A18" s="516"/>
      <c r="B18" s="517"/>
      <c r="C18" s="518"/>
      <c r="D18" s="517"/>
      <c r="E18" s="519"/>
      <c r="F18" s="520"/>
      <c r="G18" s="520"/>
      <c r="H18" s="521">
        <f t="shared" si="0"/>
        <v>0</v>
      </c>
    </row>
    <row r="19" spans="1:11" x14ac:dyDescent="0.2">
      <c r="A19" s="516"/>
      <c r="B19" s="517"/>
      <c r="C19" s="518"/>
      <c r="D19" s="517"/>
      <c r="E19" s="519"/>
      <c r="F19" s="520"/>
      <c r="G19" s="520"/>
      <c r="H19" s="521">
        <f t="shared" si="0"/>
        <v>0</v>
      </c>
    </row>
    <row r="20" spans="1:11" x14ac:dyDescent="0.2">
      <c r="A20" s="516"/>
      <c r="B20" s="517"/>
      <c r="C20" s="518"/>
      <c r="D20" s="517"/>
      <c r="E20" s="519"/>
      <c r="F20" s="520"/>
      <c r="G20" s="520"/>
      <c r="H20" s="521">
        <f t="shared" si="0"/>
        <v>0</v>
      </c>
    </row>
    <row r="21" spans="1:11" x14ac:dyDescent="0.2">
      <c r="A21" s="516"/>
      <c r="B21" s="517"/>
      <c r="C21" s="518"/>
      <c r="D21" s="517"/>
      <c r="E21" s="519"/>
      <c r="F21" s="520"/>
      <c r="G21" s="520"/>
      <c r="H21" s="521">
        <f t="shared" si="0"/>
        <v>0</v>
      </c>
    </row>
    <row r="22" spans="1:11" x14ac:dyDescent="0.2">
      <c r="A22" s="516"/>
      <c r="B22" s="517"/>
      <c r="C22" s="518"/>
      <c r="D22" s="517"/>
      <c r="E22" s="519"/>
      <c r="F22" s="520"/>
      <c r="G22" s="520"/>
      <c r="H22" s="521">
        <f t="shared" si="0"/>
        <v>0</v>
      </c>
    </row>
    <row r="23" spans="1:11" x14ac:dyDescent="0.2">
      <c r="A23" s="516"/>
      <c r="B23" s="517"/>
      <c r="C23" s="518"/>
      <c r="D23" s="517"/>
      <c r="E23" s="519"/>
      <c r="F23" s="520"/>
      <c r="G23" s="520"/>
      <c r="H23" s="521">
        <f t="shared" si="0"/>
        <v>0</v>
      </c>
    </row>
    <row r="24" spans="1:11" x14ac:dyDescent="0.2">
      <c r="A24" s="516"/>
      <c r="B24" s="517"/>
      <c r="C24" s="518"/>
      <c r="D24" s="517"/>
      <c r="E24" s="519"/>
      <c r="F24" s="520"/>
      <c r="G24" s="520"/>
      <c r="H24" s="521">
        <f t="shared" si="0"/>
        <v>0</v>
      </c>
    </row>
    <row r="25" spans="1:11" x14ac:dyDescent="0.2">
      <c r="A25" s="516"/>
      <c r="B25" s="517"/>
      <c r="C25" s="518"/>
      <c r="D25" s="517"/>
      <c r="E25" s="519"/>
      <c r="F25" s="520"/>
      <c r="G25" s="520"/>
      <c r="H25" s="521">
        <f t="shared" si="0"/>
        <v>0</v>
      </c>
    </row>
    <row r="26" spans="1:11" x14ac:dyDescent="0.2">
      <c r="A26" s="516"/>
      <c r="B26" s="517"/>
      <c r="C26" s="518"/>
      <c r="D26" s="517"/>
      <c r="E26" s="519"/>
      <c r="F26" s="520"/>
      <c r="G26" s="520"/>
      <c r="H26" s="521">
        <f t="shared" si="0"/>
        <v>0</v>
      </c>
    </row>
    <row r="27" spans="1:11" x14ac:dyDescent="0.2">
      <c r="A27" s="516"/>
      <c r="B27" s="517"/>
      <c r="C27" s="518"/>
      <c r="D27" s="517"/>
      <c r="E27" s="519"/>
      <c r="F27" s="520"/>
      <c r="G27" s="520"/>
      <c r="H27" s="521">
        <f t="shared" si="0"/>
        <v>0</v>
      </c>
      <c r="J27" s="620" t="s">
        <v>633</v>
      </c>
      <c r="K27" s="621" t="s">
        <v>632</v>
      </c>
    </row>
    <row r="28" spans="1:11" x14ac:dyDescent="0.2">
      <c r="A28" s="516"/>
      <c r="B28" s="517"/>
      <c r="C28" s="518"/>
      <c r="D28" s="517"/>
      <c r="E28" s="519"/>
      <c r="F28" s="520"/>
      <c r="G28" s="520"/>
      <c r="H28" s="521">
        <f t="shared" si="0"/>
        <v>0</v>
      </c>
      <c r="J28" s="621" t="s">
        <v>634</v>
      </c>
      <c r="K28" s="621" t="s">
        <v>636</v>
      </c>
    </row>
    <row r="29" spans="1:11" x14ac:dyDescent="0.2">
      <c r="A29" s="516"/>
      <c r="B29" s="517"/>
      <c r="C29" s="518"/>
      <c r="D29" s="517"/>
      <c r="E29" s="519"/>
      <c r="F29" s="520"/>
      <c r="G29" s="520"/>
      <c r="H29" s="521">
        <f t="shared" si="0"/>
        <v>0</v>
      </c>
      <c r="J29" s="621" t="s">
        <v>635</v>
      </c>
      <c r="K29" s="621" t="s">
        <v>638</v>
      </c>
    </row>
    <row r="30" spans="1:11" hidden="1" x14ac:dyDescent="0.2">
      <c r="A30" s="216"/>
      <c r="B30" s="6"/>
      <c r="C30" s="6"/>
      <c r="D30" s="6"/>
      <c r="E30" s="6"/>
      <c r="F30" s="6"/>
      <c r="G30" s="6"/>
      <c r="H30" s="14"/>
      <c r="J30" s="339"/>
      <c r="K30" s="339" t="s">
        <v>637</v>
      </c>
    </row>
    <row r="31" spans="1:11" x14ac:dyDescent="0.2">
      <c r="A31" s="522" t="s">
        <v>750</v>
      </c>
      <c r="B31" s="523"/>
      <c r="C31" s="523"/>
      <c r="D31" s="523"/>
      <c r="E31" s="618">
        <f>SUM(E13:E29)</f>
        <v>0</v>
      </c>
      <c r="F31" s="524">
        <f>SUM(F13:F29)</f>
        <v>0</v>
      </c>
      <c r="G31" s="525"/>
      <c r="H31" s="526">
        <f>SUM(H13:H29)</f>
        <v>0</v>
      </c>
      <c r="J31" s="622">
        <f>+F31+H31</f>
        <v>0</v>
      </c>
      <c r="K31" s="623" t="e">
        <f>+J31/E31</f>
        <v>#DIV/0!</v>
      </c>
    </row>
    <row r="32" spans="1:11" s="339" customFormat="1" x14ac:dyDescent="0.2">
      <c r="A32" s="527"/>
      <c r="B32" s="142"/>
      <c r="C32" s="142"/>
      <c r="D32" s="142"/>
      <c r="E32" s="528"/>
      <c r="F32" s="604" t="s">
        <v>444</v>
      </c>
      <c r="G32" s="602"/>
      <c r="H32" s="605" t="s">
        <v>482</v>
      </c>
    </row>
    <row r="33" spans="1:11" s="339" customFormat="1" ht="6.75" customHeight="1" x14ac:dyDescent="0.25">
      <c r="A33" s="616"/>
      <c r="B33" s="142"/>
      <c r="C33" s="142"/>
      <c r="D33" s="142"/>
      <c r="E33"/>
      <c r="F33" s="604"/>
      <c r="G33" s="602"/>
      <c r="H33" s="605"/>
    </row>
    <row r="34" spans="1:11" s="339" customFormat="1" ht="15.75" x14ac:dyDescent="0.25">
      <c r="A34" s="527" t="s">
        <v>751</v>
      </c>
      <c r="B34" s="142"/>
      <c r="C34" s="142"/>
      <c r="D34" s="142"/>
      <c r="E34"/>
      <c r="F34" s="604"/>
      <c r="G34" s="602"/>
      <c r="H34" s="605"/>
    </row>
    <row r="35" spans="1:11" s="339" customFormat="1" x14ac:dyDescent="0.2">
      <c r="A35" s="706" t="s">
        <v>660</v>
      </c>
      <c r="B35" s="142"/>
      <c r="C35" s="142"/>
      <c r="D35" s="142"/>
      <c r="E35" s="519"/>
      <c r="F35" s="690" t="s">
        <v>718</v>
      </c>
      <c r="G35" s="602"/>
      <c r="H35" s="605"/>
      <c r="J35" s="1026" t="s">
        <v>720</v>
      </c>
      <c r="K35" s="1026" t="s">
        <v>721</v>
      </c>
    </row>
    <row r="36" spans="1:11" s="339" customFormat="1" ht="6.75" customHeight="1" x14ac:dyDescent="0.25">
      <c r="A36" s="616"/>
      <c r="B36" s="142"/>
      <c r="C36" s="142"/>
      <c r="D36" s="142"/>
      <c r="E36"/>
      <c r="F36" s="691"/>
      <c r="G36" s="602"/>
      <c r="H36" s="605"/>
      <c r="J36" s="1026"/>
      <c r="K36" s="1026"/>
    </row>
    <row r="37" spans="1:11" s="339" customFormat="1" ht="15" thickBot="1" x14ac:dyDescent="0.25">
      <c r="A37" s="527" t="s">
        <v>753</v>
      </c>
      <c r="B37" s="142"/>
      <c r="C37" s="142"/>
      <c r="D37" s="142"/>
      <c r="E37" s="652">
        <f>SUM(E31:E35)</f>
        <v>0</v>
      </c>
      <c r="F37" s="690" t="s">
        <v>718</v>
      </c>
      <c r="G37" s="602"/>
      <c r="H37" s="605"/>
      <c r="J37" s="1026"/>
      <c r="K37" s="1026"/>
    </row>
    <row r="38" spans="1:11" s="339" customFormat="1" ht="9.75" customHeight="1" thickTop="1" x14ac:dyDescent="0.2">
      <c r="A38" s="527"/>
      <c r="B38" s="142"/>
      <c r="C38" s="142"/>
      <c r="D38" s="142"/>
      <c r="E38" s="617"/>
      <c r="F38" s="604"/>
      <c r="G38" s="602"/>
      <c r="H38" s="605"/>
      <c r="J38" s="1026"/>
      <c r="K38" s="1026"/>
    </row>
    <row r="39" spans="1:11" s="339" customFormat="1" x14ac:dyDescent="0.2">
      <c r="A39" s="527" t="s">
        <v>752</v>
      </c>
      <c r="B39" s="142"/>
      <c r="C39" s="142"/>
      <c r="D39" s="142"/>
      <c r="E39" s="519"/>
      <c r="F39" s="690" t="s">
        <v>718</v>
      </c>
      <c r="G39" s="602"/>
      <c r="H39" s="605"/>
      <c r="J39" s="619">
        <f>+E37+E39</f>
        <v>0</v>
      </c>
      <c r="K39" s="339">
        <f>+'2'!K22/365</f>
        <v>0</v>
      </c>
    </row>
    <row r="40" spans="1:11" s="339" customFormat="1" ht="9.75" customHeight="1" x14ac:dyDescent="0.2">
      <c r="A40" s="527"/>
      <c r="B40" s="142"/>
      <c r="C40" s="142"/>
      <c r="D40" s="142"/>
      <c r="E40" s="528"/>
      <c r="F40" s="604"/>
      <c r="G40" s="602"/>
      <c r="H40" s="605"/>
    </row>
    <row r="41" spans="1:11" s="339" customFormat="1" x14ac:dyDescent="0.2">
      <c r="A41" s="527" t="s">
        <v>793</v>
      </c>
      <c r="B41" s="142"/>
      <c r="C41" s="142"/>
      <c r="E41" s="396"/>
      <c r="F41" s="604"/>
      <c r="G41" s="602"/>
      <c r="H41" s="605"/>
      <c r="J41" s="619"/>
    </row>
    <row r="42" spans="1:11" s="339" customFormat="1" ht="9.75" customHeight="1" x14ac:dyDescent="0.2">
      <c r="A42" s="527"/>
      <c r="B42" s="142"/>
      <c r="C42" s="142"/>
      <c r="D42" s="142"/>
      <c r="E42" s="528"/>
      <c r="F42" s="604"/>
      <c r="G42" s="602"/>
      <c r="H42" s="605"/>
    </row>
    <row r="43" spans="1:11" s="339" customFormat="1" x14ac:dyDescent="0.2">
      <c r="A43" s="527" t="s">
        <v>794</v>
      </c>
      <c r="B43" s="142"/>
      <c r="C43" s="142"/>
      <c r="E43" s="396"/>
      <c r="F43" s="690" t="s">
        <v>897</v>
      </c>
      <c r="G43" s="602"/>
      <c r="H43" s="605"/>
      <c r="J43" s="619"/>
    </row>
    <row r="44" spans="1:11" s="339" customFormat="1" ht="7.5" customHeight="1" x14ac:dyDescent="0.2">
      <c r="A44" s="527"/>
      <c r="B44" s="142"/>
      <c r="C44" s="142"/>
      <c r="D44" s="142"/>
      <c r="E44" s="528"/>
      <c r="F44" s="604"/>
      <c r="G44" s="602"/>
      <c r="H44" s="605"/>
      <c r="J44" s="619"/>
    </row>
    <row r="45" spans="1:11" s="339" customFormat="1" x14ac:dyDescent="0.2">
      <c r="A45" s="653" t="s">
        <v>516</v>
      </c>
      <c r="B45" s="142"/>
      <c r="C45" s="142"/>
      <c r="D45" s="142"/>
      <c r="E45" s="528"/>
      <c r="F45" s="509"/>
      <c r="G45" s="142"/>
      <c r="H45" s="529"/>
      <c r="J45" s="15"/>
      <c r="K45" s="15"/>
    </row>
    <row r="46" spans="1:11" s="339" customFormat="1" x14ac:dyDescent="0.2">
      <c r="A46" s="653" t="s">
        <v>515</v>
      </c>
      <c r="B46" s="142"/>
      <c r="C46" s="142"/>
      <c r="D46" s="142"/>
      <c r="E46" s="528"/>
      <c r="F46" s="509"/>
      <c r="G46" s="142"/>
      <c r="H46" s="529"/>
      <c r="J46" s="15"/>
      <c r="K46" s="15"/>
    </row>
    <row r="47" spans="1:11" x14ac:dyDescent="0.2">
      <c r="A47" s="654" t="s">
        <v>722</v>
      </c>
      <c r="B47" s="6"/>
      <c r="C47" s="6"/>
      <c r="D47" s="6"/>
      <c r="E47" s="6"/>
      <c r="F47" s="6"/>
      <c r="G47" s="6"/>
      <c r="H47" s="14"/>
    </row>
    <row r="48" spans="1:11" ht="6" customHeight="1" x14ac:dyDescent="0.2">
      <c r="A48" s="219" t="s">
        <v>0</v>
      </c>
      <c r="B48" s="18"/>
      <c r="C48" s="18"/>
      <c r="D48" s="18"/>
      <c r="E48" s="18"/>
      <c r="F48" s="18"/>
      <c r="G48" s="18"/>
      <c r="H48" s="19"/>
    </row>
  </sheetData>
  <sheetProtection algorithmName="SHA-512" hashValue="mp7/EmhmOSvZmQ8Bkwxe2Qkwqa+ok9rCWNw1fbIVOIr4vIZ01HQQAYp9O0fC6b9sYKloqAU3hE+lVUifqMnacg==" saltValue="0BBiDEhc27aosCO2vr+l/A==" spinCount="100000" sheet="1" objects="1" scenarios="1"/>
  <mergeCells count="15">
    <mergeCell ref="J35:J38"/>
    <mergeCell ref="K35:K38"/>
    <mergeCell ref="J3:K4"/>
    <mergeCell ref="J6:K7"/>
    <mergeCell ref="A2:H2"/>
    <mergeCell ref="A3:H3"/>
    <mergeCell ref="A9:C9"/>
    <mergeCell ref="G9:H9"/>
    <mergeCell ref="G5:H5"/>
    <mergeCell ref="G6:H6"/>
    <mergeCell ref="C6:D6"/>
    <mergeCell ref="C5:D5"/>
    <mergeCell ref="A6:B6"/>
    <mergeCell ref="E5:F5"/>
    <mergeCell ref="E6:F6"/>
  </mergeCells>
  <conditionalFormatting sqref="H1:XFD2 H7:I8 F7 A1:F4 A47:F1048576 I9 A30:E30 I5:I6 A31:D31 A32:E32 A35:E35 A34:D34 A40:E40 A36:D39 H3:I4 I30:I32 H47:I1048576 H28:I29 J31 A7:E12 G7:G25 H10:I25 L3:XFD32 J9:K30 L34:XFD41 I34:I41 A44:E46 J41:K41 J39:K39 A41:C41 I44:I46 J44:XFD1048576 E13:F25 E26:I27 A13:C29 E28:E29">
    <cfRule type="expression" dxfId="197" priority="43">
      <formula>CELL("protect",A1)=0</formula>
    </cfRule>
  </conditionalFormatting>
  <conditionalFormatting sqref="H13:H29">
    <cfRule type="expression" dxfId="196" priority="39">
      <formula>CELL("protect",H13)=0</formula>
    </cfRule>
    <cfRule type="expression" dxfId="195" priority="42">
      <formula>CELL("protect",H13)=0</formula>
    </cfRule>
  </conditionalFormatting>
  <conditionalFormatting sqref="A13:A29">
    <cfRule type="expression" dxfId="194" priority="41">
      <formula>CELL("protect",A13)=0</formula>
    </cfRule>
  </conditionalFormatting>
  <conditionalFormatting sqref="G47:G1048576 G1:G4 G28:G29">
    <cfRule type="expression" dxfId="193" priority="40">
      <formula>CELL("protect",G1)=0</formula>
    </cfRule>
  </conditionalFormatting>
  <conditionalFormatting sqref="F8:F12 F30:F32 F34:F41 F44:F46">
    <cfRule type="expression" dxfId="192" priority="38">
      <formula>CELL("protect",F8)=0</formula>
    </cfRule>
  </conditionalFormatting>
  <conditionalFormatting sqref="F28:F29">
    <cfRule type="expression" dxfId="191" priority="37">
      <formula>CELL("protect",F28)=0</formula>
    </cfRule>
  </conditionalFormatting>
  <conditionalFormatting sqref="G31">
    <cfRule type="expression" dxfId="190" priority="36">
      <formula>CELL("protect",G31)=0</formula>
    </cfRule>
  </conditionalFormatting>
  <conditionalFormatting sqref="H31:H32 H34:H41 H44:H46">
    <cfRule type="expression" dxfId="189" priority="35">
      <formula>CELL("protect",H31)=0</formula>
    </cfRule>
  </conditionalFormatting>
  <conditionalFormatting sqref="B5">
    <cfRule type="expression" dxfId="188" priority="25">
      <formula>CELL("protect",B5)=0</formula>
    </cfRule>
  </conditionalFormatting>
  <conditionalFormatting sqref="A5:A6">
    <cfRule type="expression" dxfId="187" priority="24">
      <formula>CELL("protect",A5)=0</formula>
    </cfRule>
  </conditionalFormatting>
  <conditionalFormatting sqref="C5:D6">
    <cfRule type="expression" dxfId="186" priority="23">
      <formula>CELL("protect",C5)=0</formula>
    </cfRule>
  </conditionalFormatting>
  <conditionalFormatting sqref="E5:F6">
    <cfRule type="expression" dxfId="185" priority="22">
      <formula>CELL("Protect",E5)=0</formula>
    </cfRule>
  </conditionalFormatting>
  <conditionalFormatting sqref="G5:H5">
    <cfRule type="expression" dxfId="184" priority="21">
      <formula>CELL("Protect",G5)=0</formula>
    </cfRule>
  </conditionalFormatting>
  <conditionalFormatting sqref="G6">
    <cfRule type="expression" dxfId="183" priority="20">
      <formula>CELL("protect",G6)=0</formula>
    </cfRule>
  </conditionalFormatting>
  <conditionalFormatting sqref="E31">
    <cfRule type="expression" dxfId="182" priority="19">
      <formula>CELL("protect",E31)=0</formula>
    </cfRule>
  </conditionalFormatting>
  <conditionalFormatting sqref="E37:E38">
    <cfRule type="expression" dxfId="181" priority="17">
      <formula>CELL("protect",E37)=0</formula>
    </cfRule>
  </conditionalFormatting>
  <conditionalFormatting sqref="E39">
    <cfRule type="expression" dxfId="180" priority="16">
      <formula>CELL("protect",E39)=0</formula>
    </cfRule>
  </conditionalFormatting>
  <conditionalFormatting sqref="K5 K8 J5:J6">
    <cfRule type="expression" dxfId="179" priority="15">
      <formula>CELL("protect",J5)=0</formula>
    </cfRule>
  </conditionalFormatting>
  <conditionalFormatting sqref="J3 J8">
    <cfRule type="expression" dxfId="178" priority="14">
      <formula>CELL("protect",J3)=0</formula>
    </cfRule>
  </conditionalFormatting>
  <conditionalFormatting sqref="K31">
    <cfRule type="expression" dxfId="177" priority="13">
      <formula>CELL("protect",K31)=0</formula>
    </cfRule>
  </conditionalFormatting>
  <conditionalFormatting sqref="A33:D33 I33:XFD33">
    <cfRule type="expression" dxfId="176" priority="12">
      <formula>CELL("protect",A33)=0</formula>
    </cfRule>
  </conditionalFormatting>
  <conditionalFormatting sqref="F33">
    <cfRule type="expression" dxfId="175" priority="11">
      <formula>CELL("protect",F33)=0</formula>
    </cfRule>
  </conditionalFormatting>
  <conditionalFormatting sqref="H33">
    <cfRule type="expression" dxfId="174" priority="10">
      <formula>CELL("protect",H33)=0</formula>
    </cfRule>
  </conditionalFormatting>
  <conditionalFormatting sqref="E41">
    <cfRule type="expression" dxfId="173" priority="9">
      <formula>CELL("protect",E41)=0</formula>
    </cfRule>
  </conditionalFormatting>
  <conditionalFormatting sqref="J35:K35">
    <cfRule type="expression" dxfId="172" priority="8">
      <formula>CELL("protect",J35)=0</formula>
    </cfRule>
  </conditionalFormatting>
  <conditionalFormatting sqref="A42:E42 L42:XFD43 I42:I43 J43:K43 A43:C43">
    <cfRule type="expression" dxfId="171" priority="7">
      <formula>CELL("protect",A42)=0</formula>
    </cfRule>
  </conditionalFormatting>
  <conditionalFormatting sqref="F42">
    <cfRule type="expression" dxfId="170" priority="6">
      <formula>CELL("protect",F42)=0</formula>
    </cfRule>
  </conditionalFormatting>
  <conditionalFormatting sqref="H42:H43">
    <cfRule type="expression" dxfId="169" priority="5">
      <formula>CELL("protect",H42)=0</formula>
    </cfRule>
  </conditionalFormatting>
  <conditionalFormatting sqref="E43">
    <cfRule type="expression" dxfId="168" priority="4">
      <formula>CELL("protect",E43)=0</formula>
    </cfRule>
  </conditionalFormatting>
  <conditionalFormatting sqref="D13:D29">
    <cfRule type="expression" dxfId="167" priority="3">
      <formula>CELL("protect",D13)=0</formula>
    </cfRule>
  </conditionalFormatting>
  <conditionalFormatting sqref="F43">
    <cfRule type="expression" dxfId="166" priority="1">
      <formula>CELL("protect",F43)=0</formula>
    </cfRule>
  </conditionalFormatting>
  <dataValidations count="1">
    <dataValidation type="list" allowBlank="1" showErrorMessage="1" errorTitle="Yes or No" error="Only enter either 'Yes' or 'No'" sqref="D13:D29" xr:uid="{00000000-0002-0000-1900-000000000000}">
      <formula1>"Yes, No"</formula1>
    </dataValidation>
  </dataValidations>
  <printOptions horizontalCentered="1"/>
  <pageMargins left="0.5" right="0.5" top="0.4" bottom="0.4" header="0.5" footer="0.25"/>
  <pageSetup scale="92" orientation="landscape" r:id="rId1"/>
  <headerFooter>
    <oddFooter>&amp;R&amp;"Tahoma,Regular"&amp;10ID-46 (rev. 07/20), Schedule &amp;A</oddFooter>
  </headerFooter>
  <ignoredErrors>
    <ignoredError sqref="H21:H29 H13:H20" unlockedFormula="1"/>
  </ignoredErrors>
  <drawing r:id="rId2"/>
  <legacyDrawing r:id="rId3"/>
  <controls>
    <mc:AlternateContent xmlns:mc="http://schemas.openxmlformats.org/markup-compatibility/2006">
      <mc:Choice Requires="x14">
        <control shapeId="27651" r:id="rId4" name="CheckBox1">
          <controlPr defaultSize="0" autoLine="0" r:id="rId5">
            <anchor moveWithCells="1">
              <from>
                <xdr:col>6</xdr:col>
                <xdr:colOff>571500</xdr:colOff>
                <xdr:row>0</xdr:row>
                <xdr:rowOff>19050</xdr:rowOff>
              </from>
              <to>
                <xdr:col>7</xdr:col>
                <xdr:colOff>942975</xdr:colOff>
                <xdr:row>1</xdr:row>
                <xdr:rowOff>123825</xdr:rowOff>
              </to>
            </anchor>
          </controlPr>
        </control>
      </mc:Choice>
      <mc:Fallback>
        <control shapeId="27651" r:id="rId4" name="CheckBox1"/>
      </mc:Fallback>
    </mc:AlternateContent>
  </control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/>
  <dimension ref="A1:L50"/>
  <sheetViews>
    <sheetView zoomScale="90" zoomScaleNormal="90" workbookViewId="0">
      <pane ySplit="11" topLeftCell="A12" activePane="bottomLeft" state="frozen"/>
      <selection activeCell="A12" sqref="A12"/>
      <selection pane="bottomLeft" activeCell="A12" sqref="A12"/>
    </sheetView>
  </sheetViews>
  <sheetFormatPr defaultRowHeight="14.25" x14ac:dyDescent="0.2"/>
  <cols>
    <col min="1" max="1" width="28.5" style="15" customWidth="1"/>
    <col min="2" max="2" width="15.875" style="15" customWidth="1"/>
    <col min="3" max="3" width="11" style="15" customWidth="1"/>
    <col min="4" max="4" width="10.75" style="554" customWidth="1"/>
    <col min="5" max="5" width="10.75" style="15" customWidth="1"/>
    <col min="6" max="6" width="7.75" style="15" customWidth="1"/>
    <col min="7" max="10" width="9.25" style="15" customWidth="1"/>
    <col min="11" max="11" width="29.125" style="15" customWidth="1"/>
    <col min="12" max="16384" width="9" style="15"/>
  </cols>
  <sheetData>
    <row r="1" spans="1:12" s="8" customFormat="1" ht="19.5" customHeight="1" x14ac:dyDescent="0.2">
      <c r="A1" s="900" t="s">
        <v>211</v>
      </c>
      <c r="B1" s="901"/>
      <c r="C1" s="901"/>
      <c r="D1" s="901"/>
      <c r="E1" s="901"/>
      <c r="F1" s="901"/>
      <c r="G1" s="546"/>
      <c r="H1" s="77"/>
      <c r="I1" s="160"/>
      <c r="J1" s="77"/>
      <c r="K1" s="147"/>
    </row>
    <row r="2" spans="1:12" s="8" customFormat="1" ht="15" x14ac:dyDescent="0.2">
      <c r="A2" s="911" t="s">
        <v>213</v>
      </c>
      <c r="B2" s="912"/>
      <c r="C2" s="912"/>
      <c r="D2" s="912"/>
      <c r="E2" s="912"/>
      <c r="F2" s="912"/>
      <c r="G2" s="205"/>
      <c r="H2" s="205" t="s">
        <v>328</v>
      </c>
      <c r="I2" s="90">
        <f>Cert!$A$8</f>
        <v>0</v>
      </c>
      <c r="J2" s="105"/>
      <c r="K2" s="52"/>
    </row>
    <row r="3" spans="1:12" s="8" customFormat="1" ht="15" x14ac:dyDescent="0.2">
      <c r="A3" s="911" t="s">
        <v>218</v>
      </c>
      <c r="B3" s="912"/>
      <c r="C3" s="912"/>
      <c r="D3" s="912"/>
      <c r="E3" s="912"/>
      <c r="F3" s="912"/>
      <c r="G3" s="205"/>
      <c r="H3" s="205" t="s">
        <v>329</v>
      </c>
      <c r="I3" s="90">
        <f>Cert!$F$8</f>
        <v>0</v>
      </c>
      <c r="J3" s="105"/>
      <c r="K3" s="52"/>
    </row>
    <row r="4" spans="1:12" s="8" customFormat="1" ht="15" x14ac:dyDescent="0.2">
      <c r="A4" s="155"/>
      <c r="B4" s="154" t="s">
        <v>0</v>
      </c>
      <c r="C4" s="105"/>
      <c r="D4" s="552"/>
      <c r="E4" s="105"/>
      <c r="F4" s="103"/>
      <c r="G4" s="205"/>
      <c r="H4" s="205" t="s">
        <v>330</v>
      </c>
      <c r="I4" s="748">
        <f>Cert!$K$8</f>
        <v>0</v>
      </c>
      <c r="J4" s="105"/>
      <c r="K4" s="100"/>
    </row>
    <row r="5" spans="1:12" s="8" customFormat="1" ht="15" x14ac:dyDescent="0.2">
      <c r="A5" s="32"/>
      <c r="B5" s="105"/>
      <c r="C5" s="105"/>
      <c r="D5" s="552"/>
      <c r="E5" s="105"/>
      <c r="F5" s="103"/>
      <c r="G5" s="205"/>
      <c r="H5" s="205" t="s">
        <v>331</v>
      </c>
      <c r="I5" s="551" t="str">
        <f>TEXT(Cert!$K$10,"mm/dd/yy")&amp;" to "&amp;TEXT(Cert!$M$10,"mm/dd/yy")</f>
        <v>07/01/19 to 06/30/20</v>
      </c>
      <c r="J5" s="105"/>
      <c r="K5" s="27"/>
    </row>
    <row r="6" spans="1:12" s="8" customFormat="1" ht="15" x14ac:dyDescent="0.2">
      <c r="A6" s="32"/>
      <c r="B6" s="29"/>
      <c r="C6" s="29"/>
      <c r="D6" s="24"/>
      <c r="E6" s="29"/>
      <c r="F6" s="29"/>
      <c r="G6" s="29"/>
      <c r="H6" s="29"/>
      <c r="I6" s="29"/>
      <c r="J6" s="29"/>
      <c r="K6" s="148"/>
      <c r="L6" s="42"/>
    </row>
    <row r="7" spans="1:12" ht="15" thickBot="1" x14ac:dyDescent="0.25">
      <c r="A7" s="97" t="s">
        <v>9</v>
      </c>
      <c r="B7" s="97" t="s">
        <v>575</v>
      </c>
      <c r="C7" s="97" t="s">
        <v>576</v>
      </c>
      <c r="D7" s="97" t="s">
        <v>577</v>
      </c>
      <c r="E7" s="97" t="s">
        <v>578</v>
      </c>
      <c r="F7" s="97" t="s">
        <v>579</v>
      </c>
      <c r="G7" s="134" t="s">
        <v>580</v>
      </c>
      <c r="H7" s="549" t="s">
        <v>581</v>
      </c>
      <c r="I7" s="134" t="s">
        <v>582</v>
      </c>
      <c r="J7" s="549" t="s">
        <v>583</v>
      </c>
      <c r="K7" s="547" t="s">
        <v>584</v>
      </c>
    </row>
    <row r="8" spans="1:12" ht="17.25" customHeight="1" x14ac:dyDescent="0.2">
      <c r="A8" s="954" t="s">
        <v>621</v>
      </c>
      <c r="B8" s="954" t="s">
        <v>551</v>
      </c>
      <c r="C8" s="954" t="s">
        <v>37</v>
      </c>
      <c r="D8" s="550" t="s">
        <v>415</v>
      </c>
      <c r="E8" s="951" t="s">
        <v>571</v>
      </c>
      <c r="F8" s="1024" t="s">
        <v>546</v>
      </c>
      <c r="G8" s="1017" t="s">
        <v>473</v>
      </c>
      <c r="H8" s="1018"/>
      <c r="I8" s="1017" t="s">
        <v>573</v>
      </c>
      <c r="J8" s="1018"/>
      <c r="K8" s="1021" t="s">
        <v>547</v>
      </c>
    </row>
    <row r="9" spans="1:12" ht="17.25" customHeight="1" thickBot="1" x14ac:dyDescent="0.25">
      <c r="A9" s="955"/>
      <c r="B9" s="955"/>
      <c r="C9" s="955"/>
      <c r="D9" s="952" t="s">
        <v>416</v>
      </c>
      <c r="E9" s="952"/>
      <c r="F9" s="1025"/>
      <c r="G9" s="1019"/>
      <c r="H9" s="1020"/>
      <c r="I9" s="1019"/>
      <c r="J9" s="1020"/>
      <c r="K9" s="1022"/>
    </row>
    <row r="10" spans="1:12" ht="15" customHeight="1" x14ac:dyDescent="0.2">
      <c r="A10" s="956"/>
      <c r="B10" s="956"/>
      <c r="C10" s="956"/>
      <c r="D10" s="953"/>
      <c r="E10" s="953"/>
      <c r="F10" s="953"/>
      <c r="G10" s="500" t="s">
        <v>472</v>
      </c>
      <c r="H10" s="548" t="s">
        <v>471</v>
      </c>
      <c r="I10" s="500" t="s">
        <v>572</v>
      </c>
      <c r="J10" s="548" t="s">
        <v>30</v>
      </c>
      <c r="K10" s="1023"/>
    </row>
    <row r="11" spans="1:12" hidden="1" x14ac:dyDescent="0.2">
      <c r="A11" s="216"/>
      <c r="B11" s="6"/>
      <c r="C11" s="6"/>
      <c r="D11" s="390"/>
      <c r="E11" s="6"/>
      <c r="F11" s="6"/>
      <c r="G11" s="6"/>
      <c r="H11" s="6"/>
      <c r="I11" s="6"/>
      <c r="J11" s="6"/>
      <c r="K11" s="14"/>
    </row>
    <row r="12" spans="1:12" x14ac:dyDescent="0.2">
      <c r="A12" s="237"/>
      <c r="B12" s="501"/>
      <c r="C12" s="502"/>
      <c r="D12" s="503"/>
      <c r="E12" s="505"/>
      <c r="F12" s="504"/>
      <c r="G12" s="556"/>
      <c r="H12" s="557"/>
      <c r="I12" s="558" t="str">
        <f t="shared" ref="I12:J38" si="0">IF(+G12="N/A","N/A",IF(G12&gt;0,G12/2080," "))</f>
        <v xml:space="preserve"> </v>
      </c>
      <c r="J12" s="558" t="str">
        <f t="shared" si="0"/>
        <v xml:space="preserve"> </v>
      </c>
      <c r="K12" s="232"/>
    </row>
    <row r="13" spans="1:12" x14ac:dyDescent="0.2">
      <c r="A13" s="237"/>
      <c r="B13" s="501"/>
      <c r="C13" s="502"/>
      <c r="D13" s="503"/>
      <c r="E13" s="505"/>
      <c r="F13" s="504"/>
      <c r="G13" s="556"/>
      <c r="H13" s="557"/>
      <c r="I13" s="558" t="str">
        <f t="shared" si="0"/>
        <v xml:space="preserve"> </v>
      </c>
      <c r="J13" s="558" t="str">
        <f t="shared" si="0"/>
        <v xml:space="preserve"> </v>
      </c>
      <c r="K13" s="232"/>
    </row>
    <row r="14" spans="1:12" x14ac:dyDescent="0.2">
      <c r="A14" s="237"/>
      <c r="B14" s="501"/>
      <c r="C14" s="502"/>
      <c r="D14" s="503"/>
      <c r="E14" s="505" t="s">
        <v>0</v>
      </c>
      <c r="F14" s="504"/>
      <c r="G14" s="556"/>
      <c r="H14" s="557"/>
      <c r="I14" s="558" t="str">
        <f t="shared" si="0"/>
        <v xml:space="preserve"> </v>
      </c>
      <c r="J14" s="558" t="str">
        <f t="shared" si="0"/>
        <v xml:space="preserve"> </v>
      </c>
      <c r="K14" s="232"/>
    </row>
    <row r="15" spans="1:12" x14ac:dyDescent="0.2">
      <c r="A15" s="237"/>
      <c r="B15" s="501"/>
      <c r="C15" s="502"/>
      <c r="D15" s="503"/>
      <c r="E15" s="505" t="s">
        <v>0</v>
      </c>
      <c r="F15" s="506"/>
      <c r="G15" s="556"/>
      <c r="H15" s="557"/>
      <c r="I15" s="558" t="str">
        <f t="shared" si="0"/>
        <v xml:space="preserve"> </v>
      </c>
      <c r="J15" s="558" t="str">
        <f t="shared" si="0"/>
        <v xml:space="preserve"> </v>
      </c>
      <c r="K15" s="232"/>
    </row>
    <row r="16" spans="1:12" x14ac:dyDescent="0.2">
      <c r="A16" s="237"/>
      <c r="B16" s="501"/>
      <c r="C16" s="502"/>
      <c r="D16" s="503"/>
      <c r="E16" s="505"/>
      <c r="F16" s="506"/>
      <c r="G16" s="556"/>
      <c r="H16" s="557"/>
      <c r="I16" s="558" t="str">
        <f t="shared" si="0"/>
        <v xml:space="preserve"> </v>
      </c>
      <c r="J16" s="558" t="str">
        <f t="shared" si="0"/>
        <v xml:space="preserve"> </v>
      </c>
      <c r="K16" s="232"/>
    </row>
    <row r="17" spans="1:11" x14ac:dyDescent="0.2">
      <c r="A17" s="237"/>
      <c r="B17" s="501"/>
      <c r="C17" s="502"/>
      <c r="D17" s="503"/>
      <c r="E17" s="505" t="s">
        <v>0</v>
      </c>
      <c r="F17" s="506"/>
      <c r="G17" s="556"/>
      <c r="H17" s="557"/>
      <c r="I17" s="558" t="str">
        <f t="shared" si="0"/>
        <v xml:space="preserve"> </v>
      </c>
      <c r="J17" s="558" t="str">
        <f t="shared" si="0"/>
        <v xml:space="preserve"> </v>
      </c>
      <c r="K17" s="232"/>
    </row>
    <row r="18" spans="1:11" x14ac:dyDescent="0.2">
      <c r="A18" s="237"/>
      <c r="B18" s="501"/>
      <c r="C18" s="502"/>
      <c r="D18" s="503"/>
      <c r="E18" s="505" t="s">
        <v>0</v>
      </c>
      <c r="F18" s="506"/>
      <c r="G18" s="556"/>
      <c r="H18" s="557"/>
      <c r="I18" s="558" t="str">
        <f t="shared" si="0"/>
        <v xml:space="preserve"> </v>
      </c>
      <c r="J18" s="558" t="str">
        <f t="shared" si="0"/>
        <v xml:space="preserve"> </v>
      </c>
      <c r="K18" s="232"/>
    </row>
    <row r="19" spans="1:11" x14ac:dyDescent="0.2">
      <c r="A19" s="237"/>
      <c r="B19" s="501"/>
      <c r="C19" s="502"/>
      <c r="D19" s="503"/>
      <c r="E19" s="505" t="s">
        <v>0</v>
      </c>
      <c r="F19" s="506"/>
      <c r="G19" s="556"/>
      <c r="H19" s="557"/>
      <c r="I19" s="558" t="str">
        <f t="shared" si="0"/>
        <v xml:space="preserve"> </v>
      </c>
      <c r="J19" s="558" t="str">
        <f t="shared" si="0"/>
        <v xml:space="preserve"> </v>
      </c>
      <c r="K19" s="232"/>
    </row>
    <row r="20" spans="1:11" x14ac:dyDescent="0.2">
      <c r="A20" s="237"/>
      <c r="B20" s="501"/>
      <c r="C20" s="502"/>
      <c r="D20" s="503"/>
      <c r="E20" s="505" t="s">
        <v>0</v>
      </c>
      <c r="F20" s="506"/>
      <c r="G20" s="556"/>
      <c r="H20" s="557"/>
      <c r="I20" s="558" t="str">
        <f t="shared" si="0"/>
        <v xml:space="preserve"> </v>
      </c>
      <c r="J20" s="558" t="str">
        <f t="shared" si="0"/>
        <v xml:space="preserve"> </v>
      </c>
      <c r="K20" s="232"/>
    </row>
    <row r="21" spans="1:11" x14ac:dyDescent="0.2">
      <c r="A21" s="237"/>
      <c r="B21" s="501"/>
      <c r="C21" s="502"/>
      <c r="D21" s="503"/>
      <c r="E21" s="505" t="s">
        <v>0</v>
      </c>
      <c r="F21" s="506"/>
      <c r="G21" s="556"/>
      <c r="H21" s="557"/>
      <c r="I21" s="558" t="str">
        <f t="shared" si="0"/>
        <v xml:space="preserve"> </v>
      </c>
      <c r="J21" s="558" t="str">
        <f t="shared" si="0"/>
        <v xml:space="preserve"> </v>
      </c>
      <c r="K21" s="232"/>
    </row>
    <row r="22" spans="1:11" x14ac:dyDescent="0.2">
      <c r="A22" s="237"/>
      <c r="B22" s="479"/>
      <c r="C22" s="502"/>
      <c r="D22" s="517"/>
      <c r="E22" s="505" t="s">
        <v>0</v>
      </c>
      <c r="F22" s="506"/>
      <c r="G22" s="556"/>
      <c r="H22" s="557"/>
      <c r="I22" s="558" t="str">
        <f t="shared" si="0"/>
        <v xml:space="preserve"> </v>
      </c>
      <c r="J22" s="558" t="str">
        <f t="shared" si="0"/>
        <v xml:space="preserve"> </v>
      </c>
      <c r="K22" s="232"/>
    </row>
    <row r="23" spans="1:11" x14ac:dyDescent="0.2">
      <c r="A23" s="237"/>
      <c r="B23" s="479"/>
      <c r="C23" s="502"/>
      <c r="D23" s="517"/>
      <c r="E23" s="505" t="s">
        <v>0</v>
      </c>
      <c r="F23" s="506"/>
      <c r="G23" s="556"/>
      <c r="H23" s="557"/>
      <c r="I23" s="558" t="str">
        <f t="shared" si="0"/>
        <v xml:space="preserve"> </v>
      </c>
      <c r="J23" s="558" t="str">
        <f t="shared" si="0"/>
        <v xml:space="preserve"> </v>
      </c>
      <c r="K23" s="232"/>
    </row>
    <row r="24" spans="1:11" x14ac:dyDescent="0.2">
      <c r="A24" s="237"/>
      <c r="B24" s="479"/>
      <c r="C24" s="502"/>
      <c r="D24" s="517"/>
      <c r="E24" s="505" t="s">
        <v>0</v>
      </c>
      <c r="F24" s="506"/>
      <c r="G24" s="556"/>
      <c r="H24" s="557"/>
      <c r="I24" s="558" t="str">
        <f t="shared" si="0"/>
        <v xml:space="preserve"> </v>
      </c>
      <c r="J24" s="558" t="str">
        <f t="shared" si="0"/>
        <v xml:space="preserve"> </v>
      </c>
      <c r="K24" s="232"/>
    </row>
    <row r="25" spans="1:11" x14ac:dyDescent="0.2">
      <c r="A25" s="237"/>
      <c r="B25" s="479"/>
      <c r="C25" s="502"/>
      <c r="D25" s="517"/>
      <c r="E25" s="505" t="s">
        <v>0</v>
      </c>
      <c r="F25" s="506"/>
      <c r="G25" s="556"/>
      <c r="H25" s="557"/>
      <c r="I25" s="558" t="str">
        <f t="shared" si="0"/>
        <v xml:space="preserve"> </v>
      </c>
      <c r="J25" s="558" t="str">
        <f t="shared" si="0"/>
        <v xml:space="preserve"> </v>
      </c>
      <c r="K25" s="232"/>
    </row>
    <row r="26" spans="1:11" x14ac:dyDescent="0.2">
      <c r="A26" s="237"/>
      <c r="B26" s="479"/>
      <c r="C26" s="502"/>
      <c r="D26" s="517"/>
      <c r="E26" s="505"/>
      <c r="F26" s="506"/>
      <c r="G26" s="556"/>
      <c r="H26" s="557"/>
      <c r="I26" s="558" t="str">
        <f t="shared" si="0"/>
        <v xml:space="preserve"> </v>
      </c>
      <c r="J26" s="558" t="str">
        <f t="shared" si="0"/>
        <v xml:space="preserve"> </v>
      </c>
      <c r="K26" s="232"/>
    </row>
    <row r="27" spans="1:11" x14ac:dyDescent="0.2">
      <c r="A27" s="237"/>
      <c r="B27" s="479"/>
      <c r="C27" s="502"/>
      <c r="D27" s="517"/>
      <c r="E27" s="505"/>
      <c r="F27" s="506"/>
      <c r="G27" s="556"/>
      <c r="H27" s="557"/>
      <c r="I27" s="558" t="str">
        <f t="shared" si="0"/>
        <v xml:space="preserve"> </v>
      </c>
      <c r="J27" s="558" t="str">
        <f t="shared" si="0"/>
        <v xml:space="preserve"> </v>
      </c>
      <c r="K27" s="232"/>
    </row>
    <row r="28" spans="1:11" x14ac:dyDescent="0.2">
      <c r="A28" s="237"/>
      <c r="B28" s="479"/>
      <c r="C28" s="502"/>
      <c r="D28" s="517"/>
      <c r="E28" s="505" t="s">
        <v>0</v>
      </c>
      <c r="F28" s="506"/>
      <c r="G28" s="556"/>
      <c r="H28" s="557"/>
      <c r="I28" s="558" t="str">
        <f t="shared" si="0"/>
        <v xml:space="preserve"> </v>
      </c>
      <c r="J28" s="558" t="str">
        <f t="shared" si="0"/>
        <v xml:space="preserve"> </v>
      </c>
      <c r="K28" s="232"/>
    </row>
    <row r="29" spans="1:11" x14ac:dyDescent="0.2">
      <c r="A29" s="237"/>
      <c r="B29" s="479"/>
      <c r="C29" s="502"/>
      <c r="D29" s="517"/>
      <c r="E29" s="505" t="s">
        <v>0</v>
      </c>
      <c r="F29" s="506"/>
      <c r="G29" s="556"/>
      <c r="H29" s="557"/>
      <c r="I29" s="558" t="str">
        <f t="shared" si="0"/>
        <v xml:space="preserve"> </v>
      </c>
      <c r="J29" s="558" t="str">
        <f t="shared" si="0"/>
        <v xml:space="preserve"> </v>
      </c>
      <c r="K29" s="232"/>
    </row>
    <row r="30" spans="1:11" x14ac:dyDescent="0.2">
      <c r="A30" s="237"/>
      <c r="B30" s="479"/>
      <c r="C30" s="502"/>
      <c r="D30" s="517"/>
      <c r="E30" s="505"/>
      <c r="F30" s="506"/>
      <c r="G30" s="556"/>
      <c r="H30" s="557"/>
      <c r="I30" s="558" t="str">
        <f t="shared" si="0"/>
        <v xml:space="preserve"> </v>
      </c>
      <c r="J30" s="558" t="str">
        <f t="shared" si="0"/>
        <v xml:space="preserve"> </v>
      </c>
      <c r="K30" s="232"/>
    </row>
    <row r="31" spans="1:11" x14ac:dyDescent="0.2">
      <c r="A31" s="237"/>
      <c r="B31" s="479"/>
      <c r="C31" s="502"/>
      <c r="D31" s="517"/>
      <c r="E31" s="505"/>
      <c r="F31" s="506"/>
      <c r="G31" s="556"/>
      <c r="H31" s="557"/>
      <c r="I31" s="558" t="str">
        <f t="shared" si="0"/>
        <v xml:space="preserve"> </v>
      </c>
      <c r="J31" s="558" t="str">
        <f t="shared" si="0"/>
        <v xml:space="preserve"> </v>
      </c>
      <c r="K31" s="232"/>
    </row>
    <row r="32" spans="1:11" x14ac:dyDescent="0.2">
      <c r="A32" s="237"/>
      <c r="B32" s="479"/>
      <c r="C32" s="502"/>
      <c r="D32" s="517"/>
      <c r="E32" s="505" t="s">
        <v>0</v>
      </c>
      <c r="F32" s="506"/>
      <c r="G32" s="556"/>
      <c r="H32" s="557"/>
      <c r="I32" s="558" t="str">
        <f t="shared" si="0"/>
        <v xml:space="preserve"> </v>
      </c>
      <c r="J32" s="558" t="str">
        <f t="shared" si="0"/>
        <v xml:space="preserve"> </v>
      </c>
      <c r="K32" s="232"/>
    </row>
    <row r="33" spans="1:11" x14ac:dyDescent="0.2">
      <c r="A33" s="237"/>
      <c r="B33" s="479"/>
      <c r="C33" s="502"/>
      <c r="D33" s="517"/>
      <c r="E33" s="505" t="s">
        <v>0</v>
      </c>
      <c r="F33" s="506"/>
      <c r="G33" s="556"/>
      <c r="H33" s="557"/>
      <c r="I33" s="558" t="str">
        <f t="shared" si="0"/>
        <v xml:space="preserve"> </v>
      </c>
      <c r="J33" s="558" t="str">
        <f t="shared" si="0"/>
        <v xml:space="preserve"> </v>
      </c>
      <c r="K33" s="232"/>
    </row>
    <row r="34" spans="1:11" x14ac:dyDescent="0.2">
      <c r="A34" s="237"/>
      <c r="B34" s="479"/>
      <c r="C34" s="502"/>
      <c r="D34" s="517"/>
      <c r="E34" s="505" t="s">
        <v>0</v>
      </c>
      <c r="F34" s="506"/>
      <c r="G34" s="556"/>
      <c r="H34" s="557"/>
      <c r="I34" s="558" t="str">
        <f t="shared" si="0"/>
        <v xml:space="preserve"> </v>
      </c>
      <c r="J34" s="558" t="str">
        <f t="shared" si="0"/>
        <v xml:space="preserve"> </v>
      </c>
      <c r="K34" s="232"/>
    </row>
    <row r="35" spans="1:11" x14ac:dyDescent="0.2">
      <c r="A35" s="237"/>
      <c r="B35" s="479"/>
      <c r="C35" s="502"/>
      <c r="D35" s="517"/>
      <c r="E35" s="505" t="s">
        <v>0</v>
      </c>
      <c r="F35" s="506"/>
      <c r="G35" s="556"/>
      <c r="H35" s="557"/>
      <c r="I35" s="558" t="str">
        <f t="shared" si="0"/>
        <v xml:space="preserve"> </v>
      </c>
      <c r="J35" s="558" t="str">
        <f t="shared" si="0"/>
        <v xml:space="preserve"> </v>
      </c>
      <c r="K35" s="232"/>
    </row>
    <row r="36" spans="1:11" x14ac:dyDescent="0.2">
      <c r="A36" s="237"/>
      <c r="B36" s="479"/>
      <c r="C36" s="502"/>
      <c r="D36" s="517"/>
      <c r="E36" s="505" t="s">
        <v>0</v>
      </c>
      <c r="F36" s="506"/>
      <c r="G36" s="556"/>
      <c r="H36" s="557"/>
      <c r="I36" s="558" t="str">
        <f t="shared" si="0"/>
        <v xml:space="preserve"> </v>
      </c>
      <c r="J36" s="558" t="str">
        <f t="shared" si="0"/>
        <v xml:space="preserve"> </v>
      </c>
      <c r="K36" s="232"/>
    </row>
    <row r="37" spans="1:11" x14ac:dyDescent="0.2">
      <c r="A37" s="237"/>
      <c r="B37" s="479"/>
      <c r="C37" s="502"/>
      <c r="D37" s="517"/>
      <c r="E37" s="505" t="s">
        <v>0</v>
      </c>
      <c r="F37" s="506"/>
      <c r="G37" s="556"/>
      <c r="H37" s="557"/>
      <c r="I37" s="558" t="str">
        <f t="shared" si="0"/>
        <v xml:space="preserve"> </v>
      </c>
      <c r="J37" s="558" t="str">
        <f t="shared" si="0"/>
        <v xml:space="preserve"> </v>
      </c>
      <c r="K37" s="232"/>
    </row>
    <row r="38" spans="1:11" x14ac:dyDescent="0.2">
      <c r="A38" s="237"/>
      <c r="B38" s="479"/>
      <c r="C38" s="502"/>
      <c r="D38" s="517"/>
      <c r="E38" s="505" t="s">
        <v>0</v>
      </c>
      <c r="F38" s="506"/>
      <c r="G38" s="556"/>
      <c r="H38" s="557"/>
      <c r="I38" s="558" t="str">
        <f t="shared" si="0"/>
        <v xml:space="preserve"> </v>
      </c>
      <c r="J38" s="558" t="str">
        <f t="shared" si="0"/>
        <v xml:space="preserve"> </v>
      </c>
      <c r="K38" s="232"/>
    </row>
    <row r="39" spans="1:11" hidden="1" x14ac:dyDescent="0.2">
      <c r="A39" s="216"/>
      <c r="B39" s="6"/>
      <c r="C39" s="6"/>
      <c r="D39" s="390"/>
      <c r="E39" s="871"/>
      <c r="F39" s="6"/>
      <c r="G39" s="6"/>
      <c r="H39" s="6"/>
      <c r="I39" s="6"/>
      <c r="J39" s="6"/>
      <c r="K39" s="14"/>
    </row>
    <row r="40" spans="1:11" x14ac:dyDescent="0.2">
      <c r="A40" s="219" t="s">
        <v>285</v>
      </c>
      <c r="B40" s="225"/>
      <c r="C40" s="225"/>
      <c r="D40" s="553"/>
      <c r="E40" s="507">
        <f>SUM(E12:E38)</f>
        <v>0</v>
      </c>
      <c r="F40" s="225"/>
      <c r="G40" s="225"/>
      <c r="H40" s="225"/>
      <c r="I40" s="225"/>
      <c r="J40" s="225"/>
      <c r="K40" s="508"/>
    </row>
    <row r="41" spans="1:11" x14ac:dyDescent="0.2">
      <c r="A41" s="216"/>
      <c r="B41" s="6"/>
      <c r="C41" s="6"/>
      <c r="D41" s="390"/>
      <c r="E41" s="651" t="s">
        <v>517</v>
      </c>
      <c r="F41" s="509"/>
      <c r="G41" s="509"/>
      <c r="H41" s="6"/>
      <c r="I41" s="509"/>
      <c r="J41" s="6"/>
      <c r="K41" s="14"/>
    </row>
    <row r="42" spans="1:11" ht="15" x14ac:dyDescent="0.25">
      <c r="A42" s="12" t="s">
        <v>642</v>
      </c>
      <c r="B42" s="6"/>
      <c r="C42" s="6"/>
      <c r="D42" s="390"/>
      <c r="E42" s="509"/>
      <c r="F42" s="509"/>
      <c r="G42" s="509"/>
      <c r="H42" s="6"/>
      <c r="I42" s="509"/>
      <c r="J42" s="6"/>
      <c r="K42" s="14"/>
    </row>
    <row r="43" spans="1:11" ht="6" customHeight="1" x14ac:dyDescent="0.2">
      <c r="A43" s="12"/>
      <c r="B43" s="6"/>
      <c r="C43" s="6"/>
      <c r="D43" s="390"/>
      <c r="E43" s="509"/>
      <c r="F43" s="509"/>
      <c r="G43" s="509"/>
      <c r="H43" s="6"/>
      <c r="I43" s="509"/>
      <c r="J43" s="6"/>
      <c r="K43" s="14"/>
    </row>
    <row r="44" spans="1:11" x14ac:dyDescent="0.2">
      <c r="A44" s="12" t="s">
        <v>574</v>
      </c>
      <c r="B44" s="6"/>
      <c r="C44" s="6"/>
      <c r="D44" s="390"/>
      <c r="E44" s="6"/>
      <c r="F44" s="6"/>
      <c r="G44" s="6"/>
      <c r="H44" s="6"/>
      <c r="I44" s="6"/>
      <c r="J44" s="6"/>
      <c r="K44" s="14"/>
    </row>
    <row r="45" spans="1:11" x14ac:dyDescent="0.2">
      <c r="A45" s="530" t="s">
        <v>644</v>
      </c>
      <c r="B45" s="6"/>
      <c r="C45" s="6"/>
      <c r="D45" s="390"/>
      <c r="E45" s="6"/>
      <c r="F45" s="6"/>
      <c r="G45" s="6"/>
      <c r="H45" s="6"/>
      <c r="I45" s="6"/>
      <c r="J45" s="6"/>
      <c r="K45" s="14"/>
    </row>
    <row r="46" spans="1:11" x14ac:dyDescent="0.2">
      <c r="A46" s="530" t="s">
        <v>643</v>
      </c>
      <c r="B46" s="6"/>
      <c r="C46" s="6"/>
      <c r="D46" s="390"/>
      <c r="E46" s="6"/>
      <c r="F46" s="6"/>
      <c r="G46" s="6"/>
      <c r="H46" s="6"/>
      <c r="I46" s="6"/>
      <c r="J46" s="6"/>
      <c r="K46" s="14"/>
    </row>
    <row r="47" spans="1:11" ht="9.75" customHeight="1" x14ac:dyDescent="0.2">
      <c r="A47" s="530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x14ac:dyDescent="0.2">
      <c r="A48" s="724" t="s">
        <v>795</v>
      </c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2">
      <c r="A49" s="725" t="s">
        <v>796</v>
      </c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6" customHeight="1" x14ac:dyDescent="0.2">
      <c r="A50" s="219"/>
      <c r="B50" s="18"/>
      <c r="C50" s="18"/>
      <c r="D50" s="545"/>
      <c r="E50" s="18"/>
      <c r="F50" s="18"/>
      <c r="G50" s="18"/>
      <c r="H50" s="18"/>
      <c r="I50" s="18"/>
      <c r="J50" s="18"/>
      <c r="K50" s="19"/>
    </row>
  </sheetData>
  <sheetProtection algorithmName="SHA-512" hashValue="/iGym3so3p6uNn19xXxU3K2Vjjh2O2n7Cqe9IPrJi89/o08417h+plCpPsK4cUJ4KJwt2zsjbxgxT9dvTd/VqA==" saltValue="FEUoGx15eHWjVaV6fRn5Lw==" spinCount="100000" sheet="1" objects="1" scenarios="1"/>
  <mergeCells count="12">
    <mergeCell ref="K8:K10"/>
    <mergeCell ref="A1:F1"/>
    <mergeCell ref="A2:F2"/>
    <mergeCell ref="A3:F3"/>
    <mergeCell ref="A8:A10"/>
    <mergeCell ref="B8:B10"/>
    <mergeCell ref="C8:C10"/>
    <mergeCell ref="E8:E10"/>
    <mergeCell ref="F8:F10"/>
    <mergeCell ref="G8:H9"/>
    <mergeCell ref="I8:J9"/>
    <mergeCell ref="D9:D10"/>
  </mergeCells>
  <phoneticPr fontId="2" type="noConversion"/>
  <conditionalFormatting sqref="A4:D5 A1:A3 L7:XFD10 F4:F5 I1:XFD1 A50:F1048576 A6:F6 K2:XFD6 I6:J6 I39:XFD46 B42:F46 A41:D41 F41 I50:XFD1048576 A12:F40 G12:XFD38">
    <cfRule type="expression" dxfId="165" priority="43">
      <formula>CELL("protect",A1)=0</formula>
    </cfRule>
  </conditionalFormatting>
  <conditionalFormatting sqref="A11:A40">
    <cfRule type="expression" dxfId="164" priority="42">
      <formula>CELL("protect",A11)=0</formula>
    </cfRule>
  </conditionalFormatting>
  <conditionalFormatting sqref="K11:K40">
    <cfRule type="expression" dxfId="163" priority="41">
      <formula>CELL("protect",K11)=0</formula>
    </cfRule>
  </conditionalFormatting>
  <conditionalFormatting sqref="H2:H5">
    <cfRule type="expression" dxfId="162" priority="36">
      <formula>CELL("protect",H2)=0</formula>
    </cfRule>
  </conditionalFormatting>
  <conditionalFormatting sqref="I5">
    <cfRule type="expression" dxfId="161" priority="35">
      <formula>CELL("protect",I5)=0</formula>
    </cfRule>
  </conditionalFormatting>
  <conditionalFormatting sqref="G1:H1 G6:H6 G39:H46 G50:H1048576">
    <cfRule type="expression" dxfId="160" priority="28">
      <formula>CELL("protect",G1)=0</formula>
    </cfRule>
  </conditionalFormatting>
  <conditionalFormatting sqref="I2:I4">
    <cfRule type="expression" dxfId="159" priority="30">
      <formula>CELL("protect",I2)=0</formula>
    </cfRule>
  </conditionalFormatting>
  <conditionalFormatting sqref="I10">
    <cfRule type="expression" dxfId="158" priority="21">
      <formula>CELL("protect",I10)=0</formula>
    </cfRule>
  </conditionalFormatting>
  <conditionalFormatting sqref="I10:J10 A7:F7 K8:K9 I7:K7 B8:F9">
    <cfRule type="expression" dxfId="157" priority="22">
      <formula>CELL("protect",A7)=0</formula>
    </cfRule>
  </conditionalFormatting>
  <conditionalFormatting sqref="G2:G5">
    <cfRule type="expression" dxfId="156" priority="25">
      <formula>CELL("protect",G2)=0</formula>
    </cfRule>
  </conditionalFormatting>
  <conditionalFormatting sqref="G10:H10 G7:H7 G8">
    <cfRule type="expression" dxfId="155" priority="20">
      <formula>CELL("protect",G7)=0</formula>
    </cfRule>
  </conditionalFormatting>
  <conditionalFormatting sqref="G10">
    <cfRule type="expression" dxfId="154" priority="19">
      <formula>CELL("protect",G10)=0</formula>
    </cfRule>
  </conditionalFormatting>
  <conditionalFormatting sqref="I8">
    <cfRule type="expression" dxfId="153" priority="18">
      <formula>CELL("protect",I8)=0</formula>
    </cfRule>
  </conditionalFormatting>
  <conditionalFormatting sqref="A8:A9">
    <cfRule type="expression" dxfId="152" priority="12">
      <formula>CELL("protect",A8)=0</formula>
    </cfRule>
  </conditionalFormatting>
  <conditionalFormatting sqref="A45:A46">
    <cfRule type="expression" dxfId="151" priority="8">
      <formula>CELL("protect",A45)=0</formula>
    </cfRule>
  </conditionalFormatting>
  <conditionalFormatting sqref="E41">
    <cfRule type="expression" dxfId="150" priority="7">
      <formula>CELL("protect",E41)=0</formula>
    </cfRule>
  </conditionalFormatting>
  <conditionalFormatting sqref="A42:A44">
    <cfRule type="expression" dxfId="149" priority="9">
      <formula>CELL("protect",A42)=0</formula>
    </cfRule>
  </conditionalFormatting>
  <conditionalFormatting sqref="B49:F49 I49:XFD49 B47:XFD47">
    <cfRule type="expression" dxfId="148" priority="6">
      <formula>CELL("protect",B47)=0</formula>
    </cfRule>
  </conditionalFormatting>
  <conditionalFormatting sqref="G49:H49">
    <cfRule type="expression" dxfId="147" priority="5">
      <formula>CELL("protect",G49)=0</formula>
    </cfRule>
  </conditionalFormatting>
  <conditionalFormatting sqref="A47 A49">
    <cfRule type="expression" dxfId="146" priority="4">
      <formula>CELL("protect",A47)=0</formula>
    </cfRule>
  </conditionalFormatting>
  <conditionalFormatting sqref="B48:F48 I48:XFD48">
    <cfRule type="expression" dxfId="145" priority="3">
      <formula>CELL("protect",B48)=0</formula>
    </cfRule>
  </conditionalFormatting>
  <conditionalFormatting sqref="G48:H48">
    <cfRule type="expression" dxfId="144" priority="2">
      <formula>CELL("protect",G48)=0</formula>
    </cfRule>
  </conditionalFormatting>
  <conditionalFormatting sqref="A48">
    <cfRule type="expression" dxfId="143" priority="1">
      <formula>CELL("protect",A48)=0</formula>
    </cfRule>
  </conditionalFormatting>
  <printOptions horizontalCentered="1"/>
  <pageMargins left="0.3" right="0.25" top="0.5" bottom="0.4" header="0.5" footer="0.25"/>
  <pageSetup scale="83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9460" r:id="rId4" name="CheckBox1">
          <controlPr defaultSize="0" autoLine="0" r:id="rId5">
            <anchor moveWithCells="1">
              <from>
                <xdr:col>10</xdr:col>
                <xdr:colOff>981075</xdr:colOff>
                <xdr:row>0</xdr:row>
                <xdr:rowOff>28575</xdr:rowOff>
              </from>
              <to>
                <xdr:col>10</xdr:col>
                <xdr:colOff>2209800</xdr:colOff>
                <xdr:row>1</xdr:row>
                <xdr:rowOff>19050</xdr:rowOff>
              </to>
            </anchor>
          </controlPr>
        </control>
      </mc:Choice>
      <mc:Fallback>
        <control shapeId="19460" r:id="rId4" name="CheckBox1"/>
      </mc:Fallback>
    </mc:AlternateContent>
  </control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/>
  <dimension ref="A1:L50"/>
  <sheetViews>
    <sheetView zoomScale="90" zoomScaleNormal="90" workbookViewId="0">
      <pane ySplit="11" topLeftCell="A12" activePane="bottomLeft" state="frozen"/>
      <selection activeCell="A12" sqref="A12"/>
      <selection pane="bottomLeft" activeCell="A12" sqref="A12"/>
    </sheetView>
  </sheetViews>
  <sheetFormatPr defaultRowHeight="14.25" x14ac:dyDescent="0.2"/>
  <cols>
    <col min="1" max="1" width="28.5" style="15" customWidth="1"/>
    <col min="2" max="2" width="15.875" style="15" customWidth="1"/>
    <col min="3" max="3" width="11" style="15" customWidth="1"/>
    <col min="4" max="4" width="10.75" style="554" customWidth="1"/>
    <col min="5" max="5" width="10.75" style="15" customWidth="1"/>
    <col min="6" max="6" width="7.75" style="15" customWidth="1"/>
    <col min="7" max="10" width="9.25" style="15" customWidth="1"/>
    <col min="11" max="11" width="29.125" style="15" customWidth="1"/>
    <col min="12" max="16384" width="9" style="15"/>
  </cols>
  <sheetData>
    <row r="1" spans="1:12" s="8" customFormat="1" ht="19.5" customHeight="1" x14ac:dyDescent="0.2">
      <c r="A1" s="900" t="s">
        <v>211</v>
      </c>
      <c r="B1" s="901"/>
      <c r="C1" s="901"/>
      <c r="D1" s="901"/>
      <c r="E1" s="901"/>
      <c r="F1" s="901"/>
      <c r="G1" s="546"/>
      <c r="H1" s="77"/>
      <c r="I1" s="160"/>
      <c r="J1" s="77"/>
      <c r="K1" s="147"/>
    </row>
    <row r="2" spans="1:12" s="8" customFormat="1" ht="15" x14ac:dyDescent="0.2">
      <c r="A2" s="911" t="s">
        <v>213</v>
      </c>
      <c r="B2" s="912"/>
      <c r="C2" s="912"/>
      <c r="D2" s="912"/>
      <c r="E2" s="912"/>
      <c r="F2" s="912"/>
      <c r="G2" s="205"/>
      <c r="H2" s="205" t="s">
        <v>328</v>
      </c>
      <c r="I2" s="90">
        <f>Cert!$A$8</f>
        <v>0</v>
      </c>
      <c r="J2" s="105"/>
      <c r="K2" s="52"/>
    </row>
    <row r="3" spans="1:12" s="8" customFormat="1" ht="15" x14ac:dyDescent="0.2">
      <c r="A3" s="911" t="s">
        <v>219</v>
      </c>
      <c r="B3" s="912"/>
      <c r="C3" s="912"/>
      <c r="D3" s="912"/>
      <c r="E3" s="912"/>
      <c r="F3" s="912"/>
      <c r="G3" s="205"/>
      <c r="H3" s="205" t="s">
        <v>329</v>
      </c>
      <c r="I3" s="90">
        <f>Cert!$F$8</f>
        <v>0</v>
      </c>
      <c r="J3" s="105"/>
      <c r="K3" s="52"/>
    </row>
    <row r="4" spans="1:12" s="8" customFormat="1" ht="15" x14ac:dyDescent="0.2">
      <c r="A4" s="155"/>
      <c r="B4" s="154"/>
      <c r="C4" s="105"/>
      <c r="D4" s="552"/>
      <c r="E4" s="105"/>
      <c r="F4" s="103"/>
      <c r="G4" s="205"/>
      <c r="H4" s="205" t="s">
        <v>330</v>
      </c>
      <c r="I4" s="748">
        <f>Cert!$K$8</f>
        <v>0</v>
      </c>
      <c r="J4" s="105"/>
      <c r="K4" s="100"/>
    </row>
    <row r="5" spans="1:12" s="8" customFormat="1" ht="15" x14ac:dyDescent="0.2">
      <c r="A5" s="32"/>
      <c r="B5" s="105"/>
      <c r="C5" s="105"/>
      <c r="D5" s="552"/>
      <c r="E5" s="105"/>
      <c r="F5" s="103"/>
      <c r="G5" s="205"/>
      <c r="H5" s="205" t="s">
        <v>331</v>
      </c>
      <c r="I5" s="551" t="str">
        <f>TEXT(Cert!$K$10,"mm/dd/yy")&amp;" to "&amp;TEXT(Cert!$M$10,"mm/dd/yy")</f>
        <v>07/01/19 to 06/30/20</v>
      </c>
      <c r="J5" s="105"/>
      <c r="K5" s="27"/>
    </row>
    <row r="6" spans="1:12" x14ac:dyDescent="0.2">
      <c r="A6" s="165"/>
      <c r="B6" s="142"/>
      <c r="C6" s="142"/>
      <c r="D6" s="341"/>
      <c r="E6" s="142"/>
      <c r="F6" s="142"/>
      <c r="G6" s="142"/>
      <c r="H6" s="142"/>
      <c r="I6" s="142"/>
      <c r="J6" s="142"/>
      <c r="K6" s="498"/>
      <c r="L6" s="499"/>
    </row>
    <row r="7" spans="1:12" ht="15" thickBot="1" x14ac:dyDescent="0.25">
      <c r="A7" s="97" t="s">
        <v>9</v>
      </c>
      <c r="B7" s="97" t="s">
        <v>575</v>
      </c>
      <c r="C7" s="97" t="s">
        <v>576</v>
      </c>
      <c r="D7" s="97" t="s">
        <v>577</v>
      </c>
      <c r="E7" s="97" t="s">
        <v>578</v>
      </c>
      <c r="F7" s="97" t="s">
        <v>579</v>
      </c>
      <c r="G7" s="134" t="s">
        <v>580</v>
      </c>
      <c r="H7" s="549" t="s">
        <v>581</v>
      </c>
      <c r="I7" s="134" t="s">
        <v>582</v>
      </c>
      <c r="J7" s="549" t="s">
        <v>583</v>
      </c>
      <c r="K7" s="547" t="s">
        <v>584</v>
      </c>
    </row>
    <row r="8" spans="1:12" ht="14.25" customHeight="1" x14ac:dyDescent="0.2">
      <c r="A8" s="954" t="s">
        <v>621</v>
      </c>
      <c r="B8" s="954" t="s">
        <v>551</v>
      </c>
      <c r="C8" s="954" t="s">
        <v>37</v>
      </c>
      <c r="D8" s="550" t="s">
        <v>415</v>
      </c>
      <c r="E8" s="951" t="s">
        <v>571</v>
      </c>
      <c r="F8" s="1024" t="s">
        <v>546</v>
      </c>
      <c r="G8" s="1017" t="s">
        <v>473</v>
      </c>
      <c r="H8" s="1018"/>
      <c r="I8" s="1017" t="s">
        <v>573</v>
      </c>
      <c r="J8" s="1018"/>
      <c r="K8" s="1021" t="s">
        <v>547</v>
      </c>
    </row>
    <row r="9" spans="1:12" ht="17.25" customHeight="1" thickBot="1" x14ac:dyDescent="0.25">
      <c r="A9" s="955"/>
      <c r="B9" s="955"/>
      <c r="C9" s="955"/>
      <c r="D9" s="952" t="s">
        <v>416</v>
      </c>
      <c r="E9" s="952"/>
      <c r="F9" s="1025"/>
      <c r="G9" s="1019"/>
      <c r="H9" s="1020"/>
      <c r="I9" s="1019"/>
      <c r="J9" s="1020"/>
      <c r="K9" s="1022"/>
    </row>
    <row r="10" spans="1:12" ht="15" customHeight="1" x14ac:dyDescent="0.2">
      <c r="A10" s="956"/>
      <c r="B10" s="956"/>
      <c r="C10" s="956"/>
      <c r="D10" s="953"/>
      <c r="E10" s="953"/>
      <c r="F10" s="953"/>
      <c r="G10" s="500" t="s">
        <v>472</v>
      </c>
      <c r="H10" s="548" t="s">
        <v>471</v>
      </c>
      <c r="I10" s="500" t="s">
        <v>572</v>
      </c>
      <c r="J10" s="548" t="s">
        <v>30</v>
      </c>
      <c r="K10" s="1023"/>
    </row>
    <row r="11" spans="1:12" hidden="1" x14ac:dyDescent="0.2">
      <c r="A11" s="216"/>
      <c r="B11" s="6"/>
      <c r="C11" s="6"/>
      <c r="D11" s="390"/>
      <c r="E11" s="6"/>
      <c r="F11" s="6"/>
      <c r="G11" s="6"/>
      <c r="H11" s="6"/>
      <c r="I11" s="6"/>
      <c r="J11" s="6"/>
      <c r="K11" s="14"/>
    </row>
    <row r="12" spans="1:12" ht="14.25" customHeight="1" x14ac:dyDescent="0.2">
      <c r="A12" s="237"/>
      <c r="B12" s="501"/>
      <c r="C12" s="505"/>
      <c r="D12" s="503"/>
      <c r="E12" s="505"/>
      <c r="F12" s="504"/>
      <c r="G12" s="1030" t="s">
        <v>624</v>
      </c>
      <c r="H12" s="557"/>
      <c r="I12" s="1030" t="s">
        <v>624</v>
      </c>
      <c r="J12" s="558" t="str">
        <f t="shared" ref="J12:J38" si="0">IF(+H12="N/A","N/A",IF(H12&gt;0,H12/2080," "))</f>
        <v xml:space="preserve"> </v>
      </c>
      <c r="K12" s="232"/>
    </row>
    <row r="13" spans="1:12" x14ac:dyDescent="0.2">
      <c r="A13" s="237"/>
      <c r="B13" s="501"/>
      <c r="C13" s="505"/>
      <c r="D13" s="503"/>
      <c r="E13" s="505"/>
      <c r="F13" s="504"/>
      <c r="G13" s="1031"/>
      <c r="H13" s="557"/>
      <c r="I13" s="1031"/>
      <c r="J13" s="558" t="str">
        <f t="shared" si="0"/>
        <v xml:space="preserve"> </v>
      </c>
      <c r="K13" s="232"/>
    </row>
    <row r="14" spans="1:12" x14ac:dyDescent="0.2">
      <c r="A14" s="237"/>
      <c r="B14" s="501"/>
      <c r="C14" s="505"/>
      <c r="D14" s="503"/>
      <c r="E14" s="505"/>
      <c r="F14" s="504"/>
      <c r="G14" s="1031"/>
      <c r="H14" s="598"/>
      <c r="I14" s="1031"/>
      <c r="J14" s="558" t="str">
        <f t="shared" si="0"/>
        <v xml:space="preserve"> </v>
      </c>
      <c r="K14" s="232"/>
    </row>
    <row r="15" spans="1:12" x14ac:dyDescent="0.2">
      <c r="A15" s="237"/>
      <c r="B15" s="501"/>
      <c r="C15" s="505"/>
      <c r="D15" s="503"/>
      <c r="E15" s="505"/>
      <c r="F15" s="506"/>
      <c r="G15" s="1031"/>
      <c r="H15" s="557"/>
      <c r="I15" s="1031"/>
      <c r="J15" s="558" t="str">
        <f t="shared" si="0"/>
        <v xml:space="preserve"> </v>
      </c>
      <c r="K15" s="232"/>
    </row>
    <row r="16" spans="1:12" x14ac:dyDescent="0.2">
      <c r="A16" s="237"/>
      <c r="B16" s="501"/>
      <c r="C16" s="505"/>
      <c r="D16" s="503"/>
      <c r="E16" s="505"/>
      <c r="F16" s="506"/>
      <c r="G16" s="1031"/>
      <c r="H16" s="557"/>
      <c r="I16" s="1031"/>
      <c r="J16" s="558" t="str">
        <f t="shared" si="0"/>
        <v xml:space="preserve"> </v>
      </c>
      <c r="K16" s="232"/>
    </row>
    <row r="17" spans="1:11" x14ac:dyDescent="0.2">
      <c r="A17" s="237"/>
      <c r="B17" s="501"/>
      <c r="C17" s="505"/>
      <c r="D17" s="503"/>
      <c r="E17" s="505"/>
      <c r="F17" s="506"/>
      <c r="G17" s="1031"/>
      <c r="H17" s="557"/>
      <c r="I17" s="1031"/>
      <c r="J17" s="558" t="str">
        <f t="shared" si="0"/>
        <v xml:space="preserve"> </v>
      </c>
      <c r="K17" s="232"/>
    </row>
    <row r="18" spans="1:11" x14ac:dyDescent="0.2">
      <c r="A18" s="237"/>
      <c r="B18" s="501"/>
      <c r="C18" s="505"/>
      <c r="D18" s="503"/>
      <c r="E18" s="505"/>
      <c r="F18" s="506"/>
      <c r="G18" s="1031"/>
      <c r="H18" s="557"/>
      <c r="I18" s="1031"/>
      <c r="J18" s="558" t="str">
        <f t="shared" si="0"/>
        <v xml:space="preserve"> </v>
      </c>
      <c r="K18" s="232"/>
    </row>
    <row r="19" spans="1:11" x14ac:dyDescent="0.2">
      <c r="A19" s="237"/>
      <c r="B19" s="501"/>
      <c r="C19" s="505"/>
      <c r="D19" s="503"/>
      <c r="E19" s="505"/>
      <c r="F19" s="506"/>
      <c r="G19" s="1031"/>
      <c r="H19" s="557"/>
      <c r="I19" s="1031"/>
      <c r="J19" s="558" t="str">
        <f t="shared" si="0"/>
        <v xml:space="preserve"> </v>
      </c>
      <c r="K19" s="232"/>
    </row>
    <row r="20" spans="1:11" x14ac:dyDescent="0.2">
      <c r="A20" s="237"/>
      <c r="B20" s="501"/>
      <c r="C20" s="505"/>
      <c r="D20" s="503"/>
      <c r="E20" s="505"/>
      <c r="F20" s="506"/>
      <c r="G20" s="1031"/>
      <c r="H20" s="557"/>
      <c r="I20" s="1031"/>
      <c r="J20" s="558" t="str">
        <f t="shared" si="0"/>
        <v xml:space="preserve"> </v>
      </c>
      <c r="K20" s="232"/>
    </row>
    <row r="21" spans="1:11" x14ac:dyDescent="0.2">
      <c r="A21" s="237"/>
      <c r="B21" s="501"/>
      <c r="C21" s="505"/>
      <c r="D21" s="503"/>
      <c r="E21" s="505"/>
      <c r="F21" s="506"/>
      <c r="G21" s="1031"/>
      <c r="H21" s="557"/>
      <c r="I21" s="1031"/>
      <c r="J21" s="558" t="str">
        <f t="shared" si="0"/>
        <v xml:space="preserve"> </v>
      </c>
      <c r="K21" s="232"/>
    </row>
    <row r="22" spans="1:11" x14ac:dyDescent="0.2">
      <c r="A22" s="237"/>
      <c r="B22" s="479"/>
      <c r="C22" s="505"/>
      <c r="D22" s="517"/>
      <c r="E22" s="505"/>
      <c r="F22" s="506"/>
      <c r="G22" s="1031"/>
      <c r="H22" s="557"/>
      <c r="I22" s="1031"/>
      <c r="J22" s="558" t="str">
        <f t="shared" si="0"/>
        <v xml:space="preserve"> </v>
      </c>
      <c r="K22" s="232"/>
    </row>
    <row r="23" spans="1:11" x14ac:dyDescent="0.2">
      <c r="A23" s="237"/>
      <c r="B23" s="479"/>
      <c r="C23" s="505"/>
      <c r="D23" s="517"/>
      <c r="E23" s="505"/>
      <c r="F23" s="506"/>
      <c r="G23" s="1031"/>
      <c r="H23" s="557"/>
      <c r="I23" s="1031"/>
      <c r="J23" s="558" t="str">
        <f t="shared" si="0"/>
        <v xml:space="preserve"> </v>
      </c>
      <c r="K23" s="232"/>
    </row>
    <row r="24" spans="1:11" x14ac:dyDescent="0.2">
      <c r="A24" s="237"/>
      <c r="B24" s="479"/>
      <c r="C24" s="505"/>
      <c r="D24" s="517"/>
      <c r="E24" s="505"/>
      <c r="F24" s="506"/>
      <c r="G24" s="1031"/>
      <c r="H24" s="557"/>
      <c r="I24" s="1031"/>
      <c r="J24" s="558" t="str">
        <f t="shared" si="0"/>
        <v xml:space="preserve"> </v>
      </c>
      <c r="K24" s="232"/>
    </row>
    <row r="25" spans="1:11" x14ac:dyDescent="0.2">
      <c r="A25" s="237"/>
      <c r="B25" s="479"/>
      <c r="C25" s="505"/>
      <c r="D25" s="517"/>
      <c r="E25" s="505"/>
      <c r="F25" s="506"/>
      <c r="G25" s="1031"/>
      <c r="H25" s="557"/>
      <c r="I25" s="1031"/>
      <c r="J25" s="558" t="str">
        <f t="shared" si="0"/>
        <v xml:space="preserve"> </v>
      </c>
      <c r="K25" s="232"/>
    </row>
    <row r="26" spans="1:11" x14ac:dyDescent="0.2">
      <c r="A26" s="237"/>
      <c r="B26" s="479"/>
      <c r="C26" s="505"/>
      <c r="D26" s="517"/>
      <c r="E26" s="505"/>
      <c r="F26" s="506"/>
      <c r="G26" s="1031"/>
      <c r="H26" s="557"/>
      <c r="I26" s="1031"/>
      <c r="J26" s="558" t="str">
        <f t="shared" si="0"/>
        <v xml:space="preserve"> </v>
      </c>
      <c r="K26" s="232"/>
    </row>
    <row r="27" spans="1:11" x14ac:dyDescent="0.2">
      <c r="A27" s="237"/>
      <c r="B27" s="479"/>
      <c r="C27" s="505"/>
      <c r="D27" s="517"/>
      <c r="E27" s="505"/>
      <c r="F27" s="506"/>
      <c r="G27" s="1031"/>
      <c r="H27" s="557"/>
      <c r="I27" s="1031"/>
      <c r="J27" s="558" t="str">
        <f t="shared" si="0"/>
        <v xml:space="preserve"> </v>
      </c>
      <c r="K27" s="232"/>
    </row>
    <row r="28" spans="1:11" x14ac:dyDescent="0.2">
      <c r="A28" s="237"/>
      <c r="B28" s="479"/>
      <c r="C28" s="505"/>
      <c r="D28" s="517"/>
      <c r="E28" s="505"/>
      <c r="F28" s="506"/>
      <c r="G28" s="1031"/>
      <c r="H28" s="557"/>
      <c r="I28" s="1031"/>
      <c r="J28" s="558" t="str">
        <f t="shared" si="0"/>
        <v xml:space="preserve"> </v>
      </c>
      <c r="K28" s="232"/>
    </row>
    <row r="29" spans="1:11" x14ac:dyDescent="0.2">
      <c r="A29" s="237"/>
      <c r="B29" s="479"/>
      <c r="C29" s="505"/>
      <c r="D29" s="517"/>
      <c r="E29" s="505"/>
      <c r="F29" s="506"/>
      <c r="G29" s="1031"/>
      <c r="H29" s="557"/>
      <c r="I29" s="1031"/>
      <c r="J29" s="558" t="str">
        <f t="shared" si="0"/>
        <v xml:space="preserve"> </v>
      </c>
      <c r="K29" s="232"/>
    </row>
    <row r="30" spans="1:11" x14ac:dyDescent="0.2">
      <c r="A30" s="237"/>
      <c r="B30" s="479"/>
      <c r="C30" s="505"/>
      <c r="D30" s="517"/>
      <c r="E30" s="505"/>
      <c r="F30" s="506"/>
      <c r="G30" s="1031"/>
      <c r="H30" s="557"/>
      <c r="I30" s="1031"/>
      <c r="J30" s="558" t="str">
        <f t="shared" si="0"/>
        <v xml:space="preserve"> </v>
      </c>
      <c r="K30" s="232"/>
    </row>
    <row r="31" spans="1:11" x14ac:dyDescent="0.2">
      <c r="A31" s="237"/>
      <c r="B31" s="479"/>
      <c r="C31" s="505"/>
      <c r="D31" s="517"/>
      <c r="E31" s="505"/>
      <c r="F31" s="506"/>
      <c r="G31" s="1031"/>
      <c r="H31" s="557"/>
      <c r="I31" s="1031"/>
      <c r="J31" s="558" t="str">
        <f t="shared" si="0"/>
        <v xml:space="preserve"> </v>
      </c>
      <c r="K31" s="232"/>
    </row>
    <row r="32" spans="1:11" x14ac:dyDescent="0.2">
      <c r="A32" s="237"/>
      <c r="B32" s="479"/>
      <c r="C32" s="505"/>
      <c r="D32" s="517"/>
      <c r="E32" s="505"/>
      <c r="F32" s="506"/>
      <c r="G32" s="1031"/>
      <c r="H32" s="557"/>
      <c r="I32" s="1031"/>
      <c r="J32" s="558" t="str">
        <f t="shared" si="0"/>
        <v xml:space="preserve"> </v>
      </c>
      <c r="K32" s="232"/>
    </row>
    <row r="33" spans="1:11" x14ac:dyDescent="0.2">
      <c r="A33" s="237"/>
      <c r="B33" s="479"/>
      <c r="C33" s="505"/>
      <c r="D33" s="517"/>
      <c r="E33" s="505"/>
      <c r="F33" s="506"/>
      <c r="G33" s="1031"/>
      <c r="H33" s="557"/>
      <c r="I33" s="1031"/>
      <c r="J33" s="558" t="str">
        <f t="shared" si="0"/>
        <v xml:space="preserve"> </v>
      </c>
      <c r="K33" s="232"/>
    </row>
    <row r="34" spans="1:11" x14ac:dyDescent="0.2">
      <c r="A34" s="237"/>
      <c r="B34" s="479"/>
      <c r="C34" s="505"/>
      <c r="D34" s="517"/>
      <c r="E34" s="505"/>
      <c r="F34" s="506"/>
      <c r="G34" s="1031"/>
      <c r="H34" s="557"/>
      <c r="I34" s="1031"/>
      <c r="J34" s="558" t="str">
        <f t="shared" si="0"/>
        <v xml:space="preserve"> </v>
      </c>
      <c r="K34" s="232"/>
    </row>
    <row r="35" spans="1:11" x14ac:dyDescent="0.2">
      <c r="A35" s="237"/>
      <c r="B35" s="479"/>
      <c r="C35" s="505"/>
      <c r="D35" s="517"/>
      <c r="E35" s="505"/>
      <c r="F35" s="506"/>
      <c r="G35" s="1031"/>
      <c r="H35" s="557"/>
      <c r="I35" s="1031"/>
      <c r="J35" s="558" t="str">
        <f t="shared" si="0"/>
        <v xml:space="preserve"> </v>
      </c>
      <c r="K35" s="232"/>
    </row>
    <row r="36" spans="1:11" x14ac:dyDescent="0.2">
      <c r="A36" s="237"/>
      <c r="B36" s="479"/>
      <c r="C36" s="505"/>
      <c r="D36" s="517"/>
      <c r="E36" s="505"/>
      <c r="F36" s="506"/>
      <c r="G36" s="1031"/>
      <c r="H36" s="557"/>
      <c r="I36" s="1031"/>
      <c r="J36" s="558" t="str">
        <f t="shared" si="0"/>
        <v xml:space="preserve"> </v>
      </c>
      <c r="K36" s="232"/>
    </row>
    <row r="37" spans="1:11" x14ac:dyDescent="0.2">
      <c r="A37" s="237"/>
      <c r="B37" s="479"/>
      <c r="C37" s="505"/>
      <c r="D37" s="517"/>
      <c r="E37" s="505"/>
      <c r="F37" s="506"/>
      <c r="G37" s="1031"/>
      <c r="H37" s="557"/>
      <c r="I37" s="1031"/>
      <c r="J37" s="558" t="str">
        <f t="shared" si="0"/>
        <v xml:space="preserve"> </v>
      </c>
      <c r="K37" s="232"/>
    </row>
    <row r="38" spans="1:11" x14ac:dyDescent="0.2">
      <c r="A38" s="237"/>
      <c r="B38" s="479"/>
      <c r="C38" s="505"/>
      <c r="D38" s="517"/>
      <c r="E38" s="505" t="s">
        <v>0</v>
      </c>
      <c r="F38" s="506"/>
      <c r="G38" s="1031"/>
      <c r="H38" s="557"/>
      <c r="I38" s="1031"/>
      <c r="J38" s="558" t="str">
        <f t="shared" si="0"/>
        <v xml:space="preserve"> </v>
      </c>
      <c r="K38" s="232"/>
    </row>
    <row r="39" spans="1:11" hidden="1" x14ac:dyDescent="0.2">
      <c r="A39" s="216"/>
      <c r="B39" s="6"/>
      <c r="C39" s="6"/>
      <c r="D39" s="390"/>
      <c r="E39" s="871"/>
      <c r="F39" s="6"/>
      <c r="G39" s="6"/>
      <c r="H39" s="6"/>
      <c r="I39" s="6"/>
      <c r="J39" s="6"/>
      <c r="K39" s="14"/>
    </row>
    <row r="40" spans="1:11" x14ac:dyDescent="0.2">
      <c r="A40" s="219" t="s">
        <v>890</v>
      </c>
      <c r="B40" s="225"/>
      <c r="C40" s="225"/>
      <c r="D40" s="553"/>
      <c r="E40" s="507">
        <f>SUM(E12:E38)</f>
        <v>0</v>
      </c>
      <c r="F40" s="225"/>
      <c r="G40" s="225"/>
      <c r="H40" s="225"/>
      <c r="I40" s="225"/>
      <c r="J40" s="225"/>
      <c r="K40" s="508"/>
    </row>
    <row r="41" spans="1:11" x14ac:dyDescent="0.2">
      <c r="A41" s="216"/>
      <c r="B41" s="6"/>
      <c r="C41" s="6"/>
      <c r="D41" s="390"/>
      <c r="E41" s="651" t="s">
        <v>518</v>
      </c>
      <c r="F41" s="509"/>
      <c r="G41" s="509"/>
      <c r="H41" s="6"/>
      <c r="I41" s="509"/>
      <c r="J41" s="6"/>
      <c r="K41" s="14"/>
    </row>
    <row r="42" spans="1:11" ht="15" x14ac:dyDescent="0.25">
      <c r="A42" s="12" t="s">
        <v>642</v>
      </c>
      <c r="B42" s="6"/>
      <c r="C42" s="6"/>
      <c r="D42" s="390"/>
      <c r="E42" s="509"/>
      <c r="F42" s="509"/>
      <c r="G42" s="509"/>
      <c r="H42" s="6"/>
      <c r="I42" s="509"/>
      <c r="J42" s="6"/>
      <c r="K42" s="14"/>
    </row>
    <row r="43" spans="1:11" ht="6" customHeight="1" x14ac:dyDescent="0.2">
      <c r="A43" s="12"/>
      <c r="B43" s="6"/>
      <c r="C43" s="6"/>
      <c r="D43" s="390"/>
      <c r="E43" s="509"/>
      <c r="F43" s="509"/>
      <c r="G43" s="509"/>
      <c r="H43" s="6"/>
      <c r="I43" s="509"/>
      <c r="J43" s="6"/>
      <c r="K43" s="14"/>
    </row>
    <row r="44" spans="1:11" x14ac:dyDescent="0.2">
      <c r="A44" s="12" t="s">
        <v>574</v>
      </c>
      <c r="B44" s="6"/>
      <c r="C44" s="6"/>
      <c r="D44" s="390"/>
      <c r="E44" s="6"/>
      <c r="F44" s="6"/>
      <c r="G44" s="6"/>
      <c r="H44" s="6"/>
      <c r="I44" s="6"/>
      <c r="J44" s="6"/>
      <c r="K44" s="14"/>
    </row>
    <row r="45" spans="1:11" x14ac:dyDescent="0.2">
      <c r="A45" s="530" t="s">
        <v>644</v>
      </c>
      <c r="B45" s="6"/>
      <c r="C45" s="6"/>
      <c r="D45" s="390"/>
      <c r="E45" s="6"/>
      <c r="F45" s="6"/>
      <c r="G45" s="6"/>
      <c r="H45" s="6"/>
      <c r="I45" s="6"/>
      <c r="J45" s="6"/>
      <c r="K45" s="14"/>
    </row>
    <row r="46" spans="1:11" x14ac:dyDescent="0.2">
      <c r="A46" s="530" t="s">
        <v>643</v>
      </c>
      <c r="B46" s="6"/>
      <c r="C46" s="6"/>
      <c r="D46" s="390"/>
      <c r="E46" s="6"/>
      <c r="F46" s="6"/>
      <c r="G46" s="6"/>
      <c r="H46" s="6"/>
      <c r="I46" s="6"/>
      <c r="J46" s="6"/>
      <c r="K46" s="14"/>
    </row>
    <row r="47" spans="1:11" ht="9.75" customHeight="1" x14ac:dyDescent="0.2">
      <c r="A47" s="530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x14ac:dyDescent="0.2">
      <c r="A48" s="724" t="s">
        <v>795</v>
      </c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2">
      <c r="A49" s="725" t="s">
        <v>796</v>
      </c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6" customHeight="1" x14ac:dyDescent="0.2">
      <c r="A50" s="219"/>
      <c r="B50" s="18"/>
      <c r="C50" s="18"/>
      <c r="D50" s="545"/>
      <c r="E50" s="18"/>
      <c r="F50" s="18"/>
      <c r="G50" s="18"/>
      <c r="H50" s="18"/>
      <c r="I50" s="18"/>
      <c r="J50" s="18"/>
      <c r="K50" s="19"/>
    </row>
  </sheetData>
  <sheetProtection algorithmName="SHA-512" hashValue="iJzBiZDESJPuzFubmAJ/x++X8Y71pfWcQWHYJk7pqasOD1dtoV5ItbBhFHYXFJPkKJHLXJgcmDlrySS3ZEgdiA==" saltValue="uUtxCdgKQC3emMmZ2E1KEw==" spinCount="100000" sheet="1" objects="1" scenarios="1"/>
  <mergeCells count="14">
    <mergeCell ref="D9:D10"/>
    <mergeCell ref="A1:F1"/>
    <mergeCell ref="A2:F2"/>
    <mergeCell ref="A3:F3"/>
    <mergeCell ref="A8:A10"/>
    <mergeCell ref="B8:B10"/>
    <mergeCell ref="C8:C10"/>
    <mergeCell ref="E8:E10"/>
    <mergeCell ref="F8:F10"/>
    <mergeCell ref="G12:G38"/>
    <mergeCell ref="I12:I38"/>
    <mergeCell ref="G8:H9"/>
    <mergeCell ref="I8:J9"/>
    <mergeCell ref="K8:K10"/>
  </mergeCells>
  <phoneticPr fontId="2" type="noConversion"/>
  <conditionalFormatting sqref="A4:D5 A1:A3 L7:XFD10 F4:F5 I1:XFD1 A50:F1048576 A6:F6 K2:XFD6 I6:J6 I39:XFD46 B42:F46 A41:D41 F41 I50:XFD1048576 A12:F40 J12:XFD38 H12:H38">
    <cfRule type="expression" dxfId="142" priority="45">
      <formula>CELL("protect",A1)=0</formula>
    </cfRule>
  </conditionalFormatting>
  <conditionalFormatting sqref="A11:A40">
    <cfRule type="expression" dxfId="141" priority="44">
      <formula>CELL("protect",A11)=0</formula>
    </cfRule>
  </conditionalFormatting>
  <conditionalFormatting sqref="K11:K40">
    <cfRule type="expression" dxfId="140" priority="43">
      <formula>CELL("protect",K11)=0</formula>
    </cfRule>
  </conditionalFormatting>
  <conditionalFormatting sqref="H2:H5">
    <cfRule type="expression" dxfId="139" priority="38">
      <formula>CELL("protect",H2)=0</formula>
    </cfRule>
  </conditionalFormatting>
  <conditionalFormatting sqref="I5">
    <cfRule type="expression" dxfId="138" priority="37">
      <formula>CELL("protect",I5)=0</formula>
    </cfRule>
  </conditionalFormatting>
  <conditionalFormatting sqref="I2:I4">
    <cfRule type="expression" dxfId="137" priority="32">
      <formula>CELL("protect",I2)=0</formula>
    </cfRule>
  </conditionalFormatting>
  <conditionalFormatting sqref="G1:H1 G6:H6 G39:H46 G50:H1048576">
    <cfRule type="expression" dxfId="136" priority="30">
      <formula>CELL("protect",G1)=0</formula>
    </cfRule>
  </conditionalFormatting>
  <conditionalFormatting sqref="G2:G5">
    <cfRule type="expression" dxfId="135" priority="27">
      <formula>CELL("protect",G2)=0</formula>
    </cfRule>
  </conditionalFormatting>
  <conditionalFormatting sqref="I10">
    <cfRule type="expression" dxfId="134" priority="23">
      <formula>CELL("protect",I10)=0</formula>
    </cfRule>
  </conditionalFormatting>
  <conditionalFormatting sqref="I10:J10 A7:F7 K8:K9 I7:K7 B8:F9">
    <cfRule type="expression" dxfId="133" priority="24">
      <formula>CELL("protect",A7)=0</formula>
    </cfRule>
  </conditionalFormatting>
  <conditionalFormatting sqref="G10:H10 G7:H7 G8">
    <cfRule type="expression" dxfId="132" priority="22">
      <formula>CELL("protect",G7)=0</formula>
    </cfRule>
  </conditionalFormatting>
  <conditionalFormatting sqref="G10">
    <cfRule type="expression" dxfId="131" priority="21">
      <formula>CELL("protect",G10)=0</formula>
    </cfRule>
  </conditionalFormatting>
  <conditionalFormatting sqref="I8">
    <cfRule type="expression" dxfId="130" priority="20">
      <formula>CELL("protect",I8)=0</formula>
    </cfRule>
  </conditionalFormatting>
  <conditionalFormatting sqref="A8:A9">
    <cfRule type="expression" dxfId="129" priority="13">
      <formula>CELL("protect",A8)=0</formula>
    </cfRule>
  </conditionalFormatting>
  <conditionalFormatting sqref="A42:A44">
    <cfRule type="expression" dxfId="128" priority="9">
      <formula>CELL("protect",A42)=0</formula>
    </cfRule>
  </conditionalFormatting>
  <conditionalFormatting sqref="I12">
    <cfRule type="expression" dxfId="127" priority="11">
      <formula>CELL("protect",I12)=0</formula>
    </cfRule>
  </conditionalFormatting>
  <conditionalFormatting sqref="G12">
    <cfRule type="expression" dxfId="126" priority="10">
      <formula>CELL("protect",G12)=0</formula>
    </cfRule>
  </conditionalFormatting>
  <conditionalFormatting sqref="A45:A46">
    <cfRule type="expression" dxfId="125" priority="8">
      <formula>CELL("protect",A45)=0</formula>
    </cfRule>
  </conditionalFormatting>
  <conditionalFormatting sqref="E41">
    <cfRule type="expression" dxfId="124" priority="7">
      <formula>CELL("protect",E41)=0</formula>
    </cfRule>
  </conditionalFormatting>
  <conditionalFormatting sqref="B49:F49 I49:XFD49 B47:XFD47">
    <cfRule type="expression" dxfId="123" priority="6">
      <formula>CELL("protect",B47)=0</formula>
    </cfRule>
  </conditionalFormatting>
  <conditionalFormatting sqref="G49:H49">
    <cfRule type="expression" dxfId="122" priority="5">
      <formula>CELL("protect",G49)=0</formula>
    </cfRule>
  </conditionalFormatting>
  <conditionalFormatting sqref="A47 A49">
    <cfRule type="expression" dxfId="121" priority="4">
      <formula>CELL("protect",A47)=0</formula>
    </cfRule>
  </conditionalFormatting>
  <conditionalFormatting sqref="B48:F48 I48:XFD48">
    <cfRule type="expression" dxfId="120" priority="3">
      <formula>CELL("protect",B48)=0</formula>
    </cfRule>
  </conditionalFormatting>
  <conditionalFormatting sqref="G48:H48">
    <cfRule type="expression" dxfId="119" priority="2">
      <formula>CELL("protect",G48)=0</formula>
    </cfRule>
  </conditionalFormatting>
  <conditionalFormatting sqref="A48">
    <cfRule type="expression" dxfId="118" priority="1">
      <formula>CELL("protect",A48)=0</formula>
    </cfRule>
  </conditionalFormatting>
  <dataValidations count="1">
    <dataValidation type="whole" allowBlank="1" showInputMessage="1" showErrorMessage="1" error="Enter whole amounts only.  Round cents to the nearest dollar." sqref="E12:E38" xr:uid="{00000000-0002-0000-1B00-000000000000}">
      <formula1>0</formula1>
      <formula2>9999999999999990000</formula2>
    </dataValidation>
  </dataValidations>
  <printOptions horizontalCentered="1"/>
  <pageMargins left="0.3" right="0.25" top="0.5" bottom="0.4" header="0.5" footer="0.25"/>
  <pageSetup scale="83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20486" r:id="rId4" name="CheckBox1">
          <controlPr defaultSize="0" autoLine="0" r:id="rId5">
            <anchor moveWithCells="1">
              <from>
                <xdr:col>10</xdr:col>
                <xdr:colOff>971550</xdr:colOff>
                <xdr:row>0</xdr:row>
                <xdr:rowOff>28575</xdr:rowOff>
              </from>
              <to>
                <xdr:col>10</xdr:col>
                <xdr:colOff>2171700</xdr:colOff>
                <xdr:row>1</xdr:row>
                <xdr:rowOff>47625</xdr:rowOff>
              </to>
            </anchor>
          </controlPr>
        </control>
      </mc:Choice>
      <mc:Fallback>
        <control shapeId="20486" r:id="rId4" name="CheckBox1"/>
      </mc:Fallback>
    </mc:AlternateContent>
  </control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L50"/>
  <sheetViews>
    <sheetView zoomScale="88" zoomScaleNormal="88" workbookViewId="0">
      <pane ySplit="13" topLeftCell="A14" activePane="bottomLeft" state="frozen"/>
      <selection pane="bottomLeft" activeCell="A14" sqref="A14"/>
    </sheetView>
  </sheetViews>
  <sheetFormatPr defaultRowHeight="14.25" x14ac:dyDescent="0.2"/>
  <cols>
    <col min="1" max="1" width="24.5" style="15" customWidth="1"/>
    <col min="2" max="2" width="21.625" style="15" customWidth="1"/>
    <col min="3" max="11" width="10.375" style="15" customWidth="1"/>
    <col min="12" max="16384" width="9" style="15"/>
  </cols>
  <sheetData>
    <row r="1" spans="1:12" s="8" customFormat="1" ht="5.25" customHeight="1" x14ac:dyDescent="0.2">
      <c r="A1" s="729"/>
      <c r="B1" s="730"/>
      <c r="C1" s="730"/>
      <c r="D1" s="730"/>
      <c r="E1" s="730"/>
      <c r="F1" s="730"/>
      <c r="G1" s="730"/>
      <c r="H1" s="730"/>
      <c r="I1" s="730"/>
      <c r="J1" s="730"/>
      <c r="K1" s="37"/>
    </row>
    <row r="2" spans="1:12" s="8" customFormat="1" ht="15" x14ac:dyDescent="0.2">
      <c r="A2" s="911" t="s">
        <v>798</v>
      </c>
      <c r="B2" s="1035"/>
      <c r="C2" s="1035"/>
      <c r="D2" s="1035"/>
      <c r="E2" s="1035"/>
      <c r="F2" s="1035"/>
      <c r="G2" s="1035"/>
      <c r="H2" s="1035"/>
      <c r="I2" s="1035"/>
      <c r="J2" s="1035"/>
      <c r="K2" s="913"/>
    </row>
    <row r="3" spans="1:12" s="8" customFormat="1" ht="15" x14ac:dyDescent="0.2">
      <c r="A3" s="911" t="s">
        <v>799</v>
      </c>
      <c r="B3" s="1035"/>
      <c r="C3" s="1035"/>
      <c r="D3" s="1035"/>
      <c r="E3" s="1035"/>
      <c r="F3" s="1035"/>
      <c r="G3" s="1035"/>
      <c r="H3" s="1035"/>
      <c r="I3" s="1035"/>
      <c r="J3" s="1035"/>
      <c r="K3" s="913"/>
    </row>
    <row r="4" spans="1:12" s="8" customFormat="1" ht="6" customHeight="1" x14ac:dyDescent="0.2">
      <c r="A4" s="727"/>
      <c r="B4" s="731"/>
      <c r="C4" s="731"/>
      <c r="D4" s="731"/>
      <c r="E4" s="731"/>
      <c r="F4" s="731"/>
      <c r="G4" s="731"/>
      <c r="H4" s="731"/>
      <c r="I4" s="731"/>
      <c r="J4" s="731"/>
      <c r="K4" s="728"/>
    </row>
    <row r="5" spans="1:12" s="8" customFormat="1" ht="15.75" x14ac:dyDescent="0.25">
      <c r="A5" s="92" t="s">
        <v>171</v>
      </c>
      <c r="C5" s="732" t="s">
        <v>47</v>
      </c>
      <c r="D5" s="732"/>
      <c r="F5"/>
      <c r="G5" s="1036" t="s">
        <v>172</v>
      </c>
      <c r="H5" s="1036"/>
      <c r="I5"/>
      <c r="J5" s="1037" t="s">
        <v>109</v>
      </c>
      <c r="K5" s="904"/>
    </row>
    <row r="6" spans="1:12" s="8" customFormat="1" ht="15.75" x14ac:dyDescent="0.25">
      <c r="A6" s="897">
        <f>Cert!$A$8</f>
        <v>0</v>
      </c>
      <c r="B6" s="898"/>
      <c r="C6" s="948">
        <f>Cert!$F$8</f>
        <v>0</v>
      </c>
      <c r="D6" s="948"/>
      <c r="E6" s="948"/>
      <c r="F6" s="948"/>
      <c r="G6" s="899">
        <f>Cert!$K$8</f>
        <v>0</v>
      </c>
      <c r="H6" s="899"/>
      <c r="I6"/>
      <c r="J6" s="899" t="str">
        <f>TEXT(Cert!$K$10,"mm/dd/yy")&amp;" to "&amp;TEXT(Cert!$M$10,"mm/dd/yy")</f>
        <v>07/01/19 to 06/30/20</v>
      </c>
      <c r="K6" s="907"/>
    </row>
    <row r="7" spans="1:12" x14ac:dyDescent="0.2">
      <c r="A7" s="219"/>
      <c r="B7" s="18"/>
      <c r="C7" s="18"/>
      <c r="D7" s="18"/>
      <c r="E7" s="18"/>
      <c r="F7" s="18"/>
      <c r="G7" s="18"/>
      <c r="H7" s="18"/>
      <c r="I7" s="220"/>
      <c r="J7" s="545"/>
      <c r="K7" s="257"/>
    </row>
    <row r="8" spans="1:12" s="733" customFormat="1" x14ac:dyDescent="0.2">
      <c r="A8" s="97" t="s">
        <v>9</v>
      </c>
      <c r="B8" s="97" t="s">
        <v>575</v>
      </c>
      <c r="C8" s="97" t="s">
        <v>576</v>
      </c>
      <c r="D8" s="97" t="s">
        <v>577</v>
      </c>
      <c r="E8" s="97" t="s">
        <v>585</v>
      </c>
      <c r="F8" s="97" t="s">
        <v>579</v>
      </c>
      <c r="G8" s="97" t="s">
        <v>580</v>
      </c>
      <c r="H8" s="97" t="s">
        <v>581</v>
      </c>
      <c r="I8" s="99" t="s">
        <v>582</v>
      </c>
      <c r="J8" s="97" t="s">
        <v>583</v>
      </c>
      <c r="K8" s="99" t="s">
        <v>584</v>
      </c>
    </row>
    <row r="9" spans="1:12" ht="14.25" customHeight="1" x14ac:dyDescent="0.2">
      <c r="A9" s="1032" t="s">
        <v>800</v>
      </c>
      <c r="B9" s="1032" t="s">
        <v>801</v>
      </c>
      <c r="C9" s="951" t="s">
        <v>520</v>
      </c>
      <c r="D9" s="951" t="s">
        <v>891</v>
      </c>
      <c r="E9" s="951" t="s">
        <v>802</v>
      </c>
      <c r="F9" s="951" t="s">
        <v>803</v>
      </c>
      <c r="G9" s="951" t="s">
        <v>804</v>
      </c>
      <c r="H9" s="951" t="s">
        <v>805</v>
      </c>
      <c r="I9" s="1038" t="s">
        <v>806</v>
      </c>
      <c r="J9" s="1038" t="s">
        <v>807</v>
      </c>
      <c r="K9" s="1038" t="s">
        <v>808</v>
      </c>
      <c r="L9" s="217"/>
    </row>
    <row r="10" spans="1:12" x14ac:dyDescent="0.2">
      <c r="A10" s="1033"/>
      <c r="B10" s="1033"/>
      <c r="C10" s="952"/>
      <c r="D10" s="952"/>
      <c r="E10" s="952"/>
      <c r="F10" s="952"/>
      <c r="G10" s="952"/>
      <c r="H10" s="952"/>
      <c r="I10" s="1039"/>
      <c r="J10" s="1039"/>
      <c r="K10" s="1039"/>
      <c r="L10" s="217"/>
    </row>
    <row r="11" spans="1:12" x14ac:dyDescent="0.2">
      <c r="A11" s="1033"/>
      <c r="B11" s="1033"/>
      <c r="C11" s="952"/>
      <c r="D11" s="952"/>
      <c r="E11" s="952"/>
      <c r="F11" s="952"/>
      <c r="G11" s="952"/>
      <c r="H11" s="952"/>
      <c r="I11" s="1039"/>
      <c r="J11" s="1039"/>
      <c r="K11" s="1039"/>
      <c r="L11" s="217"/>
    </row>
    <row r="12" spans="1:12" x14ac:dyDescent="0.2">
      <c r="A12" s="1034"/>
      <c r="B12" s="1034"/>
      <c r="C12" s="953"/>
      <c r="D12" s="953"/>
      <c r="E12" s="953"/>
      <c r="F12" s="953"/>
      <c r="G12" s="953"/>
      <c r="H12" s="953"/>
      <c r="I12" s="1040"/>
      <c r="J12" s="1040"/>
      <c r="K12" s="1040"/>
      <c r="L12" s="734"/>
    </row>
    <row r="13" spans="1:12" hidden="1" x14ac:dyDescent="0.2">
      <c r="K13" s="14"/>
    </row>
    <row r="14" spans="1:12" x14ac:dyDescent="0.2">
      <c r="A14" s="532"/>
      <c r="B14" s="735"/>
      <c r="C14" s="736"/>
      <c r="D14" s="735"/>
      <c r="E14" s="737"/>
      <c r="F14" s="738"/>
      <c r="G14" s="739"/>
      <c r="H14" s="740"/>
      <c r="I14" s="738"/>
      <c r="J14" s="737"/>
      <c r="K14" s="534"/>
    </row>
    <row r="15" spans="1:12" x14ac:dyDescent="0.2">
      <c r="A15" s="532"/>
      <c r="B15" s="735"/>
      <c r="C15" s="736"/>
      <c r="D15" s="735"/>
      <c r="E15" s="737"/>
      <c r="F15" s="738"/>
      <c r="G15" s="739"/>
      <c r="H15" s="740"/>
      <c r="I15" s="738"/>
      <c r="J15" s="737"/>
      <c r="K15" s="534"/>
    </row>
    <row r="16" spans="1:12" x14ac:dyDescent="0.2">
      <c r="A16" s="532"/>
      <c r="B16" s="735"/>
      <c r="C16" s="736"/>
      <c r="D16" s="735"/>
      <c r="E16" s="737"/>
      <c r="F16" s="738"/>
      <c r="G16" s="739"/>
      <c r="H16" s="740"/>
      <c r="I16" s="738"/>
      <c r="J16" s="737"/>
      <c r="K16" s="534"/>
    </row>
    <row r="17" spans="1:11" x14ac:dyDescent="0.2">
      <c r="A17" s="532"/>
      <c r="B17" s="735"/>
      <c r="C17" s="736"/>
      <c r="D17" s="735"/>
      <c r="E17" s="737"/>
      <c r="F17" s="738"/>
      <c r="G17" s="739"/>
      <c r="H17" s="740"/>
      <c r="I17" s="738"/>
      <c r="J17" s="737"/>
      <c r="K17" s="534"/>
    </row>
    <row r="18" spans="1:11" x14ac:dyDescent="0.2">
      <c r="A18" s="532"/>
      <c r="B18" s="735"/>
      <c r="C18" s="736"/>
      <c r="D18" s="735"/>
      <c r="E18" s="737"/>
      <c r="F18" s="738"/>
      <c r="G18" s="739"/>
      <c r="H18" s="740"/>
      <c r="I18" s="738"/>
      <c r="J18" s="737"/>
      <c r="K18" s="534"/>
    </row>
    <row r="19" spans="1:11" x14ac:dyDescent="0.2">
      <c r="A19" s="532"/>
      <c r="B19" s="735"/>
      <c r="C19" s="736"/>
      <c r="D19" s="735"/>
      <c r="E19" s="737"/>
      <c r="F19" s="738"/>
      <c r="G19" s="739"/>
      <c r="H19" s="740"/>
      <c r="I19" s="738"/>
      <c r="J19" s="737"/>
      <c r="K19" s="534"/>
    </row>
    <row r="20" spans="1:11" x14ac:dyDescent="0.2">
      <c r="A20" s="532"/>
      <c r="B20" s="735"/>
      <c r="C20" s="736"/>
      <c r="D20" s="735"/>
      <c r="E20" s="737"/>
      <c r="F20" s="738"/>
      <c r="G20" s="739"/>
      <c r="H20" s="740"/>
      <c r="I20" s="738"/>
      <c r="J20" s="737"/>
      <c r="K20" s="534"/>
    </row>
    <row r="21" spans="1:11" x14ac:dyDescent="0.2">
      <c r="A21" s="532"/>
      <c r="B21" s="735"/>
      <c r="C21" s="736"/>
      <c r="D21" s="735"/>
      <c r="E21" s="737"/>
      <c r="F21" s="738"/>
      <c r="G21" s="739"/>
      <c r="H21" s="740"/>
      <c r="I21" s="738"/>
      <c r="J21" s="737"/>
      <c r="K21" s="534"/>
    </row>
    <row r="22" spans="1:11" x14ac:dyDescent="0.2">
      <c r="A22" s="532"/>
      <c r="B22" s="735"/>
      <c r="C22" s="736"/>
      <c r="D22" s="735"/>
      <c r="E22" s="737"/>
      <c r="F22" s="738"/>
      <c r="G22" s="739"/>
      <c r="H22" s="740"/>
      <c r="I22" s="738"/>
      <c r="J22" s="737"/>
      <c r="K22" s="534"/>
    </row>
    <row r="23" spans="1:11" x14ac:dyDescent="0.2">
      <c r="A23" s="532"/>
      <c r="B23" s="735"/>
      <c r="C23" s="736"/>
      <c r="D23" s="735"/>
      <c r="E23" s="737"/>
      <c r="F23" s="738"/>
      <c r="G23" s="739"/>
      <c r="H23" s="740"/>
      <c r="I23" s="738"/>
      <c r="J23" s="737"/>
      <c r="K23" s="534"/>
    </row>
    <row r="24" spans="1:11" x14ac:dyDescent="0.2">
      <c r="A24" s="532"/>
      <c r="B24" s="735"/>
      <c r="C24" s="736"/>
      <c r="D24" s="735"/>
      <c r="E24" s="737"/>
      <c r="F24" s="738"/>
      <c r="G24" s="739"/>
      <c r="H24" s="740"/>
      <c r="I24" s="738"/>
      <c r="J24" s="737"/>
      <c r="K24" s="534"/>
    </row>
    <row r="25" spans="1:11" x14ac:dyDescent="0.2">
      <c r="A25" s="532"/>
      <c r="B25" s="735"/>
      <c r="C25" s="736"/>
      <c r="D25" s="735"/>
      <c r="E25" s="737"/>
      <c r="F25" s="738"/>
      <c r="G25" s="739"/>
      <c r="H25" s="740"/>
      <c r="I25" s="738"/>
      <c r="J25" s="737"/>
      <c r="K25" s="534"/>
    </row>
    <row r="26" spans="1:11" x14ac:dyDescent="0.2">
      <c r="A26" s="532"/>
      <c r="B26" s="735"/>
      <c r="C26" s="736"/>
      <c r="D26" s="735"/>
      <c r="E26" s="737"/>
      <c r="F26" s="738"/>
      <c r="G26" s="739"/>
      <c r="H26" s="740"/>
      <c r="I26" s="738"/>
      <c r="J26" s="737"/>
      <c r="K26" s="534"/>
    </row>
    <row r="27" spans="1:11" x14ac:dyDescent="0.2">
      <c r="A27" s="532"/>
      <c r="B27" s="735"/>
      <c r="C27" s="736"/>
      <c r="D27" s="735"/>
      <c r="E27" s="737"/>
      <c r="F27" s="738"/>
      <c r="G27" s="739"/>
      <c r="H27" s="740"/>
      <c r="I27" s="738"/>
      <c r="J27" s="737"/>
      <c r="K27" s="534"/>
    </row>
    <row r="28" spans="1:11" x14ac:dyDescent="0.2">
      <c r="A28" s="532"/>
      <c r="B28" s="735"/>
      <c r="C28" s="736"/>
      <c r="D28" s="735"/>
      <c r="E28" s="737"/>
      <c r="F28" s="738"/>
      <c r="G28" s="739"/>
      <c r="H28" s="740"/>
      <c r="I28" s="738"/>
      <c r="J28" s="737"/>
      <c r="K28" s="534"/>
    </row>
    <row r="29" spans="1:11" x14ac:dyDescent="0.2">
      <c r="A29" s="532"/>
      <c r="B29" s="735"/>
      <c r="C29" s="736"/>
      <c r="D29" s="735"/>
      <c r="E29" s="737"/>
      <c r="F29" s="738"/>
      <c r="G29" s="739"/>
      <c r="H29" s="740"/>
      <c r="I29" s="738"/>
      <c r="J29" s="737"/>
      <c r="K29" s="534"/>
    </row>
    <row r="30" spans="1:11" x14ac:dyDescent="0.2">
      <c r="A30" s="532"/>
      <c r="B30" s="735"/>
      <c r="C30" s="736"/>
      <c r="D30" s="735"/>
      <c r="E30" s="737"/>
      <c r="F30" s="738"/>
      <c r="G30" s="739"/>
      <c r="H30" s="740"/>
      <c r="I30" s="738"/>
      <c r="J30" s="737"/>
      <c r="K30" s="534"/>
    </row>
    <row r="31" spans="1:11" x14ac:dyDescent="0.2">
      <c r="A31" s="532"/>
      <c r="B31" s="735"/>
      <c r="C31" s="736"/>
      <c r="D31" s="735"/>
      <c r="E31" s="737"/>
      <c r="F31" s="738"/>
      <c r="G31" s="739"/>
      <c r="H31" s="740"/>
      <c r="I31" s="738"/>
      <c r="J31" s="737"/>
      <c r="K31" s="534"/>
    </row>
    <row r="32" spans="1:11" x14ac:dyDescent="0.2">
      <c r="A32" s="532"/>
      <c r="B32" s="735"/>
      <c r="C32" s="736"/>
      <c r="D32" s="735"/>
      <c r="E32" s="737"/>
      <c r="F32" s="738"/>
      <c r="G32" s="739"/>
      <c r="H32" s="740"/>
      <c r="I32" s="738"/>
      <c r="J32" s="737"/>
      <c r="K32" s="534"/>
    </row>
    <row r="33" spans="1:11" x14ac:dyDescent="0.2">
      <c r="A33" s="532"/>
      <c r="B33" s="735"/>
      <c r="C33" s="736"/>
      <c r="D33" s="735"/>
      <c r="E33" s="737"/>
      <c r="F33" s="738"/>
      <c r="G33" s="739"/>
      <c r="H33" s="740"/>
      <c r="I33" s="738"/>
      <c r="J33" s="737"/>
      <c r="K33" s="534"/>
    </row>
    <row r="34" spans="1:11" x14ac:dyDescent="0.2">
      <c r="A34" s="532"/>
      <c r="B34" s="735"/>
      <c r="C34" s="736"/>
      <c r="D34" s="735"/>
      <c r="E34" s="737"/>
      <c r="F34" s="738"/>
      <c r="G34" s="739"/>
      <c r="H34" s="740"/>
      <c r="I34" s="738"/>
      <c r="J34" s="737"/>
      <c r="K34" s="534"/>
    </row>
    <row r="35" spans="1:11" x14ac:dyDescent="0.2">
      <c r="A35" s="532"/>
      <c r="B35" s="735"/>
      <c r="C35" s="736"/>
      <c r="D35" s="735"/>
      <c r="E35" s="737"/>
      <c r="F35" s="738"/>
      <c r="G35" s="739"/>
      <c r="H35" s="740"/>
      <c r="I35" s="738"/>
      <c r="J35" s="737"/>
      <c r="K35" s="534"/>
    </row>
    <row r="36" spans="1:11" x14ac:dyDescent="0.2">
      <c r="A36" s="532"/>
      <c r="B36" s="735"/>
      <c r="C36" s="736"/>
      <c r="D36" s="735"/>
      <c r="E36" s="737"/>
      <c r="F36" s="738"/>
      <c r="G36" s="739"/>
      <c r="H36" s="740"/>
      <c r="I36" s="738"/>
      <c r="J36" s="737"/>
      <c r="K36" s="534"/>
    </row>
    <row r="37" spans="1:11" x14ac:dyDescent="0.2">
      <c r="A37" s="532"/>
      <c r="B37" s="735"/>
      <c r="C37" s="736"/>
      <c r="D37" s="735"/>
      <c r="E37" s="737"/>
      <c r="F37" s="738"/>
      <c r="G37" s="739"/>
      <c r="H37" s="740"/>
      <c r="I37" s="738"/>
      <c r="J37" s="737"/>
      <c r="K37" s="534"/>
    </row>
    <row r="38" spans="1:11" x14ac:dyDescent="0.2">
      <c r="A38" s="532"/>
      <c r="B38" s="735"/>
      <c r="C38" s="736"/>
      <c r="D38" s="735"/>
      <c r="E38" s="737"/>
      <c r="F38" s="738"/>
      <c r="G38" s="739"/>
      <c r="H38" s="740"/>
      <c r="I38" s="738"/>
      <c r="J38" s="737"/>
      <c r="K38" s="534"/>
    </row>
    <row r="39" spans="1:11" x14ac:dyDescent="0.2">
      <c r="A39" s="532"/>
      <c r="B39" s="735"/>
      <c r="C39" s="736"/>
      <c r="D39" s="735"/>
      <c r="E39" s="737"/>
      <c r="F39" s="738"/>
      <c r="G39" s="739"/>
      <c r="H39" s="740"/>
      <c r="I39" s="738"/>
      <c r="J39" s="737"/>
      <c r="K39" s="534"/>
    </row>
    <row r="40" spans="1:11" x14ac:dyDescent="0.2">
      <c r="A40" s="532"/>
      <c r="B40" s="735"/>
      <c r="C40" s="736"/>
      <c r="D40" s="735"/>
      <c r="E40" s="737"/>
      <c r="F40" s="738"/>
      <c r="G40" s="739"/>
      <c r="H40" s="740"/>
      <c r="I40" s="738"/>
      <c r="J40" s="737"/>
      <c r="K40" s="534"/>
    </row>
    <row r="41" spans="1:11" x14ac:dyDescent="0.2">
      <c r="A41" s="532"/>
      <c r="B41" s="735"/>
      <c r="C41" s="736"/>
      <c r="D41" s="735"/>
      <c r="E41" s="737"/>
      <c r="F41" s="738"/>
      <c r="G41" s="739"/>
      <c r="H41" s="740"/>
      <c r="I41" s="738"/>
      <c r="J41" s="737"/>
      <c r="K41" s="534"/>
    </row>
    <row r="42" spans="1:11" x14ac:dyDescent="0.2">
      <c r="A42" s="532"/>
      <c r="B42" s="735"/>
      <c r="C42" s="736"/>
      <c r="D42" s="735"/>
      <c r="E42" s="737"/>
      <c r="F42" s="738"/>
      <c r="G42" s="739"/>
      <c r="H42" s="740"/>
      <c r="I42" s="738"/>
      <c r="J42" s="737"/>
      <c r="K42" s="534"/>
    </row>
    <row r="43" spans="1:11" x14ac:dyDescent="0.2">
      <c r="A43" s="532"/>
      <c r="B43" s="735"/>
      <c r="C43" s="736"/>
      <c r="D43" s="735"/>
      <c r="E43" s="737"/>
      <c r="F43" s="738"/>
      <c r="G43" s="739"/>
      <c r="H43" s="740"/>
      <c r="I43" s="738"/>
      <c r="J43" s="737"/>
      <c r="K43" s="534"/>
    </row>
    <row r="44" spans="1:11" ht="15" x14ac:dyDescent="0.25">
      <c r="A44" s="216" t="s">
        <v>809</v>
      </c>
      <c r="K44" s="741"/>
    </row>
    <row r="45" spans="1:11" x14ac:dyDescent="0.2">
      <c r="A45" s="742" t="s">
        <v>892</v>
      </c>
      <c r="B45" s="18"/>
      <c r="C45" s="18"/>
      <c r="D45" s="18"/>
      <c r="E45" s="18"/>
      <c r="F45" s="18"/>
      <c r="G45" s="18"/>
      <c r="H45" s="18"/>
      <c r="I45" s="18"/>
      <c r="J45" s="18"/>
      <c r="K45" s="743"/>
    </row>
    <row r="46" spans="1:11" x14ac:dyDescent="0.2">
      <c r="K46" s="744"/>
    </row>
    <row r="47" spans="1:11" x14ac:dyDescent="0.2">
      <c r="K47" s="744"/>
    </row>
    <row r="48" spans="1:11" x14ac:dyDescent="0.2">
      <c r="K48" s="744"/>
    </row>
    <row r="49" spans="11:11" x14ac:dyDescent="0.2">
      <c r="K49" s="744"/>
    </row>
    <row r="50" spans="11:11" x14ac:dyDescent="0.2">
      <c r="K50" s="744"/>
    </row>
  </sheetData>
  <sheetProtection algorithmName="SHA-512" hashValue="7/eeLKhA1Cqr9Qbj70UKOQoqL1wy523CL3pWq9RhvMJB5D8WtDr9lckkRZfGXKb9I5Xf6dr4wYTgODWzU99Idw==" saltValue="Y/gvh2V3hv1vPYMffJkYOA==" spinCount="100000" sheet="1" objects="1" scenarios="1" selectLockedCells="1"/>
  <mergeCells count="19">
    <mergeCell ref="H9:H12"/>
    <mergeCell ref="I9:I12"/>
    <mergeCell ref="J9:J12"/>
    <mergeCell ref="K9:K12"/>
    <mergeCell ref="F9:F12"/>
    <mergeCell ref="G9:G12"/>
    <mergeCell ref="A2:K2"/>
    <mergeCell ref="A3:K3"/>
    <mergeCell ref="G5:H5"/>
    <mergeCell ref="J5:K5"/>
    <mergeCell ref="A6:B6"/>
    <mergeCell ref="C6:F6"/>
    <mergeCell ref="G6:H6"/>
    <mergeCell ref="J6:K6"/>
    <mergeCell ref="A9:A12"/>
    <mergeCell ref="B9:B12"/>
    <mergeCell ref="C9:C12"/>
    <mergeCell ref="D9:D12"/>
    <mergeCell ref="E9:E12"/>
  </mergeCells>
  <conditionalFormatting sqref="A1:XFD4 L5:XFD6 A7:XFD8 A13:XFD1048576 A9:B9 E9:I9 L9:XFD12">
    <cfRule type="expression" dxfId="117" priority="20">
      <formula>CELL("protect",A1)=0</formula>
    </cfRule>
  </conditionalFormatting>
  <conditionalFormatting sqref="A13:A44">
    <cfRule type="expression" dxfId="116" priority="19">
      <formula>CELL("protect",A13)=0</formula>
    </cfRule>
  </conditionalFormatting>
  <conditionalFormatting sqref="K13:K44">
    <cfRule type="expression" dxfId="115" priority="18">
      <formula>CELL("protect",K13)=0</formula>
    </cfRule>
  </conditionalFormatting>
  <conditionalFormatting sqref="B5">
    <cfRule type="expression" dxfId="114" priority="17">
      <formula>CELL("protect",B5)=0</formula>
    </cfRule>
  </conditionalFormatting>
  <conditionalFormatting sqref="A5">
    <cfRule type="expression" dxfId="113" priority="16">
      <formula>CELL("protect",A5)=0</formula>
    </cfRule>
  </conditionalFormatting>
  <conditionalFormatting sqref="C6">
    <cfRule type="expression" dxfId="112" priority="13">
      <formula>CELL("protect",C6)=0</formula>
    </cfRule>
  </conditionalFormatting>
  <conditionalFormatting sqref="G5:H5">
    <cfRule type="expression" dxfId="111" priority="12">
      <formula>CELL("Protect",G5)=0</formula>
    </cfRule>
  </conditionalFormatting>
  <conditionalFormatting sqref="J5:K5">
    <cfRule type="expression" dxfId="110" priority="10">
      <formula>CELL("Protect",J5)=0</formula>
    </cfRule>
  </conditionalFormatting>
  <conditionalFormatting sqref="C5:D5">
    <cfRule type="expression" dxfId="109" priority="14">
      <formula>CELL("protect",C5)=0</formula>
    </cfRule>
  </conditionalFormatting>
  <conditionalFormatting sqref="C9">
    <cfRule type="expression" dxfId="108" priority="8">
      <formula>CELL("protect",C9)=0</formula>
    </cfRule>
  </conditionalFormatting>
  <conditionalFormatting sqref="D9">
    <cfRule type="expression" dxfId="107" priority="7">
      <formula>CELL("protect",D9)=0</formula>
    </cfRule>
  </conditionalFormatting>
  <conditionalFormatting sqref="J9">
    <cfRule type="expression" dxfId="106" priority="6">
      <formula>CELL("protect",J9)=0</formula>
    </cfRule>
  </conditionalFormatting>
  <conditionalFormatting sqref="L12">
    <cfRule type="expression" dxfId="105" priority="5">
      <formula>CELL("protect",L12)=0</formula>
    </cfRule>
  </conditionalFormatting>
  <conditionalFormatting sqref="K9">
    <cfRule type="expression" dxfId="104" priority="4">
      <formula>CELL("protect",K9)=0</formula>
    </cfRule>
  </conditionalFormatting>
  <conditionalFormatting sqref="A6">
    <cfRule type="expression" dxfId="103" priority="3">
      <formula>CELL("protect",A6)=0</formula>
    </cfRule>
  </conditionalFormatting>
  <conditionalFormatting sqref="G6:H6">
    <cfRule type="expression" dxfId="102" priority="2">
      <formula>CELL("Protect",G6)=0</formula>
    </cfRule>
  </conditionalFormatting>
  <conditionalFormatting sqref="J6">
    <cfRule type="expression" dxfId="101" priority="1">
      <formula>CELL("protect",J6)=0</formula>
    </cfRule>
  </conditionalFormatting>
  <printOptions horizontalCentered="1" verticalCentered="1"/>
  <pageMargins left="0.3" right="0.25" top="0.5" bottom="0.4" header="0.5" footer="0.3"/>
  <pageSetup scale="89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61793" r:id="rId4" name="CheckBox1">
          <controlPr defaultSize="0" autoLine="0" r:id="rId5">
            <anchor moveWithCells="1">
              <from>
                <xdr:col>9</xdr:col>
                <xdr:colOff>352425</xdr:colOff>
                <xdr:row>0</xdr:row>
                <xdr:rowOff>28575</xdr:rowOff>
              </from>
              <to>
                <xdr:col>10</xdr:col>
                <xdr:colOff>752475</xdr:colOff>
                <xdr:row>2</xdr:row>
                <xdr:rowOff>38100</xdr:rowOff>
              </to>
            </anchor>
          </controlPr>
        </control>
      </mc:Choice>
      <mc:Fallback>
        <control shapeId="161793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48"/>
  <sheetViews>
    <sheetView zoomScale="89" zoomScaleNormal="89" zoomScalePageLayoutView="70" workbookViewId="0">
      <pane ySplit="8" topLeftCell="A9" activePane="bottomLeft" state="frozen"/>
      <selection activeCell="J59" sqref="J59"/>
      <selection pane="bottomLeft" activeCell="B11" sqref="B11"/>
    </sheetView>
  </sheetViews>
  <sheetFormatPr defaultColWidth="8.125" defaultRowHeight="14.25" x14ac:dyDescent="0.2"/>
  <cols>
    <col min="1" max="1" width="35.125" style="6" customWidth="1"/>
    <col min="2" max="5" width="12" style="6" customWidth="1"/>
    <col min="6" max="6" width="12.75" style="6" customWidth="1"/>
    <col min="7" max="7" width="12" style="6" customWidth="1"/>
    <col min="8" max="8" width="31.875" style="6" customWidth="1"/>
    <col min="9" max="16384" width="8.125" style="6"/>
  </cols>
  <sheetData>
    <row r="1" spans="1:8" s="105" customFormat="1" ht="15.75" customHeight="1" x14ac:dyDescent="0.2">
      <c r="A1" s="900" t="s">
        <v>180</v>
      </c>
      <c r="B1" s="901"/>
      <c r="C1" s="901"/>
      <c r="D1" s="901"/>
      <c r="E1" s="901"/>
      <c r="F1" s="901"/>
      <c r="G1" s="901"/>
      <c r="H1" s="902"/>
    </row>
    <row r="2" spans="1:8" s="105" customFormat="1" ht="6" customHeight="1" x14ac:dyDescent="0.2">
      <c r="A2" s="110"/>
      <c r="B2" s="107"/>
      <c r="C2" s="107"/>
      <c r="D2" s="107"/>
      <c r="E2" s="107"/>
      <c r="F2" s="107"/>
      <c r="G2" s="107"/>
      <c r="H2" s="111"/>
    </row>
    <row r="3" spans="1:8" s="105" customFormat="1" ht="15.75" customHeight="1" x14ac:dyDescent="0.25">
      <c r="A3" s="92" t="s">
        <v>171</v>
      </c>
      <c r="B3" s="903" t="s">
        <v>47</v>
      </c>
      <c r="C3" s="903"/>
      <c r="D3" s="118"/>
      <c r="E3" s="118" t="s">
        <v>172</v>
      </c>
      <c r="F3" s="254"/>
      <c r="G3" s="254"/>
      <c r="H3" s="255" t="s">
        <v>109</v>
      </c>
    </row>
    <row r="4" spans="1:8" s="105" customFormat="1" ht="15.75" customHeight="1" x14ac:dyDescent="0.25">
      <c r="A4" s="251">
        <f>Cert!A8</f>
        <v>0</v>
      </c>
      <c r="B4" s="898">
        <f>Cert!F8</f>
        <v>0</v>
      </c>
      <c r="C4" s="898"/>
      <c r="D4" s="898"/>
      <c r="E4" s="899">
        <f>Cert!K8</f>
        <v>0</v>
      </c>
      <c r="F4" s="899"/>
      <c r="G4" s="252"/>
      <c r="H4" s="253" t="str">
        <f>TEXT(Cert!$K$10,"mm/dd/yy")&amp;" to "&amp;TEXT(Cert!$M$10,"mm/dd/yy")</f>
        <v>07/01/19 to 06/30/20</v>
      </c>
    </row>
    <row r="5" spans="1:8" s="105" customFormat="1" ht="8.25" customHeight="1" x14ac:dyDescent="0.2">
      <c r="A5" s="1"/>
      <c r="B5" s="101"/>
      <c r="C5" s="101"/>
      <c r="D5" s="101"/>
      <c r="E5" s="101"/>
      <c r="F5" s="2"/>
      <c r="G5" s="2"/>
      <c r="H5" s="45"/>
    </row>
    <row r="6" spans="1:8" ht="15.75" customHeight="1" x14ac:dyDescent="0.2">
      <c r="A6" s="221"/>
      <c r="B6" s="97" t="s">
        <v>9</v>
      </c>
      <c r="C6" s="97" t="s">
        <v>10</v>
      </c>
      <c r="D6" s="97" t="s">
        <v>11</v>
      </c>
      <c r="E6" s="97" t="s">
        <v>12</v>
      </c>
      <c r="F6" s="97" t="s">
        <v>13</v>
      </c>
      <c r="G6" s="97" t="s">
        <v>14</v>
      </c>
      <c r="H6" s="97" t="s">
        <v>18</v>
      </c>
    </row>
    <row r="7" spans="1:8" ht="15.75" customHeight="1" x14ac:dyDescent="0.2">
      <c r="A7" s="149"/>
      <c r="B7" s="150" t="s">
        <v>150</v>
      </c>
      <c r="C7" s="150" t="s">
        <v>28</v>
      </c>
      <c r="D7" s="150" t="s">
        <v>15</v>
      </c>
      <c r="E7" s="150" t="s">
        <v>151</v>
      </c>
      <c r="F7" s="149" t="s">
        <v>0</v>
      </c>
      <c r="G7" s="150" t="s">
        <v>152</v>
      </c>
      <c r="H7" s="150" t="s">
        <v>7</v>
      </c>
    </row>
    <row r="8" spans="1:8" ht="15.75" customHeight="1" x14ac:dyDescent="0.2">
      <c r="A8" s="84"/>
      <c r="B8" s="95" t="s">
        <v>2</v>
      </c>
      <c r="C8" s="95" t="s">
        <v>3</v>
      </c>
      <c r="D8" s="95" t="s">
        <v>16</v>
      </c>
      <c r="E8" s="95" t="s">
        <v>17</v>
      </c>
      <c r="F8" s="95" t="s">
        <v>6</v>
      </c>
      <c r="G8" s="222" t="s">
        <v>425</v>
      </c>
      <c r="H8" s="84" t="s">
        <v>8</v>
      </c>
    </row>
    <row r="9" spans="1:8" ht="15.75" customHeight="1" x14ac:dyDescent="0.2">
      <c r="A9" s="223" t="s">
        <v>423</v>
      </c>
      <c r="B9" s="224"/>
      <c r="C9" s="225"/>
      <c r="D9" s="225"/>
      <c r="E9" s="225"/>
      <c r="F9" s="225"/>
      <c r="G9" s="226"/>
      <c r="H9" s="227"/>
    </row>
    <row r="10" spans="1:8" s="15" customFormat="1" ht="15.75" hidden="1" customHeight="1" x14ac:dyDescent="0.2">
      <c r="A10" s="216"/>
      <c r="B10" s="6"/>
      <c r="C10" s="6"/>
      <c r="D10" s="6"/>
      <c r="E10" s="6"/>
      <c r="F10" s="6"/>
      <c r="G10" s="6"/>
      <c r="H10" s="14"/>
    </row>
    <row r="11" spans="1:8" ht="15.75" customHeight="1" x14ac:dyDescent="0.2">
      <c r="A11" s="228" t="s">
        <v>19</v>
      </c>
      <c r="B11" s="229"/>
      <c r="C11" s="229"/>
      <c r="D11" s="229"/>
      <c r="E11" s="229"/>
      <c r="F11" s="230">
        <f>SUM(B11:E11)</f>
        <v>0</v>
      </c>
      <c r="G11" s="231">
        <f>IF(F11&gt;0,ROUND(F11/'1'!$J$11,4),0)</f>
        <v>0</v>
      </c>
      <c r="H11" s="232"/>
    </row>
    <row r="12" spans="1:8" ht="15.75" customHeight="1" x14ac:dyDescent="0.2">
      <c r="A12" s="233" t="s">
        <v>291</v>
      </c>
      <c r="B12" s="234"/>
      <c r="C12" s="234"/>
      <c r="D12" s="234"/>
      <c r="E12" s="234"/>
      <c r="F12" s="235">
        <f t="shared" ref="F12:F20" si="0">SUM(B12:E12)</f>
        <v>0</v>
      </c>
      <c r="G12" s="236">
        <f>IF(F12&gt;0,ROUND(F12/'1'!$J$11,4),0)</f>
        <v>0</v>
      </c>
      <c r="H12" s="232"/>
    </row>
    <row r="13" spans="1:8" ht="15.75" customHeight="1" x14ac:dyDescent="0.2">
      <c r="A13" s="233" t="s">
        <v>278</v>
      </c>
      <c r="B13" s="234"/>
      <c r="C13" s="234"/>
      <c r="D13" s="234"/>
      <c r="E13" s="234"/>
      <c r="F13" s="235">
        <f t="shared" si="0"/>
        <v>0</v>
      </c>
      <c r="G13" s="236">
        <f>IF(F13&gt;0,ROUND(F13/'1'!$J$11,4),0)</f>
        <v>0</v>
      </c>
      <c r="H13" s="232"/>
    </row>
    <row r="14" spans="1:8" ht="15.75" customHeight="1" x14ac:dyDescent="0.2">
      <c r="A14" s="237"/>
      <c r="B14" s="238"/>
      <c r="C14" s="238"/>
      <c r="D14" s="238"/>
      <c r="E14" s="238"/>
      <c r="F14" s="235">
        <f t="shared" si="0"/>
        <v>0</v>
      </c>
      <c r="G14" s="236">
        <f>IF(F14&gt;0,ROUND(F14/'1'!$J$11,4),0)</f>
        <v>0</v>
      </c>
      <c r="H14" s="232"/>
    </row>
    <row r="15" spans="1:8" ht="15.75" customHeight="1" x14ac:dyDescent="0.2">
      <c r="A15" s="237"/>
      <c r="B15" s="238"/>
      <c r="C15" s="238"/>
      <c r="D15" s="238"/>
      <c r="E15" s="238"/>
      <c r="F15" s="235">
        <f t="shared" si="0"/>
        <v>0</v>
      </c>
      <c r="G15" s="236">
        <f>IF(F15&gt;0,ROUND(F15/'1'!$J$11,4),0)</f>
        <v>0</v>
      </c>
      <c r="H15" s="232"/>
    </row>
    <row r="16" spans="1:8" ht="15.75" customHeight="1" x14ac:dyDescent="0.2">
      <c r="A16" s="237"/>
      <c r="B16" s="238"/>
      <c r="C16" s="238"/>
      <c r="D16" s="238"/>
      <c r="E16" s="238"/>
      <c r="F16" s="235">
        <f t="shared" si="0"/>
        <v>0</v>
      </c>
      <c r="G16" s="236">
        <f>IF(F16&gt;0,ROUND(F16/'1'!$J$11,4),0)</f>
        <v>0</v>
      </c>
      <c r="H16" s="232"/>
    </row>
    <row r="17" spans="1:8" ht="15.75" customHeight="1" x14ac:dyDescent="0.2">
      <c r="A17" s="237"/>
      <c r="B17" s="238"/>
      <c r="C17" s="238"/>
      <c r="D17" s="238"/>
      <c r="E17" s="238"/>
      <c r="F17" s="235">
        <f t="shared" si="0"/>
        <v>0</v>
      </c>
      <c r="G17" s="236">
        <f>IF(F17&gt;0,ROUND(F17/'1'!$J$11,4),0)</f>
        <v>0</v>
      </c>
      <c r="H17" s="232"/>
    </row>
    <row r="18" spans="1:8" ht="15.75" customHeight="1" x14ac:dyDescent="0.2">
      <c r="A18" s="237"/>
      <c r="B18" s="238"/>
      <c r="C18" s="238"/>
      <c r="D18" s="238"/>
      <c r="E18" s="238"/>
      <c r="F18" s="235">
        <f t="shared" si="0"/>
        <v>0</v>
      </c>
      <c r="G18" s="236">
        <f>IF(F18&gt;0,ROUND(F18/'1'!$J$11,4),0)</f>
        <v>0</v>
      </c>
      <c r="H18" s="232"/>
    </row>
    <row r="19" spans="1:8" ht="15.75" customHeight="1" x14ac:dyDescent="0.2">
      <c r="A19" s="237"/>
      <c r="B19" s="238"/>
      <c r="C19" s="238"/>
      <c r="D19" s="238"/>
      <c r="E19" s="238"/>
      <c r="F19" s="235">
        <f t="shared" si="0"/>
        <v>0</v>
      </c>
      <c r="G19" s="236">
        <f>IF(F19&gt;0,ROUND(F19/'1'!$J$11,4),0)</f>
        <v>0</v>
      </c>
      <c r="H19" s="232"/>
    </row>
    <row r="20" spans="1:8" ht="15.75" customHeight="1" x14ac:dyDescent="0.2">
      <c r="A20" s="237"/>
      <c r="B20" s="238"/>
      <c r="C20" s="238"/>
      <c r="D20" s="238"/>
      <c r="E20" s="238"/>
      <c r="F20" s="235">
        <f t="shared" si="0"/>
        <v>0</v>
      </c>
      <c r="G20" s="236">
        <f>IF(F20&gt;0,ROUND(F20/'1'!$J$11,4),0)</f>
        <v>0</v>
      </c>
      <c r="H20" s="232"/>
    </row>
    <row r="21" spans="1:8" s="15" customFormat="1" ht="15.75" hidden="1" customHeight="1" x14ac:dyDescent="0.2">
      <c r="A21" s="216"/>
      <c r="B21" s="6"/>
      <c r="C21" s="6"/>
      <c r="D21" s="6"/>
      <c r="E21" s="6"/>
      <c r="F21" s="6"/>
      <c r="G21" s="205"/>
      <c r="H21" s="14"/>
    </row>
    <row r="22" spans="1:8" ht="15.75" customHeight="1" x14ac:dyDescent="0.2">
      <c r="A22" s="216" t="s">
        <v>20</v>
      </c>
      <c r="B22" s="239">
        <f t="shared" ref="B22:G22" si="1">SUM(B11:B20)</f>
        <v>0</v>
      </c>
      <c r="C22" s="239">
        <f t="shared" si="1"/>
        <v>0</v>
      </c>
      <c r="D22" s="239">
        <f t="shared" si="1"/>
        <v>0</v>
      </c>
      <c r="E22" s="239">
        <f t="shared" si="1"/>
        <v>0</v>
      </c>
      <c r="F22" s="239">
        <f t="shared" si="1"/>
        <v>0</v>
      </c>
      <c r="G22" s="240">
        <f t="shared" si="1"/>
        <v>0</v>
      </c>
      <c r="H22" s="241"/>
    </row>
    <row r="23" spans="1:8" ht="15.75" customHeight="1" x14ac:dyDescent="0.2">
      <c r="A23" s="224"/>
      <c r="B23" s="128"/>
      <c r="C23" s="128"/>
      <c r="D23" s="128"/>
      <c r="E23" s="128"/>
      <c r="F23" s="128"/>
      <c r="G23" s="242"/>
      <c r="H23" s="243"/>
    </row>
    <row r="24" spans="1:8" ht="15.75" customHeight="1" x14ac:dyDescent="0.2">
      <c r="A24" s="244" t="s">
        <v>424</v>
      </c>
      <c r="B24" s="224"/>
      <c r="C24" s="128"/>
      <c r="D24" s="128"/>
      <c r="E24" s="128"/>
      <c r="F24" s="128"/>
      <c r="G24" s="245"/>
      <c r="H24" s="246"/>
    </row>
    <row r="25" spans="1:8" s="15" customFormat="1" ht="15.75" hidden="1" customHeight="1" x14ac:dyDescent="0.2">
      <c r="A25" s="216"/>
      <c r="B25" s="6"/>
      <c r="C25" s="6"/>
      <c r="D25" s="6"/>
      <c r="E25" s="6"/>
      <c r="F25" s="6"/>
      <c r="G25" s="6"/>
      <c r="H25" s="14"/>
    </row>
    <row r="26" spans="1:8" ht="15.75" customHeight="1" x14ac:dyDescent="0.2">
      <c r="A26" s="233" t="s">
        <v>21</v>
      </c>
      <c r="B26" s="238"/>
      <c r="C26" s="238"/>
      <c r="D26" s="238"/>
      <c r="E26" s="238"/>
      <c r="F26" s="230">
        <f>SUM(B26:E26)</f>
        <v>0</v>
      </c>
      <c r="G26" s="231">
        <f>IF(F26&gt;0,ROUND(F26/'1'!$J$11,4),0)</f>
        <v>0</v>
      </c>
      <c r="H26" s="247"/>
    </row>
    <row r="27" spans="1:8" ht="15.75" customHeight="1" x14ac:dyDescent="0.2">
      <c r="A27" s="233" t="s">
        <v>25</v>
      </c>
      <c r="B27" s="238"/>
      <c r="C27" s="238"/>
      <c r="D27" s="238"/>
      <c r="E27" s="238"/>
      <c r="F27" s="235">
        <f t="shared" ref="F27:F40" si="2">SUM(B27:E27)</f>
        <v>0</v>
      </c>
      <c r="G27" s="236">
        <f>IF(F27&gt;0,ROUND(F27/'1'!$J$11,4),0)</f>
        <v>0</v>
      </c>
      <c r="H27" s="247"/>
    </row>
    <row r="28" spans="1:8" ht="15.75" customHeight="1" x14ac:dyDescent="0.2">
      <c r="A28" s="233" t="s">
        <v>26</v>
      </c>
      <c r="B28" s="238"/>
      <c r="C28" s="238"/>
      <c r="D28" s="238"/>
      <c r="E28" s="238"/>
      <c r="F28" s="235">
        <f t="shared" si="2"/>
        <v>0</v>
      </c>
      <c r="G28" s="236">
        <f>IF(F28&gt;0,ROUND(F28/'1'!$J$11,4),0)</f>
        <v>0</v>
      </c>
      <c r="H28" s="247"/>
    </row>
    <row r="29" spans="1:8" ht="15.75" customHeight="1" x14ac:dyDescent="0.2">
      <c r="A29" s="233" t="s">
        <v>22</v>
      </c>
      <c r="B29" s="238"/>
      <c r="C29" s="238"/>
      <c r="D29" s="238"/>
      <c r="E29" s="238"/>
      <c r="F29" s="235">
        <f t="shared" si="2"/>
        <v>0</v>
      </c>
      <c r="G29" s="236">
        <f>IF(F29&gt;0,ROUND(F29/'1'!$J$11,4),0)</f>
        <v>0</v>
      </c>
      <c r="H29" s="247"/>
    </row>
    <row r="30" spans="1:8" ht="15.75" customHeight="1" x14ac:dyDescent="0.2">
      <c r="A30" s="233" t="s">
        <v>23</v>
      </c>
      <c r="B30" s="238"/>
      <c r="C30" s="238"/>
      <c r="D30" s="238"/>
      <c r="E30" s="238"/>
      <c r="F30" s="235">
        <f t="shared" si="2"/>
        <v>0</v>
      </c>
      <c r="G30" s="236">
        <f>IF(F30&gt;0,ROUND(F30/'1'!$J$11,4),0)</f>
        <v>0</v>
      </c>
      <c r="H30" s="247"/>
    </row>
    <row r="31" spans="1:8" ht="15.75" customHeight="1" x14ac:dyDescent="0.2">
      <c r="A31" s="233" t="s">
        <v>182</v>
      </c>
      <c r="B31" s="238"/>
      <c r="C31" s="238"/>
      <c r="D31" s="238"/>
      <c r="E31" s="238"/>
      <c r="F31" s="235">
        <f t="shared" si="2"/>
        <v>0</v>
      </c>
      <c r="G31" s="236">
        <f>IF(F31&gt;0,ROUND(F31/'1'!$J$11,4),0)</f>
        <v>0</v>
      </c>
      <c r="H31" s="247"/>
    </row>
    <row r="32" spans="1:8" ht="15.75" customHeight="1" x14ac:dyDescent="0.2">
      <c r="A32" s="237" t="s">
        <v>277</v>
      </c>
      <c r="B32" s="238"/>
      <c r="C32" s="238"/>
      <c r="D32" s="238"/>
      <c r="E32" s="238"/>
      <c r="F32" s="235">
        <f t="shared" si="2"/>
        <v>0</v>
      </c>
      <c r="G32" s="236">
        <f>IF(F32&gt;0,ROUND(F32/'1'!$J$11,4),0)</f>
        <v>0</v>
      </c>
      <c r="H32" s="247"/>
    </row>
    <row r="33" spans="1:12" ht="15.75" customHeight="1" x14ac:dyDescent="0.2">
      <c r="A33" s="237"/>
      <c r="B33" s="238"/>
      <c r="C33" s="238"/>
      <c r="D33" s="238"/>
      <c r="E33" s="238"/>
      <c r="F33" s="235">
        <f t="shared" si="2"/>
        <v>0</v>
      </c>
      <c r="G33" s="236">
        <f>IF(F33&gt;0,ROUND(F33/'1'!$J$11,4),0)</f>
        <v>0</v>
      </c>
      <c r="H33" s="247"/>
    </row>
    <row r="34" spans="1:12" ht="15.75" customHeight="1" x14ac:dyDescent="0.2">
      <c r="A34" s="237"/>
      <c r="B34" s="238"/>
      <c r="C34" s="238"/>
      <c r="D34" s="238"/>
      <c r="E34" s="238"/>
      <c r="F34" s="235">
        <f t="shared" si="2"/>
        <v>0</v>
      </c>
      <c r="G34" s="236">
        <f>IF(F34&gt;0,ROUND(F34/'1'!$J$11,4),0)</f>
        <v>0</v>
      </c>
      <c r="H34" s="247"/>
    </row>
    <row r="35" spans="1:12" ht="15.75" customHeight="1" x14ac:dyDescent="0.2">
      <c r="A35" s="237"/>
      <c r="B35" s="238"/>
      <c r="C35" s="238"/>
      <c r="D35" s="238"/>
      <c r="E35" s="238"/>
      <c r="F35" s="235">
        <f t="shared" ref="F35:F36" si="3">SUM(B35:E35)</f>
        <v>0</v>
      </c>
      <c r="G35" s="236">
        <f>IF(F35&gt;0,ROUND(F35/'1'!$J$11,4),0)</f>
        <v>0</v>
      </c>
      <c r="H35" s="247"/>
    </row>
    <row r="36" spans="1:12" ht="15.75" customHeight="1" x14ac:dyDescent="0.2">
      <c r="A36" s="237"/>
      <c r="B36" s="238"/>
      <c r="C36" s="238"/>
      <c r="D36" s="238"/>
      <c r="E36" s="238"/>
      <c r="F36" s="235">
        <f t="shared" si="3"/>
        <v>0</v>
      </c>
      <c r="G36" s="236">
        <f>IF(F36&gt;0,ROUND(F36/'1'!$J$11,4),0)</f>
        <v>0</v>
      </c>
      <c r="H36" s="247"/>
    </row>
    <row r="37" spans="1:12" ht="15.75" customHeight="1" x14ac:dyDescent="0.2">
      <c r="A37" s="237"/>
      <c r="B37" s="238"/>
      <c r="C37" s="238"/>
      <c r="D37" s="238"/>
      <c r="E37" s="238"/>
      <c r="F37" s="235">
        <f>SUM(B37:E37)</f>
        <v>0</v>
      </c>
      <c r="G37" s="236">
        <f>IF(F37&gt;0,ROUND(F37/'1'!$J$11,4),0)</f>
        <v>0</v>
      </c>
      <c r="H37" s="247"/>
    </row>
    <row r="38" spans="1:12" ht="15.75" customHeight="1" x14ac:dyDescent="0.2">
      <c r="A38" s="237"/>
      <c r="B38" s="238"/>
      <c r="C38" s="238"/>
      <c r="D38" s="238"/>
      <c r="E38" s="238"/>
      <c r="F38" s="235">
        <f t="shared" si="2"/>
        <v>0</v>
      </c>
      <c r="G38" s="236">
        <f>IF(F38&gt;0,ROUND(F38/'1'!$J$11,4),0)</f>
        <v>0</v>
      </c>
      <c r="H38" s="247"/>
    </row>
    <row r="39" spans="1:12" ht="15.75" customHeight="1" x14ac:dyDescent="0.2">
      <c r="A39" s="237" t="s">
        <v>0</v>
      </c>
      <c r="B39" s="238"/>
      <c r="C39" s="238"/>
      <c r="D39" s="238"/>
      <c r="E39" s="238"/>
      <c r="F39" s="235">
        <f t="shared" si="2"/>
        <v>0</v>
      </c>
      <c r="G39" s="236">
        <f>IF(F39&gt;0,ROUND(F39/'1'!$J$11,4),0)</f>
        <v>0</v>
      </c>
      <c r="H39" s="247"/>
    </row>
    <row r="40" spans="1:12" ht="15.75" customHeight="1" x14ac:dyDescent="0.2">
      <c r="A40" s="237" t="s">
        <v>0</v>
      </c>
      <c r="B40" s="238"/>
      <c r="C40" s="238"/>
      <c r="D40" s="238"/>
      <c r="E40" s="238"/>
      <c r="F40" s="235">
        <f t="shared" si="2"/>
        <v>0</v>
      </c>
      <c r="G40" s="236">
        <f>IF(F40&gt;0,ROUND(F40/'1'!$J$11,4),0)</f>
        <v>0</v>
      </c>
      <c r="H40" s="247"/>
    </row>
    <row r="41" spans="1:12" s="15" customFormat="1" ht="15.75" hidden="1" customHeight="1" x14ac:dyDescent="0.2">
      <c r="A41" s="216"/>
      <c r="B41" s="6"/>
      <c r="C41" s="6"/>
      <c r="D41" s="6"/>
      <c r="E41" s="6"/>
      <c r="F41" s="6"/>
      <c r="G41" s="205"/>
      <c r="H41" s="14"/>
    </row>
    <row r="42" spans="1:12" ht="15.75" customHeight="1" x14ac:dyDescent="0.2">
      <c r="A42" s="216" t="s">
        <v>24</v>
      </c>
      <c r="B42" s="239">
        <f t="shared" ref="B42:G42" si="4">SUM(B26:B40)</f>
        <v>0</v>
      </c>
      <c r="C42" s="239">
        <f t="shared" si="4"/>
        <v>0</v>
      </c>
      <c r="D42" s="239">
        <f t="shared" si="4"/>
        <v>0</v>
      </c>
      <c r="E42" s="239">
        <f t="shared" si="4"/>
        <v>0</v>
      </c>
      <c r="F42" s="239">
        <f t="shared" si="4"/>
        <v>0</v>
      </c>
      <c r="G42" s="240">
        <f t="shared" si="4"/>
        <v>0</v>
      </c>
      <c r="H42" s="241"/>
    </row>
    <row r="43" spans="1:12" ht="15.75" customHeight="1" x14ac:dyDescent="0.2">
      <c r="A43" s="224"/>
      <c r="B43" s="128"/>
      <c r="C43" s="128"/>
      <c r="D43" s="128"/>
      <c r="E43" s="128"/>
      <c r="F43" s="128"/>
      <c r="G43" s="242"/>
      <c r="H43" s="243"/>
    </row>
    <row r="44" spans="1:12" ht="18.75" customHeight="1" x14ac:dyDescent="0.2">
      <c r="A44" s="248" t="s">
        <v>557</v>
      </c>
      <c r="B44" s="239">
        <f t="shared" ref="B44:G44" si="5">SUM(B22+B42)</f>
        <v>0</v>
      </c>
      <c r="C44" s="239">
        <f t="shared" si="5"/>
        <v>0</v>
      </c>
      <c r="D44" s="239">
        <f t="shared" si="5"/>
        <v>0</v>
      </c>
      <c r="E44" s="239">
        <f t="shared" si="5"/>
        <v>0</v>
      </c>
      <c r="F44" s="239">
        <f t="shared" si="5"/>
        <v>0</v>
      </c>
      <c r="G44" s="240">
        <f t="shared" si="5"/>
        <v>0</v>
      </c>
      <c r="H44" s="249"/>
    </row>
    <row r="45" spans="1:12" ht="9.75" customHeight="1" x14ac:dyDescent="0.2"/>
    <row r="46" spans="1:12" s="15" customFormat="1" ht="15.75" x14ac:dyDescent="0.25">
      <c r="A46" s="335" t="s">
        <v>797</v>
      </c>
      <c r="B46" s="6"/>
      <c r="C46" s="6"/>
      <c r="D46" s="6"/>
      <c r="E46" s="6"/>
      <c r="F46" s="6"/>
      <c r="G46" s="6"/>
      <c r="H46" s="6"/>
      <c r="I46" s="6"/>
      <c r="J46" s="6"/>
      <c r="K46"/>
      <c r="L46"/>
    </row>
    <row r="47" spans="1:12" s="15" customFormat="1" ht="15.75" x14ac:dyDescent="0.25">
      <c r="A47" s="726" t="s">
        <v>876</v>
      </c>
      <c r="B47" s="6"/>
      <c r="C47" s="6"/>
      <c r="D47" s="6"/>
      <c r="E47" s="6"/>
      <c r="F47" s="6"/>
      <c r="G47" s="6"/>
      <c r="H47" s="6"/>
      <c r="I47" s="6"/>
      <c r="J47" s="6"/>
      <c r="K47"/>
      <c r="L47"/>
    </row>
    <row r="48" spans="1:12" ht="15.75" x14ac:dyDescent="0.25">
      <c r="A48" s="168"/>
      <c r="K48"/>
      <c r="L48"/>
    </row>
  </sheetData>
  <sheetProtection algorithmName="SHA-512" hashValue="wmjj4xfslQRYe9xhL55iNtz+fdthDwAybmk3+D4LQHJzRl8tBruWamUBV4+LvBAAMBFOITVanXdhEN4LKmF6Tw==" saltValue="k03hfy1BS4crR4Glxzb4sQ==" spinCount="100000" sheet="1" objects="1" scenarios="1"/>
  <mergeCells count="4">
    <mergeCell ref="A1:H1"/>
    <mergeCell ref="B3:C3"/>
    <mergeCell ref="E4:F4"/>
    <mergeCell ref="B4:D4"/>
  </mergeCells>
  <phoneticPr fontId="0" type="noConversion"/>
  <conditionalFormatting sqref="A38:A44 A3:A34">
    <cfRule type="expression" dxfId="701" priority="16">
      <formula>CELL("protect",A3)=0</formula>
    </cfRule>
  </conditionalFormatting>
  <conditionalFormatting sqref="B3:C3 E3:E4 B38:G44 B4 B5:G34">
    <cfRule type="expression" dxfId="700" priority="15">
      <formula>CELL("protect",B3)=0</formula>
    </cfRule>
  </conditionalFormatting>
  <conditionalFormatting sqref="H38:H44 H4:H34">
    <cfRule type="expression" dxfId="699" priority="14">
      <formula>CELL("protect",H4)=0</formula>
    </cfRule>
  </conditionalFormatting>
  <conditionalFormatting sqref="H3">
    <cfRule type="expression" dxfId="698" priority="13">
      <formula>CELL("protect",H3)=0</formula>
    </cfRule>
  </conditionalFormatting>
  <conditionalFormatting sqref="A37">
    <cfRule type="expression" dxfId="697" priority="12">
      <formula>CELL("protect",A37)=0</formula>
    </cfRule>
  </conditionalFormatting>
  <conditionalFormatting sqref="B37:G37">
    <cfRule type="expression" dxfId="696" priority="11">
      <formula>CELL("protect",B37)=0</formula>
    </cfRule>
  </conditionalFormatting>
  <conditionalFormatting sqref="H37">
    <cfRule type="expression" dxfId="695" priority="10">
      <formula>CELL("protect",H37)=0</formula>
    </cfRule>
  </conditionalFormatting>
  <conditionalFormatting sqref="B47:F47 I47:J47 M47:XFD47">
    <cfRule type="expression" dxfId="694" priority="9">
      <formula>CELL("protect",B47)=0</formula>
    </cfRule>
  </conditionalFormatting>
  <conditionalFormatting sqref="G47:H47">
    <cfRule type="expression" dxfId="693" priority="8">
      <formula>CELL("protect",G47)=0</formula>
    </cfRule>
  </conditionalFormatting>
  <conditionalFormatting sqref="A47">
    <cfRule type="expression" dxfId="692" priority="7">
      <formula>CELL("protect",A47)=0</formula>
    </cfRule>
  </conditionalFormatting>
  <conditionalFormatting sqref="B46:F46 I46:J46 M46:XFD46">
    <cfRule type="expression" dxfId="691" priority="6">
      <formula>CELL("protect",B46)=0</formula>
    </cfRule>
  </conditionalFormatting>
  <conditionalFormatting sqref="G46:H46">
    <cfRule type="expression" dxfId="690" priority="5">
      <formula>CELL("protect",G46)=0</formula>
    </cfRule>
  </conditionalFormatting>
  <conditionalFormatting sqref="A46">
    <cfRule type="expression" dxfId="689" priority="4">
      <formula>CELL("protect",A46)=0</formula>
    </cfRule>
  </conditionalFormatting>
  <conditionalFormatting sqref="A35:A36">
    <cfRule type="expression" dxfId="688" priority="3">
      <formula>CELL("protect",A35)=0</formula>
    </cfRule>
  </conditionalFormatting>
  <conditionalFormatting sqref="B35:G36">
    <cfRule type="expression" dxfId="687" priority="2">
      <formula>CELL("protect",B35)=0</formula>
    </cfRule>
  </conditionalFormatting>
  <conditionalFormatting sqref="H35:H36">
    <cfRule type="expression" dxfId="686" priority="1">
      <formula>CELL("protect",H35)=0</formula>
    </cfRule>
  </conditionalFormatting>
  <dataValidations count="1">
    <dataValidation type="whole" allowBlank="1" showInputMessage="1" showErrorMessage="1" error="Enter whole amounts only.  Round cents to the nearest dollar." sqref="B11:E20 B26:E40" xr:uid="{00000000-0002-0000-0200-000000000000}">
      <formula1>0</formula1>
      <formula2>9.99999999999999E+27</formula2>
    </dataValidation>
  </dataValidations>
  <printOptions horizontalCentered="1" verticalCentered="1"/>
  <pageMargins left="0.33" right="0.32" top="0.25" bottom="0.5" header="0.5" footer="0.25"/>
  <pageSetup scale="88" orientation="landscape" r:id="rId1"/>
  <headerFooter>
    <oddFooter>&amp;L&amp;"Tahoma,Regular"&amp;10The next page of the printed report is Schedule 1C.  (Schedule 1B has been eliminated.)&amp;R&amp;"Tahoma,Regular"&amp;10ID-46 (rev. 07/20), Schedule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L50"/>
  <sheetViews>
    <sheetView zoomScale="88" zoomScaleNormal="88" workbookViewId="0">
      <pane ySplit="13" topLeftCell="A14" activePane="bottomLeft" state="frozen"/>
      <selection activeCell="A14" sqref="A14"/>
      <selection pane="bottomLeft" activeCell="A14" sqref="A14"/>
    </sheetView>
  </sheetViews>
  <sheetFormatPr defaultRowHeight="14.25" x14ac:dyDescent="0.2"/>
  <cols>
    <col min="1" max="1" width="24.5" style="15" customWidth="1"/>
    <col min="2" max="2" width="21.625" style="15" customWidth="1"/>
    <col min="3" max="11" width="10.375" style="15" customWidth="1"/>
    <col min="12" max="16384" width="9" style="15"/>
  </cols>
  <sheetData>
    <row r="1" spans="1:12" s="8" customFormat="1" ht="5.25" customHeight="1" x14ac:dyDescent="0.2">
      <c r="A1" s="729"/>
      <c r="B1" s="730"/>
      <c r="C1" s="730"/>
      <c r="D1" s="730"/>
      <c r="E1" s="730"/>
      <c r="F1" s="730"/>
      <c r="G1" s="730"/>
      <c r="H1" s="730"/>
      <c r="I1" s="730"/>
      <c r="J1" s="730"/>
      <c r="K1" s="37"/>
    </row>
    <row r="2" spans="1:12" s="8" customFormat="1" ht="15" x14ac:dyDescent="0.2">
      <c r="A2" s="911" t="s">
        <v>811</v>
      </c>
      <c r="B2" s="1035"/>
      <c r="C2" s="1035"/>
      <c r="D2" s="1035"/>
      <c r="E2" s="1035"/>
      <c r="F2" s="1035"/>
      <c r="G2" s="1035"/>
      <c r="H2" s="1035"/>
      <c r="I2" s="1035"/>
      <c r="J2" s="1035"/>
      <c r="K2" s="913"/>
    </row>
    <row r="3" spans="1:12" s="8" customFormat="1" ht="15" x14ac:dyDescent="0.2">
      <c r="A3" s="911" t="s">
        <v>799</v>
      </c>
      <c r="B3" s="1035"/>
      <c r="C3" s="1035"/>
      <c r="D3" s="1035"/>
      <c r="E3" s="1035"/>
      <c r="F3" s="1035"/>
      <c r="G3" s="1035"/>
      <c r="H3" s="1035"/>
      <c r="I3" s="1035"/>
      <c r="J3" s="1035"/>
      <c r="K3" s="913"/>
    </row>
    <row r="4" spans="1:12" s="8" customFormat="1" ht="6" customHeight="1" x14ac:dyDescent="0.2">
      <c r="A4" s="727"/>
      <c r="B4" s="731"/>
      <c r="C4" s="731"/>
      <c r="D4" s="731"/>
      <c r="E4" s="731"/>
      <c r="F4" s="731"/>
      <c r="G4" s="731"/>
      <c r="H4" s="731"/>
      <c r="I4" s="731"/>
      <c r="J4" s="731"/>
      <c r="K4" s="728"/>
    </row>
    <row r="5" spans="1:12" s="8" customFormat="1" ht="15.75" x14ac:dyDescent="0.25">
      <c r="A5" s="92" t="s">
        <v>171</v>
      </c>
      <c r="C5" s="732" t="s">
        <v>47</v>
      </c>
      <c r="D5" s="732"/>
      <c r="F5"/>
      <c r="G5" s="1036" t="s">
        <v>172</v>
      </c>
      <c r="H5" s="1036"/>
      <c r="I5"/>
      <c r="J5" s="1037" t="s">
        <v>109</v>
      </c>
      <c r="K5" s="904"/>
    </row>
    <row r="6" spans="1:12" s="8" customFormat="1" ht="15.75" x14ac:dyDescent="0.25">
      <c r="A6" s="897">
        <f>Cert!$A$8</f>
        <v>0</v>
      </c>
      <c r="B6" s="898"/>
      <c r="C6" s="948">
        <f>Cert!$F$8</f>
        <v>0</v>
      </c>
      <c r="D6" s="948"/>
      <c r="E6" s="948"/>
      <c r="F6" s="948"/>
      <c r="G6" s="899">
        <f>Cert!$K$8</f>
        <v>0</v>
      </c>
      <c r="H6" s="899"/>
      <c r="I6"/>
      <c r="J6" s="899" t="str">
        <f>TEXT(Cert!$K$10,"mm/dd/yy")&amp;" to "&amp;TEXT(Cert!$M$10,"mm/dd/yy")</f>
        <v>07/01/19 to 06/30/20</v>
      </c>
      <c r="K6" s="907"/>
    </row>
    <row r="7" spans="1:12" x14ac:dyDescent="0.2">
      <c r="A7" s="219"/>
      <c r="B7" s="18"/>
      <c r="C7" s="18"/>
      <c r="D7" s="18"/>
      <c r="E7" s="18"/>
      <c r="F7" s="18"/>
      <c r="G7" s="18"/>
      <c r="H7" s="18"/>
      <c r="I7" s="220"/>
      <c r="J7" s="545"/>
      <c r="K7" s="257"/>
    </row>
    <row r="8" spans="1:12" s="733" customFormat="1" x14ac:dyDescent="0.2">
      <c r="A8" s="97" t="s">
        <v>9</v>
      </c>
      <c r="B8" s="97" t="s">
        <v>575</v>
      </c>
      <c r="C8" s="97" t="s">
        <v>576</v>
      </c>
      <c r="D8" s="97" t="s">
        <v>577</v>
      </c>
      <c r="E8" s="97" t="s">
        <v>585</v>
      </c>
      <c r="F8" s="97" t="s">
        <v>579</v>
      </c>
      <c r="G8" s="97" t="s">
        <v>580</v>
      </c>
      <c r="H8" s="97" t="s">
        <v>581</v>
      </c>
      <c r="I8" s="99" t="s">
        <v>582</v>
      </c>
      <c r="J8" s="97" t="s">
        <v>583</v>
      </c>
      <c r="K8" s="99" t="s">
        <v>584</v>
      </c>
    </row>
    <row r="9" spans="1:12" ht="14.25" customHeight="1" x14ac:dyDescent="0.2">
      <c r="A9" s="1032" t="s">
        <v>800</v>
      </c>
      <c r="B9" s="1032" t="s">
        <v>801</v>
      </c>
      <c r="C9" s="951" t="s">
        <v>520</v>
      </c>
      <c r="D9" s="951" t="s">
        <v>891</v>
      </c>
      <c r="E9" s="951" t="s">
        <v>802</v>
      </c>
      <c r="F9" s="951" t="s">
        <v>803</v>
      </c>
      <c r="G9" s="951" t="s">
        <v>804</v>
      </c>
      <c r="H9" s="951" t="s">
        <v>805</v>
      </c>
      <c r="I9" s="1038" t="s">
        <v>806</v>
      </c>
      <c r="J9" s="1038" t="s">
        <v>807</v>
      </c>
      <c r="K9" s="1038" t="s">
        <v>808</v>
      </c>
      <c r="L9" s="217"/>
    </row>
    <row r="10" spans="1:12" x14ac:dyDescent="0.2">
      <c r="A10" s="1033"/>
      <c r="B10" s="1033"/>
      <c r="C10" s="952"/>
      <c r="D10" s="952"/>
      <c r="E10" s="952"/>
      <c r="F10" s="952"/>
      <c r="G10" s="952"/>
      <c r="H10" s="952"/>
      <c r="I10" s="1039"/>
      <c r="J10" s="1039"/>
      <c r="K10" s="1039"/>
      <c r="L10" s="217"/>
    </row>
    <row r="11" spans="1:12" x14ac:dyDescent="0.2">
      <c r="A11" s="1033"/>
      <c r="B11" s="1033"/>
      <c r="C11" s="952"/>
      <c r="D11" s="952"/>
      <c r="E11" s="952"/>
      <c r="F11" s="952"/>
      <c r="G11" s="952"/>
      <c r="H11" s="952"/>
      <c r="I11" s="1039"/>
      <c r="J11" s="1039"/>
      <c r="K11" s="1039"/>
      <c r="L11" s="217"/>
    </row>
    <row r="12" spans="1:12" x14ac:dyDescent="0.2">
      <c r="A12" s="1034"/>
      <c r="B12" s="1034"/>
      <c r="C12" s="953"/>
      <c r="D12" s="953"/>
      <c r="E12" s="953"/>
      <c r="F12" s="953"/>
      <c r="G12" s="953"/>
      <c r="H12" s="953"/>
      <c r="I12" s="1040"/>
      <c r="J12" s="1040"/>
      <c r="K12" s="1040"/>
      <c r="L12" s="734"/>
    </row>
    <row r="13" spans="1:12" hidden="1" x14ac:dyDescent="0.2">
      <c r="K13" s="14"/>
    </row>
    <row r="14" spans="1:12" x14ac:dyDescent="0.2">
      <c r="A14" s="532"/>
      <c r="B14" s="735"/>
      <c r="C14" s="736"/>
      <c r="D14" s="735"/>
      <c r="E14" s="737"/>
      <c r="F14" s="738"/>
      <c r="G14" s="739"/>
      <c r="H14" s="740"/>
      <c r="I14" s="738"/>
      <c r="J14" s="737"/>
      <c r="K14" s="534"/>
    </row>
    <row r="15" spans="1:12" x14ac:dyDescent="0.2">
      <c r="A15" s="532"/>
      <c r="B15" s="735"/>
      <c r="C15" s="736"/>
      <c r="D15" s="735"/>
      <c r="E15" s="737"/>
      <c r="F15" s="738"/>
      <c r="G15" s="739"/>
      <c r="H15" s="740"/>
      <c r="I15" s="738"/>
      <c r="J15" s="737"/>
      <c r="K15" s="534"/>
    </row>
    <row r="16" spans="1:12" x14ac:dyDescent="0.2">
      <c r="A16" s="532"/>
      <c r="B16" s="735"/>
      <c r="C16" s="736"/>
      <c r="D16" s="735"/>
      <c r="E16" s="737"/>
      <c r="F16" s="738"/>
      <c r="G16" s="739"/>
      <c r="H16" s="740"/>
      <c r="I16" s="738"/>
      <c r="J16" s="737"/>
      <c r="K16" s="534"/>
    </row>
    <row r="17" spans="1:11" x14ac:dyDescent="0.2">
      <c r="A17" s="532"/>
      <c r="B17" s="735"/>
      <c r="C17" s="736"/>
      <c r="D17" s="735"/>
      <c r="E17" s="737"/>
      <c r="F17" s="738"/>
      <c r="G17" s="739"/>
      <c r="H17" s="740"/>
      <c r="I17" s="738"/>
      <c r="J17" s="737"/>
      <c r="K17" s="534"/>
    </row>
    <row r="18" spans="1:11" x14ac:dyDescent="0.2">
      <c r="A18" s="532"/>
      <c r="B18" s="735"/>
      <c r="C18" s="736"/>
      <c r="D18" s="735"/>
      <c r="E18" s="737"/>
      <c r="F18" s="738"/>
      <c r="G18" s="739"/>
      <c r="H18" s="740"/>
      <c r="I18" s="738"/>
      <c r="J18" s="737"/>
      <c r="K18" s="534"/>
    </row>
    <row r="19" spans="1:11" x14ac:dyDescent="0.2">
      <c r="A19" s="532"/>
      <c r="B19" s="735"/>
      <c r="C19" s="736"/>
      <c r="D19" s="735"/>
      <c r="E19" s="737"/>
      <c r="F19" s="738"/>
      <c r="G19" s="739"/>
      <c r="H19" s="740"/>
      <c r="I19" s="738"/>
      <c r="J19" s="737"/>
      <c r="K19" s="534"/>
    </row>
    <row r="20" spans="1:11" x14ac:dyDescent="0.2">
      <c r="A20" s="532"/>
      <c r="B20" s="735"/>
      <c r="C20" s="736"/>
      <c r="D20" s="735"/>
      <c r="E20" s="737"/>
      <c r="F20" s="738"/>
      <c r="G20" s="739"/>
      <c r="H20" s="740"/>
      <c r="I20" s="738"/>
      <c r="J20" s="737"/>
      <c r="K20" s="534"/>
    </row>
    <row r="21" spans="1:11" x14ac:dyDescent="0.2">
      <c r="A21" s="532"/>
      <c r="B21" s="735"/>
      <c r="C21" s="736"/>
      <c r="D21" s="735"/>
      <c r="E21" s="737"/>
      <c r="F21" s="738"/>
      <c r="G21" s="739"/>
      <c r="H21" s="740"/>
      <c r="I21" s="738"/>
      <c r="J21" s="737"/>
      <c r="K21" s="534"/>
    </row>
    <row r="22" spans="1:11" x14ac:dyDescent="0.2">
      <c r="A22" s="532"/>
      <c r="B22" s="735"/>
      <c r="C22" s="736"/>
      <c r="D22" s="735"/>
      <c r="E22" s="737"/>
      <c r="F22" s="738"/>
      <c r="G22" s="739"/>
      <c r="H22" s="740"/>
      <c r="I22" s="738"/>
      <c r="J22" s="737"/>
      <c r="K22" s="534"/>
    </row>
    <row r="23" spans="1:11" x14ac:dyDescent="0.2">
      <c r="A23" s="532"/>
      <c r="B23" s="735"/>
      <c r="C23" s="736"/>
      <c r="D23" s="735"/>
      <c r="E23" s="737"/>
      <c r="F23" s="738"/>
      <c r="G23" s="739"/>
      <c r="H23" s="740"/>
      <c r="I23" s="738"/>
      <c r="J23" s="737"/>
      <c r="K23" s="534"/>
    </row>
    <row r="24" spans="1:11" x14ac:dyDescent="0.2">
      <c r="A24" s="532"/>
      <c r="B24" s="735"/>
      <c r="C24" s="736"/>
      <c r="D24" s="735"/>
      <c r="E24" s="737"/>
      <c r="F24" s="738"/>
      <c r="G24" s="739"/>
      <c r="H24" s="740"/>
      <c r="I24" s="738"/>
      <c r="J24" s="737"/>
      <c r="K24" s="534"/>
    </row>
    <row r="25" spans="1:11" x14ac:dyDescent="0.2">
      <c r="A25" s="532"/>
      <c r="B25" s="735"/>
      <c r="C25" s="736"/>
      <c r="D25" s="735"/>
      <c r="E25" s="737"/>
      <c r="F25" s="738"/>
      <c r="G25" s="739"/>
      <c r="H25" s="740"/>
      <c r="I25" s="738"/>
      <c r="J25" s="737"/>
      <c r="K25" s="534"/>
    </row>
    <row r="26" spans="1:11" x14ac:dyDescent="0.2">
      <c r="A26" s="532"/>
      <c r="B26" s="735"/>
      <c r="C26" s="736"/>
      <c r="D26" s="735"/>
      <c r="E26" s="737"/>
      <c r="F26" s="738"/>
      <c r="G26" s="739"/>
      <c r="H26" s="740"/>
      <c r="I26" s="738"/>
      <c r="J26" s="737"/>
      <c r="K26" s="534"/>
    </row>
    <row r="27" spans="1:11" x14ac:dyDescent="0.2">
      <c r="A27" s="532"/>
      <c r="B27" s="735"/>
      <c r="C27" s="736"/>
      <c r="D27" s="735"/>
      <c r="E27" s="737"/>
      <c r="F27" s="738"/>
      <c r="G27" s="739"/>
      <c r="H27" s="740"/>
      <c r="I27" s="738"/>
      <c r="J27" s="737"/>
      <c r="K27" s="534"/>
    </row>
    <row r="28" spans="1:11" x14ac:dyDescent="0.2">
      <c r="A28" s="532"/>
      <c r="B28" s="735"/>
      <c r="C28" s="736"/>
      <c r="D28" s="735"/>
      <c r="E28" s="737"/>
      <c r="F28" s="738"/>
      <c r="G28" s="739"/>
      <c r="H28" s="740"/>
      <c r="I28" s="738"/>
      <c r="J28" s="737"/>
      <c r="K28" s="534"/>
    </row>
    <row r="29" spans="1:11" x14ac:dyDescent="0.2">
      <c r="A29" s="532"/>
      <c r="B29" s="735"/>
      <c r="C29" s="736"/>
      <c r="D29" s="735"/>
      <c r="E29" s="737"/>
      <c r="F29" s="738"/>
      <c r="G29" s="739"/>
      <c r="H29" s="740"/>
      <c r="I29" s="738"/>
      <c r="J29" s="737"/>
      <c r="K29" s="534"/>
    </row>
    <row r="30" spans="1:11" x14ac:dyDescent="0.2">
      <c r="A30" s="532"/>
      <c r="B30" s="735"/>
      <c r="C30" s="736"/>
      <c r="D30" s="735"/>
      <c r="E30" s="737"/>
      <c r="F30" s="738"/>
      <c r="G30" s="739"/>
      <c r="H30" s="740"/>
      <c r="I30" s="738"/>
      <c r="J30" s="737"/>
      <c r="K30" s="534"/>
    </row>
    <row r="31" spans="1:11" x14ac:dyDescent="0.2">
      <c r="A31" s="532"/>
      <c r="B31" s="735"/>
      <c r="C31" s="736"/>
      <c r="D31" s="735"/>
      <c r="E31" s="737"/>
      <c r="F31" s="738"/>
      <c r="G31" s="739"/>
      <c r="H31" s="740"/>
      <c r="I31" s="738"/>
      <c r="J31" s="737"/>
      <c r="K31" s="534"/>
    </row>
    <row r="32" spans="1:11" x14ac:dyDescent="0.2">
      <c r="A32" s="532"/>
      <c r="B32" s="735"/>
      <c r="C32" s="736"/>
      <c r="D32" s="735"/>
      <c r="E32" s="737"/>
      <c r="F32" s="738"/>
      <c r="G32" s="739"/>
      <c r="H32" s="740"/>
      <c r="I32" s="738"/>
      <c r="J32" s="737"/>
      <c r="K32" s="534"/>
    </row>
    <row r="33" spans="1:11" x14ac:dyDescent="0.2">
      <c r="A33" s="532"/>
      <c r="B33" s="735"/>
      <c r="C33" s="736"/>
      <c r="D33" s="735"/>
      <c r="E33" s="737"/>
      <c r="F33" s="738"/>
      <c r="G33" s="739"/>
      <c r="H33" s="740"/>
      <c r="I33" s="738"/>
      <c r="J33" s="737"/>
      <c r="K33" s="534"/>
    </row>
    <row r="34" spans="1:11" x14ac:dyDescent="0.2">
      <c r="A34" s="532"/>
      <c r="B34" s="735"/>
      <c r="C34" s="736"/>
      <c r="D34" s="735"/>
      <c r="E34" s="737"/>
      <c r="F34" s="738"/>
      <c r="G34" s="739"/>
      <c r="H34" s="740"/>
      <c r="I34" s="738"/>
      <c r="J34" s="737"/>
      <c r="K34" s="534"/>
    </row>
    <row r="35" spans="1:11" x14ac:dyDescent="0.2">
      <c r="A35" s="532"/>
      <c r="B35" s="735"/>
      <c r="C35" s="736"/>
      <c r="D35" s="735"/>
      <c r="E35" s="737"/>
      <c r="F35" s="738"/>
      <c r="G35" s="739"/>
      <c r="H35" s="740"/>
      <c r="I35" s="738"/>
      <c r="J35" s="737"/>
      <c r="K35" s="534"/>
    </row>
    <row r="36" spans="1:11" x14ac:dyDescent="0.2">
      <c r="A36" s="532"/>
      <c r="B36" s="735"/>
      <c r="C36" s="736"/>
      <c r="D36" s="735"/>
      <c r="E36" s="737"/>
      <c r="F36" s="738"/>
      <c r="G36" s="739"/>
      <c r="H36" s="740"/>
      <c r="I36" s="738"/>
      <c r="J36" s="737"/>
      <c r="K36" s="534"/>
    </row>
    <row r="37" spans="1:11" x14ac:dyDescent="0.2">
      <c r="A37" s="532"/>
      <c r="B37" s="735"/>
      <c r="C37" s="736"/>
      <c r="D37" s="735"/>
      <c r="E37" s="737"/>
      <c r="F37" s="738"/>
      <c r="G37" s="739"/>
      <c r="H37" s="740"/>
      <c r="I37" s="738"/>
      <c r="J37" s="737"/>
      <c r="K37" s="534"/>
    </row>
    <row r="38" spans="1:11" x14ac:dyDescent="0.2">
      <c r="A38" s="532"/>
      <c r="B38" s="735"/>
      <c r="C38" s="736"/>
      <c r="D38" s="735"/>
      <c r="E38" s="737"/>
      <c r="F38" s="738"/>
      <c r="G38" s="739"/>
      <c r="H38" s="740"/>
      <c r="I38" s="738"/>
      <c r="J38" s="737"/>
      <c r="K38" s="534"/>
    </row>
    <row r="39" spans="1:11" x14ac:dyDescent="0.2">
      <c r="A39" s="532"/>
      <c r="B39" s="735"/>
      <c r="C39" s="736"/>
      <c r="D39" s="735"/>
      <c r="E39" s="737"/>
      <c r="F39" s="738"/>
      <c r="G39" s="739"/>
      <c r="H39" s="740"/>
      <c r="I39" s="738"/>
      <c r="J39" s="737"/>
      <c r="K39" s="534"/>
    </row>
    <row r="40" spans="1:11" x14ac:dyDescent="0.2">
      <c r="A40" s="532"/>
      <c r="B40" s="735"/>
      <c r="C40" s="736"/>
      <c r="D40" s="735"/>
      <c r="E40" s="737"/>
      <c r="F40" s="738"/>
      <c r="G40" s="739"/>
      <c r="H40" s="740"/>
      <c r="I40" s="738"/>
      <c r="J40" s="737"/>
      <c r="K40" s="534"/>
    </row>
    <row r="41" spans="1:11" x14ac:dyDescent="0.2">
      <c r="A41" s="532"/>
      <c r="B41" s="735"/>
      <c r="C41" s="736"/>
      <c r="D41" s="735"/>
      <c r="E41" s="737"/>
      <c r="F41" s="738"/>
      <c r="G41" s="739"/>
      <c r="H41" s="740"/>
      <c r="I41" s="738"/>
      <c r="J41" s="737"/>
      <c r="K41" s="534"/>
    </row>
    <row r="42" spans="1:11" x14ac:dyDescent="0.2">
      <c r="A42" s="532"/>
      <c r="B42" s="735"/>
      <c r="C42" s="736"/>
      <c r="D42" s="735"/>
      <c r="E42" s="737"/>
      <c r="F42" s="738"/>
      <c r="G42" s="739"/>
      <c r="H42" s="740"/>
      <c r="I42" s="738"/>
      <c r="J42" s="737"/>
      <c r="K42" s="534"/>
    </row>
    <row r="43" spans="1:11" x14ac:dyDescent="0.2">
      <c r="A43" s="532"/>
      <c r="B43" s="735"/>
      <c r="C43" s="736"/>
      <c r="D43" s="735"/>
      <c r="E43" s="737"/>
      <c r="F43" s="738"/>
      <c r="G43" s="739"/>
      <c r="H43" s="740"/>
      <c r="I43" s="738"/>
      <c r="J43" s="737"/>
      <c r="K43" s="534"/>
    </row>
    <row r="44" spans="1:11" ht="15" x14ac:dyDescent="0.25">
      <c r="A44" s="216" t="s">
        <v>809</v>
      </c>
      <c r="K44" s="741"/>
    </row>
    <row r="45" spans="1:11" x14ac:dyDescent="0.2">
      <c r="A45" s="742" t="s">
        <v>810</v>
      </c>
      <c r="B45" s="18"/>
      <c r="C45" s="18"/>
      <c r="D45" s="18"/>
      <c r="E45" s="18"/>
      <c r="F45" s="18"/>
      <c r="G45" s="18"/>
      <c r="H45" s="18"/>
      <c r="I45" s="18"/>
      <c r="J45" s="18"/>
      <c r="K45" s="743"/>
    </row>
    <row r="46" spans="1:11" x14ac:dyDescent="0.2">
      <c r="K46" s="744"/>
    </row>
    <row r="47" spans="1:11" x14ac:dyDescent="0.2">
      <c r="K47" s="744"/>
    </row>
    <row r="48" spans="1:11" x14ac:dyDescent="0.2">
      <c r="K48" s="744"/>
    </row>
    <row r="49" spans="11:11" x14ac:dyDescent="0.2">
      <c r="K49" s="744"/>
    </row>
    <row r="50" spans="11:11" x14ac:dyDescent="0.2">
      <c r="K50" s="744"/>
    </row>
  </sheetData>
  <sheetProtection algorithmName="SHA-512" hashValue="85/TZft3N96gUQLw0Rl57oblC78LQfd1MsWXVH2mU2mI+QUrJtespxhw2EOd5S168R+SJlbNWamisOs4Fjdi/A==" saltValue="kqUxCgIq2ECp7Bp71rrcHg==" spinCount="100000" sheet="1" objects="1" scenarios="1" selectLockedCells="1"/>
  <mergeCells count="19">
    <mergeCell ref="H9:H12"/>
    <mergeCell ref="I9:I12"/>
    <mergeCell ref="J9:J12"/>
    <mergeCell ref="K9:K12"/>
    <mergeCell ref="F9:F12"/>
    <mergeCell ref="G9:G12"/>
    <mergeCell ref="A2:K2"/>
    <mergeCell ref="A3:K3"/>
    <mergeCell ref="G5:H5"/>
    <mergeCell ref="J5:K5"/>
    <mergeCell ref="A6:B6"/>
    <mergeCell ref="C6:F6"/>
    <mergeCell ref="G6:H6"/>
    <mergeCell ref="J6:K6"/>
    <mergeCell ref="A9:A12"/>
    <mergeCell ref="B9:B12"/>
    <mergeCell ref="C9:C12"/>
    <mergeCell ref="D9:D12"/>
    <mergeCell ref="E9:E12"/>
  </mergeCells>
  <conditionalFormatting sqref="A1:XFD4 L5:XFD6 A7:XFD8 A13:XFD1048576 A9:B9 E9:I9 L9:XFD12">
    <cfRule type="expression" dxfId="100" priority="22">
      <formula>CELL("protect",A1)=0</formula>
    </cfRule>
  </conditionalFormatting>
  <conditionalFormatting sqref="A13:A44">
    <cfRule type="expression" dxfId="99" priority="21">
      <formula>CELL("protect",A13)=0</formula>
    </cfRule>
  </conditionalFormatting>
  <conditionalFormatting sqref="K13:K44">
    <cfRule type="expression" dxfId="98" priority="20">
      <formula>CELL("protect",K13)=0</formula>
    </cfRule>
  </conditionalFormatting>
  <conditionalFormatting sqref="B5">
    <cfRule type="expression" dxfId="97" priority="19">
      <formula>CELL("protect",B5)=0</formula>
    </cfRule>
  </conditionalFormatting>
  <conditionalFormatting sqref="A5">
    <cfRule type="expression" dxfId="96" priority="18">
      <formula>CELL("protect",A5)=0</formula>
    </cfRule>
  </conditionalFormatting>
  <conditionalFormatting sqref="G5:H5">
    <cfRule type="expression" dxfId="95" priority="14">
      <formula>CELL("Protect",G5)=0</formula>
    </cfRule>
  </conditionalFormatting>
  <conditionalFormatting sqref="J5:K5">
    <cfRule type="expression" dxfId="94" priority="12">
      <formula>CELL("Protect",J5)=0</formula>
    </cfRule>
  </conditionalFormatting>
  <conditionalFormatting sqref="L12">
    <cfRule type="expression" dxfId="93" priority="7">
      <formula>CELL("protect",L12)=0</formula>
    </cfRule>
  </conditionalFormatting>
  <conditionalFormatting sqref="C5:D5">
    <cfRule type="expression" dxfId="92" priority="16">
      <formula>CELL("protect",C5)=0</formula>
    </cfRule>
  </conditionalFormatting>
  <conditionalFormatting sqref="C9">
    <cfRule type="expression" dxfId="91" priority="10">
      <formula>CELL("protect",C9)=0</formula>
    </cfRule>
  </conditionalFormatting>
  <conditionalFormatting sqref="J9">
    <cfRule type="expression" dxfId="90" priority="8">
      <formula>CELL("protect",J9)=0</formula>
    </cfRule>
  </conditionalFormatting>
  <conditionalFormatting sqref="K9">
    <cfRule type="expression" dxfId="89" priority="6">
      <formula>CELL("protect",K9)=0</formula>
    </cfRule>
  </conditionalFormatting>
  <conditionalFormatting sqref="C6">
    <cfRule type="expression" dxfId="88" priority="5">
      <formula>CELL("protect",C6)=0</formula>
    </cfRule>
  </conditionalFormatting>
  <conditionalFormatting sqref="A6">
    <cfRule type="expression" dxfId="87" priority="4">
      <formula>CELL("protect",A6)=0</formula>
    </cfRule>
  </conditionalFormatting>
  <conditionalFormatting sqref="G6:H6">
    <cfRule type="expression" dxfId="86" priority="3">
      <formula>CELL("Protect",G6)=0</formula>
    </cfRule>
  </conditionalFormatting>
  <conditionalFormatting sqref="J6">
    <cfRule type="expression" dxfId="85" priority="2">
      <formula>CELL("protect",J6)=0</formula>
    </cfRule>
  </conditionalFormatting>
  <conditionalFormatting sqref="D9">
    <cfRule type="expression" dxfId="84" priority="1">
      <formula>CELL("protect",D9)=0</formula>
    </cfRule>
  </conditionalFormatting>
  <printOptions horizontalCentered="1" verticalCentered="1"/>
  <pageMargins left="0.3" right="0.25" top="0.5" bottom="0.4" header="0.5" footer="0.3"/>
  <pageSetup scale="89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62817" r:id="rId4" name="CheckBox1">
          <controlPr defaultSize="0" autoLine="0" r:id="rId5">
            <anchor moveWithCells="1">
              <from>
                <xdr:col>9</xdr:col>
                <xdr:colOff>352425</xdr:colOff>
                <xdr:row>0</xdr:row>
                <xdr:rowOff>28575</xdr:rowOff>
              </from>
              <to>
                <xdr:col>10</xdr:col>
                <xdr:colOff>752475</xdr:colOff>
                <xdr:row>2</xdr:row>
                <xdr:rowOff>38100</xdr:rowOff>
              </to>
            </anchor>
          </controlPr>
        </control>
      </mc:Choice>
      <mc:Fallback>
        <control shapeId="162817" r:id="rId4" name="CheckBox1"/>
      </mc:Fallback>
    </mc:AlternateContent>
  </control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pageSetUpPr fitToPage="1"/>
  </sheetPr>
  <dimension ref="A1:O47"/>
  <sheetViews>
    <sheetView zoomScale="88" zoomScaleNormal="88" workbookViewId="0">
      <pane ySplit="12" topLeftCell="A13" activePane="bottomLeft" state="frozen"/>
      <selection activeCell="J59" sqref="J59"/>
      <selection pane="bottomLeft" activeCell="A13" sqref="A13"/>
    </sheetView>
  </sheetViews>
  <sheetFormatPr defaultRowHeight="15.75" customHeight="1" x14ac:dyDescent="0.2"/>
  <cols>
    <col min="1" max="1" width="26.5" style="6" customWidth="1"/>
    <col min="2" max="2" width="9.75" style="6" customWidth="1"/>
    <col min="3" max="3" width="10.625" style="6" customWidth="1"/>
    <col min="4" max="4" width="12.5" style="6" customWidth="1"/>
    <col min="5" max="5" width="9" style="6" customWidth="1"/>
    <col min="6" max="6" width="11.875" style="6" customWidth="1"/>
    <col min="7" max="7" width="12" style="6" customWidth="1"/>
    <col min="8" max="8" width="11.875" style="6" customWidth="1"/>
    <col min="9" max="9" width="12" style="6" customWidth="1"/>
    <col min="10" max="10" width="11.875" style="6" customWidth="1"/>
    <col min="11" max="11" width="11.75" style="6" customWidth="1"/>
    <col min="12" max="12" width="9.625" style="6" customWidth="1"/>
    <col min="13" max="13" width="11.375" style="6" customWidth="1"/>
    <col min="14" max="16384" width="9" style="6"/>
  </cols>
  <sheetData>
    <row r="1" spans="1:13" s="105" customFormat="1" ht="6.75" customHeight="1" x14ac:dyDescent="0.2">
      <c r="A1" s="159"/>
      <c r="B1" s="160"/>
      <c r="C1" s="160"/>
      <c r="D1" s="160"/>
      <c r="E1" s="160"/>
      <c r="F1" s="669"/>
      <c r="G1" s="669"/>
      <c r="H1" s="160"/>
      <c r="I1" s="160"/>
      <c r="J1" s="160"/>
      <c r="K1" s="160"/>
      <c r="L1" s="160"/>
      <c r="M1" s="37"/>
    </row>
    <row r="2" spans="1:13" s="105" customFormat="1" ht="15.75" customHeight="1" x14ac:dyDescent="0.2">
      <c r="A2" s="911" t="s">
        <v>221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3"/>
    </row>
    <row r="3" spans="1:13" s="105" customFormat="1" ht="15.75" customHeight="1" x14ac:dyDescent="0.2">
      <c r="A3" s="911" t="s">
        <v>220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3"/>
    </row>
    <row r="4" spans="1:13" s="105" customFormat="1" ht="6" customHeight="1" x14ac:dyDescent="0.2">
      <c r="A4" s="155"/>
      <c r="B4" s="154"/>
      <c r="C4" s="154"/>
      <c r="D4" s="154"/>
      <c r="E4" s="154"/>
      <c r="F4" s="666"/>
      <c r="G4" s="666"/>
      <c r="H4" s="154"/>
      <c r="I4" s="154"/>
      <c r="J4" s="154"/>
      <c r="K4" s="154"/>
      <c r="L4" s="154"/>
      <c r="M4" s="156"/>
    </row>
    <row r="5" spans="1:13" s="105" customFormat="1" ht="15.75" customHeight="1" x14ac:dyDescent="0.25">
      <c r="A5" s="92" t="s">
        <v>171</v>
      </c>
      <c r="D5" s="626" t="s">
        <v>47</v>
      </c>
      <c r="F5"/>
      <c r="H5"/>
      <c r="I5" s="906" t="s">
        <v>172</v>
      </c>
      <c r="J5" s="906"/>
      <c r="K5"/>
      <c r="L5" s="903" t="s">
        <v>109</v>
      </c>
      <c r="M5" s="904"/>
    </row>
    <row r="6" spans="1:13" s="105" customFormat="1" ht="15.75" customHeight="1" x14ac:dyDescent="0.25">
      <c r="A6" s="897">
        <f>Cert!$A$8</f>
        <v>0</v>
      </c>
      <c r="B6" s="898"/>
      <c r="D6" s="898">
        <f>Cert!$F$8</f>
        <v>0</v>
      </c>
      <c r="E6" s="898"/>
      <c r="F6" s="898"/>
      <c r="G6" s="898"/>
      <c r="H6" s="664"/>
      <c r="I6" s="899">
        <f>Cert!$K$8</f>
        <v>0</v>
      </c>
      <c r="J6" s="899"/>
      <c r="K6"/>
      <c r="L6" s="899" t="str">
        <f>TEXT(Cert!$K$10,"mm/dd/yy")&amp;" to "&amp;TEXT(Cert!$M$10,"mm/dd/yy")</f>
        <v>07/01/19 to 06/30/20</v>
      </c>
      <c r="M6" s="907"/>
    </row>
    <row r="7" spans="1:13" s="105" customFormat="1" ht="15" x14ac:dyDescent="0.2">
      <c r="A7" s="1"/>
      <c r="B7" s="101"/>
      <c r="C7" s="101"/>
      <c r="D7" s="101"/>
      <c r="E7" s="101"/>
      <c r="F7" s="101"/>
      <c r="G7" s="101"/>
      <c r="H7" s="101"/>
      <c r="I7" s="101"/>
      <c r="J7" s="101"/>
      <c r="K7" s="2"/>
      <c r="L7" s="153"/>
      <c r="M7" s="71"/>
    </row>
    <row r="8" spans="1:13" s="259" customFormat="1" ht="15.75" customHeight="1" x14ac:dyDescent="0.2">
      <c r="A8" s="97" t="s">
        <v>9</v>
      </c>
      <c r="B8" s="97" t="s">
        <v>575</v>
      </c>
      <c r="C8" s="97" t="s">
        <v>576</v>
      </c>
      <c r="D8" s="98" t="s">
        <v>577</v>
      </c>
      <c r="E8" s="98" t="s">
        <v>585</v>
      </c>
      <c r="F8" s="667" t="s">
        <v>586</v>
      </c>
      <c r="G8" s="667" t="s">
        <v>587</v>
      </c>
      <c r="H8" s="98" t="s">
        <v>712</v>
      </c>
      <c r="I8" s="98" t="s">
        <v>713</v>
      </c>
      <c r="J8" s="98" t="s">
        <v>580</v>
      </c>
      <c r="K8" s="98" t="s">
        <v>581</v>
      </c>
      <c r="L8" s="99" t="s">
        <v>582</v>
      </c>
      <c r="M8" s="99" t="s">
        <v>583</v>
      </c>
    </row>
    <row r="9" spans="1:13" s="259" customFormat="1" ht="42.75" customHeight="1" x14ac:dyDescent="0.2">
      <c r="A9" s="1032" t="s">
        <v>519</v>
      </c>
      <c r="B9" s="951" t="s">
        <v>520</v>
      </c>
      <c r="C9" s="951" t="s">
        <v>893</v>
      </c>
      <c r="D9" s="987" t="s">
        <v>132</v>
      </c>
      <c r="E9" s="954" t="s">
        <v>521</v>
      </c>
      <c r="F9" s="1045" t="s">
        <v>714</v>
      </c>
      <c r="G9" s="1046"/>
      <c r="H9" s="1045" t="s">
        <v>716</v>
      </c>
      <c r="I9" s="1046"/>
      <c r="J9" s="954" t="s">
        <v>629</v>
      </c>
      <c r="K9" s="954" t="s">
        <v>749</v>
      </c>
      <c r="L9" s="1041" t="s">
        <v>522</v>
      </c>
      <c r="M9" s="1038" t="s">
        <v>717</v>
      </c>
    </row>
    <row r="10" spans="1:13" ht="15.75" customHeight="1" x14ac:dyDescent="0.2">
      <c r="A10" s="1033"/>
      <c r="B10" s="952"/>
      <c r="C10" s="952"/>
      <c r="D10" s="988"/>
      <c r="E10" s="955"/>
      <c r="F10" s="1044" t="s">
        <v>420</v>
      </c>
      <c r="G10" s="1044"/>
      <c r="H10" s="1044" t="s">
        <v>420</v>
      </c>
      <c r="I10" s="1044"/>
      <c r="J10" s="955"/>
      <c r="K10" s="955"/>
      <c r="L10" s="1042"/>
      <c r="M10" s="1039"/>
    </row>
    <row r="11" spans="1:13" ht="15.75" customHeight="1" x14ac:dyDescent="0.2">
      <c r="A11" s="1034"/>
      <c r="B11" s="953"/>
      <c r="C11" s="953"/>
      <c r="D11" s="989"/>
      <c r="E11" s="956"/>
      <c r="F11" s="670" t="s">
        <v>233</v>
      </c>
      <c r="G11" s="670" t="s">
        <v>234</v>
      </c>
      <c r="H11" s="471" t="s">
        <v>233</v>
      </c>
      <c r="I11" s="471" t="s">
        <v>234</v>
      </c>
      <c r="J11" s="956"/>
      <c r="K11" s="956"/>
      <c r="L11" s="1043"/>
      <c r="M11" s="1040"/>
    </row>
    <row r="12" spans="1:13" s="15" customFormat="1" ht="15.75" hidden="1" customHeight="1" x14ac:dyDescent="0.2">
      <c r="A12" s="2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</row>
    <row r="13" spans="1:13" ht="15.75" customHeight="1" x14ac:dyDescent="0.2">
      <c r="A13" s="532"/>
      <c r="B13" s="517"/>
      <c r="C13" s="468"/>
      <c r="D13" s="404"/>
      <c r="E13" s="535"/>
      <c r="F13" s="404"/>
      <c r="G13" s="404"/>
      <c r="H13" s="404"/>
      <c r="I13" s="404"/>
      <c r="J13" s="404"/>
      <c r="K13" s="536">
        <f>SUM(F13:G13,J13)</f>
        <v>0</v>
      </c>
      <c r="L13" s="517"/>
      <c r="M13" s="534"/>
    </row>
    <row r="14" spans="1:13" ht="15.75" customHeight="1" x14ac:dyDescent="0.2">
      <c r="A14" s="532"/>
      <c r="B14" s="517"/>
      <c r="C14" s="468"/>
      <c r="D14" s="404"/>
      <c r="E14" s="535"/>
      <c r="F14" s="404"/>
      <c r="G14" s="404"/>
      <c r="H14" s="404"/>
      <c r="I14" s="404"/>
      <c r="J14" s="404"/>
      <c r="K14" s="536">
        <f>SUM(F14:G14,J14)</f>
        <v>0</v>
      </c>
      <c r="L14" s="517"/>
      <c r="M14" s="534"/>
    </row>
    <row r="15" spans="1:13" ht="15.75" customHeight="1" x14ac:dyDescent="0.2">
      <c r="A15" s="532"/>
      <c r="B15" s="517"/>
      <c r="C15" s="468"/>
      <c r="D15" s="404"/>
      <c r="E15" s="535"/>
      <c r="F15" s="404"/>
      <c r="G15" s="404"/>
      <c r="H15" s="404"/>
      <c r="I15" s="404"/>
      <c r="J15" s="404"/>
      <c r="K15" s="536">
        <f t="shared" ref="K15:K37" si="0">SUM(F15:G15,J15)</f>
        <v>0</v>
      </c>
      <c r="L15" s="517"/>
      <c r="M15" s="534"/>
    </row>
    <row r="16" spans="1:13" ht="15.75" customHeight="1" x14ac:dyDescent="0.2">
      <c r="A16" s="532"/>
      <c r="B16" s="517"/>
      <c r="C16" s="468"/>
      <c r="D16" s="404"/>
      <c r="E16" s="535"/>
      <c r="F16" s="404"/>
      <c r="G16" s="404"/>
      <c r="H16" s="404"/>
      <c r="I16" s="404"/>
      <c r="J16" s="404"/>
      <c r="K16" s="536">
        <f t="shared" si="0"/>
        <v>0</v>
      </c>
      <c r="L16" s="517"/>
      <c r="M16" s="534"/>
    </row>
    <row r="17" spans="1:13" ht="15.75" customHeight="1" x14ac:dyDescent="0.2">
      <c r="A17" s="532"/>
      <c r="B17" s="517"/>
      <c r="C17" s="468"/>
      <c r="D17" s="404"/>
      <c r="E17" s="535"/>
      <c r="F17" s="404"/>
      <c r="G17" s="404"/>
      <c r="H17" s="404"/>
      <c r="I17" s="404"/>
      <c r="J17" s="404"/>
      <c r="K17" s="536">
        <f t="shared" si="0"/>
        <v>0</v>
      </c>
      <c r="L17" s="517"/>
      <c r="M17" s="534"/>
    </row>
    <row r="18" spans="1:13" ht="15.75" customHeight="1" x14ac:dyDescent="0.2">
      <c r="A18" s="532"/>
      <c r="B18" s="517"/>
      <c r="C18" s="468"/>
      <c r="D18" s="404"/>
      <c r="E18" s="535"/>
      <c r="F18" s="404"/>
      <c r="G18" s="404"/>
      <c r="H18" s="404"/>
      <c r="I18" s="404"/>
      <c r="J18" s="404"/>
      <c r="K18" s="536">
        <f t="shared" si="0"/>
        <v>0</v>
      </c>
      <c r="L18" s="517"/>
      <c r="M18" s="534"/>
    </row>
    <row r="19" spans="1:13" ht="15.75" customHeight="1" x14ac:dyDescent="0.2">
      <c r="A19" s="532"/>
      <c r="B19" s="517"/>
      <c r="C19" s="468"/>
      <c r="D19" s="404"/>
      <c r="E19" s="535"/>
      <c r="F19" s="404"/>
      <c r="G19" s="404"/>
      <c r="H19" s="404"/>
      <c r="I19" s="404"/>
      <c r="J19" s="404"/>
      <c r="K19" s="536">
        <f t="shared" si="0"/>
        <v>0</v>
      </c>
      <c r="L19" s="517"/>
      <c r="M19" s="534"/>
    </row>
    <row r="20" spans="1:13" ht="15.75" customHeight="1" x14ac:dyDescent="0.2">
      <c r="A20" s="532"/>
      <c r="B20" s="517"/>
      <c r="C20" s="468"/>
      <c r="D20" s="404"/>
      <c r="E20" s="535"/>
      <c r="F20" s="404"/>
      <c r="G20" s="404"/>
      <c r="H20" s="404"/>
      <c r="I20" s="404"/>
      <c r="J20" s="404"/>
      <c r="K20" s="536">
        <f t="shared" si="0"/>
        <v>0</v>
      </c>
      <c r="L20" s="517"/>
      <c r="M20" s="534"/>
    </row>
    <row r="21" spans="1:13" ht="15.75" customHeight="1" x14ac:dyDescent="0.2">
      <c r="A21" s="532"/>
      <c r="B21" s="517"/>
      <c r="C21" s="468"/>
      <c r="D21" s="404"/>
      <c r="E21" s="535"/>
      <c r="F21" s="404"/>
      <c r="G21" s="404"/>
      <c r="H21" s="404"/>
      <c r="I21" s="404"/>
      <c r="J21" s="404"/>
      <c r="K21" s="536">
        <f t="shared" si="0"/>
        <v>0</v>
      </c>
      <c r="L21" s="517"/>
      <c r="M21" s="534"/>
    </row>
    <row r="22" spans="1:13" ht="15.75" customHeight="1" x14ac:dyDescent="0.2">
      <c r="A22" s="532"/>
      <c r="B22" s="517"/>
      <c r="C22" s="468"/>
      <c r="D22" s="404"/>
      <c r="E22" s="535"/>
      <c r="F22" s="404"/>
      <c r="G22" s="404"/>
      <c r="H22" s="404"/>
      <c r="I22" s="404"/>
      <c r="J22" s="404"/>
      <c r="K22" s="536">
        <f t="shared" si="0"/>
        <v>0</v>
      </c>
      <c r="L22" s="517"/>
      <c r="M22" s="534"/>
    </row>
    <row r="23" spans="1:13" ht="15.75" customHeight="1" x14ac:dyDescent="0.2">
      <c r="A23" s="532"/>
      <c r="B23" s="517"/>
      <c r="C23" s="468"/>
      <c r="D23" s="404"/>
      <c r="E23" s="535"/>
      <c r="F23" s="404"/>
      <c r="G23" s="404"/>
      <c r="H23" s="404"/>
      <c r="I23" s="404"/>
      <c r="J23" s="404"/>
      <c r="K23" s="536">
        <f t="shared" si="0"/>
        <v>0</v>
      </c>
      <c r="L23" s="517"/>
      <c r="M23" s="534"/>
    </row>
    <row r="24" spans="1:13" ht="15.75" customHeight="1" x14ac:dyDescent="0.2">
      <c r="A24" s="532"/>
      <c r="B24" s="517"/>
      <c r="C24" s="468"/>
      <c r="D24" s="404"/>
      <c r="E24" s="535"/>
      <c r="F24" s="404"/>
      <c r="G24" s="404"/>
      <c r="H24" s="404"/>
      <c r="I24" s="404"/>
      <c r="J24" s="404"/>
      <c r="K24" s="536">
        <f t="shared" si="0"/>
        <v>0</v>
      </c>
      <c r="L24" s="517"/>
      <c r="M24" s="534"/>
    </row>
    <row r="25" spans="1:13" ht="15.75" customHeight="1" x14ac:dyDescent="0.2">
      <c r="A25" s="532"/>
      <c r="B25" s="517"/>
      <c r="C25" s="468"/>
      <c r="D25" s="404"/>
      <c r="E25" s="535"/>
      <c r="F25" s="404"/>
      <c r="G25" s="404"/>
      <c r="H25" s="404"/>
      <c r="I25" s="404"/>
      <c r="J25" s="404"/>
      <c r="K25" s="536">
        <f t="shared" si="0"/>
        <v>0</v>
      </c>
      <c r="L25" s="517"/>
      <c r="M25" s="534"/>
    </row>
    <row r="26" spans="1:13" ht="15.75" customHeight="1" x14ac:dyDescent="0.2">
      <c r="A26" s="532"/>
      <c r="B26" s="517"/>
      <c r="C26" s="468"/>
      <c r="D26" s="404"/>
      <c r="E26" s="535"/>
      <c r="F26" s="404"/>
      <c r="G26" s="404"/>
      <c r="H26" s="404"/>
      <c r="I26" s="404"/>
      <c r="J26" s="404"/>
      <c r="K26" s="536">
        <f t="shared" si="0"/>
        <v>0</v>
      </c>
      <c r="L26" s="517"/>
      <c r="M26" s="534"/>
    </row>
    <row r="27" spans="1:13" ht="15.75" customHeight="1" x14ac:dyDescent="0.2">
      <c r="A27" s="532"/>
      <c r="B27" s="517"/>
      <c r="C27" s="468"/>
      <c r="D27" s="404"/>
      <c r="E27" s="535"/>
      <c r="F27" s="404"/>
      <c r="G27" s="404"/>
      <c r="H27" s="404"/>
      <c r="I27" s="404"/>
      <c r="J27" s="404"/>
      <c r="K27" s="536">
        <f t="shared" si="0"/>
        <v>0</v>
      </c>
      <c r="L27" s="517"/>
      <c r="M27" s="534"/>
    </row>
    <row r="28" spans="1:13" ht="15.75" customHeight="1" x14ac:dyDescent="0.2">
      <c r="A28" s="532"/>
      <c r="B28" s="517"/>
      <c r="C28" s="468"/>
      <c r="D28" s="404"/>
      <c r="E28" s="535"/>
      <c r="F28" s="404"/>
      <c r="G28" s="404"/>
      <c r="H28" s="404"/>
      <c r="I28" s="404"/>
      <c r="J28" s="404"/>
      <c r="K28" s="536">
        <f t="shared" si="0"/>
        <v>0</v>
      </c>
      <c r="L28" s="517"/>
      <c r="M28" s="534"/>
    </row>
    <row r="29" spans="1:13" ht="15.75" customHeight="1" x14ac:dyDescent="0.2">
      <c r="A29" s="532"/>
      <c r="B29" s="517"/>
      <c r="C29" s="468"/>
      <c r="D29" s="404"/>
      <c r="E29" s="535"/>
      <c r="F29" s="404"/>
      <c r="G29" s="404"/>
      <c r="H29" s="404"/>
      <c r="I29" s="404"/>
      <c r="J29" s="404"/>
      <c r="K29" s="536">
        <f t="shared" si="0"/>
        <v>0</v>
      </c>
      <c r="L29" s="517"/>
      <c r="M29" s="534"/>
    </row>
    <row r="30" spans="1:13" ht="15.75" customHeight="1" x14ac:dyDescent="0.2">
      <c r="A30" s="532"/>
      <c r="B30" s="517"/>
      <c r="C30" s="468"/>
      <c r="D30" s="404"/>
      <c r="E30" s="535"/>
      <c r="F30" s="404"/>
      <c r="G30" s="404"/>
      <c r="H30" s="404"/>
      <c r="I30" s="404"/>
      <c r="J30" s="404"/>
      <c r="K30" s="536">
        <f t="shared" si="0"/>
        <v>0</v>
      </c>
      <c r="L30" s="517"/>
      <c r="M30" s="534"/>
    </row>
    <row r="31" spans="1:13" ht="15.75" customHeight="1" x14ac:dyDescent="0.2">
      <c r="A31" s="532"/>
      <c r="B31" s="517"/>
      <c r="C31" s="468"/>
      <c r="D31" s="404"/>
      <c r="E31" s="535"/>
      <c r="F31" s="404"/>
      <c r="G31" s="404"/>
      <c r="H31" s="404"/>
      <c r="I31" s="404"/>
      <c r="J31" s="404"/>
      <c r="K31" s="536">
        <f t="shared" si="0"/>
        <v>0</v>
      </c>
      <c r="L31" s="517"/>
      <c r="M31" s="534"/>
    </row>
    <row r="32" spans="1:13" ht="15.75" customHeight="1" x14ac:dyDescent="0.2">
      <c r="A32" s="532"/>
      <c r="B32" s="517"/>
      <c r="C32" s="468"/>
      <c r="D32" s="404"/>
      <c r="E32" s="535"/>
      <c r="F32" s="404"/>
      <c r="G32" s="404"/>
      <c r="H32" s="404"/>
      <c r="I32" s="404"/>
      <c r="J32" s="404"/>
      <c r="K32" s="536">
        <f t="shared" si="0"/>
        <v>0</v>
      </c>
      <c r="L32" s="517"/>
      <c r="M32" s="534"/>
    </row>
    <row r="33" spans="1:15" ht="15.75" customHeight="1" x14ac:dyDescent="0.2">
      <c r="A33" s="532"/>
      <c r="B33" s="517"/>
      <c r="C33" s="468"/>
      <c r="D33" s="404"/>
      <c r="E33" s="535"/>
      <c r="F33" s="404"/>
      <c r="G33" s="404"/>
      <c r="H33" s="404"/>
      <c r="I33" s="404"/>
      <c r="J33" s="404"/>
      <c r="K33" s="536">
        <f t="shared" si="0"/>
        <v>0</v>
      </c>
      <c r="L33" s="517"/>
      <c r="M33" s="534"/>
    </row>
    <row r="34" spans="1:15" ht="15.75" customHeight="1" x14ac:dyDescent="0.2">
      <c r="A34" s="532"/>
      <c r="B34" s="517"/>
      <c r="C34" s="468"/>
      <c r="D34" s="404"/>
      <c r="E34" s="535"/>
      <c r="F34" s="404"/>
      <c r="G34" s="404"/>
      <c r="H34" s="404"/>
      <c r="I34" s="404"/>
      <c r="J34" s="404"/>
      <c r="K34" s="536">
        <f t="shared" si="0"/>
        <v>0</v>
      </c>
      <c r="L34" s="517"/>
      <c r="M34" s="534"/>
    </row>
    <row r="35" spans="1:15" ht="15.75" customHeight="1" x14ac:dyDescent="0.2">
      <c r="A35" s="532"/>
      <c r="B35" s="517"/>
      <c r="C35" s="468"/>
      <c r="D35" s="404"/>
      <c r="E35" s="535"/>
      <c r="F35" s="404"/>
      <c r="G35" s="404"/>
      <c r="H35" s="404"/>
      <c r="I35" s="404"/>
      <c r="J35" s="404"/>
      <c r="K35" s="536">
        <f t="shared" si="0"/>
        <v>0</v>
      </c>
      <c r="L35" s="517"/>
      <c r="M35" s="534"/>
    </row>
    <row r="36" spans="1:15" ht="15.75" customHeight="1" x14ac:dyDescent="0.2">
      <c r="A36" s="532"/>
      <c r="B36" s="517"/>
      <c r="C36" s="468"/>
      <c r="D36" s="404"/>
      <c r="E36" s="535"/>
      <c r="F36" s="404"/>
      <c r="G36" s="404"/>
      <c r="H36" s="404"/>
      <c r="I36" s="404"/>
      <c r="J36" s="404"/>
      <c r="K36" s="536">
        <f t="shared" si="0"/>
        <v>0</v>
      </c>
      <c r="L36" s="517"/>
      <c r="M36" s="534"/>
    </row>
    <row r="37" spans="1:15" ht="15.75" customHeight="1" x14ac:dyDescent="0.2">
      <c r="A37" s="532"/>
      <c r="B37" s="517"/>
      <c r="C37" s="468"/>
      <c r="D37" s="404"/>
      <c r="E37" s="535"/>
      <c r="F37" s="404"/>
      <c r="G37" s="404"/>
      <c r="H37" s="404"/>
      <c r="I37" s="404"/>
      <c r="J37" s="404"/>
      <c r="K37" s="536">
        <f t="shared" si="0"/>
        <v>0</v>
      </c>
      <c r="L37" s="517"/>
      <c r="M37" s="534"/>
    </row>
    <row r="38" spans="1:15" ht="15.75" customHeight="1" x14ac:dyDescent="0.2">
      <c r="A38" s="532"/>
      <c r="B38" s="517"/>
      <c r="C38" s="468"/>
      <c r="D38" s="404"/>
      <c r="E38" s="535"/>
      <c r="F38" s="404"/>
      <c r="G38" s="404"/>
      <c r="H38" s="404"/>
      <c r="I38" s="404"/>
      <c r="J38" s="404"/>
      <c r="K38" s="536">
        <f>SUM(F38:G38,J38)</f>
        <v>0</v>
      </c>
      <c r="L38" s="517"/>
      <c r="M38" s="534"/>
    </row>
    <row r="39" spans="1:15" s="15" customFormat="1" ht="15.75" hidden="1" customHeight="1" x14ac:dyDescent="0.2">
      <c r="A39" s="2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4"/>
    </row>
    <row r="40" spans="1:15" ht="15.75" customHeight="1" x14ac:dyDescent="0.2">
      <c r="A40" s="219" t="s">
        <v>6</v>
      </c>
      <c r="B40" s="225"/>
      <c r="C40" s="225"/>
      <c r="D40" s="606">
        <f>SUM(D13:D38)</f>
        <v>0</v>
      </c>
      <c r="E40" s="225"/>
      <c r="F40" s="606">
        <f t="shared" ref="F40:K40" si="1">SUM(F13:F38)</f>
        <v>0</v>
      </c>
      <c r="G40" s="606">
        <f t="shared" si="1"/>
        <v>0</v>
      </c>
      <c r="H40" s="606">
        <f t="shared" si="1"/>
        <v>0</v>
      </c>
      <c r="I40" s="606">
        <f t="shared" si="1"/>
        <v>0</v>
      </c>
      <c r="J40" s="606">
        <f t="shared" si="1"/>
        <v>0</v>
      </c>
      <c r="K40" s="507">
        <f t="shared" si="1"/>
        <v>0</v>
      </c>
      <c r="L40" s="225"/>
      <c r="M40" s="225"/>
    </row>
    <row r="41" spans="1:15" ht="15.75" customHeight="1" x14ac:dyDescent="0.25">
      <c r="A41" s="689"/>
      <c r="B41" s="537"/>
      <c r="C41" s="290"/>
      <c r="D41" s="541"/>
      <c r="E41" s="538"/>
      <c r="F41" s="673"/>
      <c r="G41" s="674"/>
      <c r="H41" s="607" t="s">
        <v>525</v>
      </c>
      <c r="I41" s="607" t="s">
        <v>523</v>
      </c>
      <c r="J41" s="541"/>
      <c r="K41" s="541"/>
      <c r="L41" s="539"/>
      <c r="M41" s="540"/>
      <c r="O41" s="218"/>
    </row>
    <row r="42" spans="1:15" ht="15.75" customHeight="1" x14ac:dyDescent="0.25">
      <c r="A42" s="216"/>
      <c r="B42" s="537"/>
      <c r="C42" s="290"/>
      <c r="D42" s="541"/>
      <c r="E42" s="538"/>
      <c r="F42" s="675"/>
      <c r="G42" s="676"/>
      <c r="H42" s="608" t="s">
        <v>526</v>
      </c>
      <c r="I42" s="608" t="s">
        <v>524</v>
      </c>
      <c r="J42" s="541"/>
      <c r="K42" s="541"/>
      <c r="L42" s="539"/>
      <c r="M42" s="540"/>
      <c r="O42" s="218"/>
    </row>
    <row r="43" spans="1:15" s="105" customFormat="1" ht="18" customHeight="1" x14ac:dyDescent="0.25">
      <c r="A43" s="677" t="s">
        <v>155</v>
      </c>
      <c r="B43" s="679"/>
      <c r="C43" s="9"/>
      <c r="D43" s="680"/>
      <c r="E43" s="681"/>
      <c r="F43" s="682"/>
      <c r="G43" s="682"/>
      <c r="H43" s="682"/>
      <c r="I43" s="682"/>
      <c r="J43" s="680"/>
      <c r="K43" s="680"/>
      <c r="L43" s="683"/>
      <c r="M43" s="684"/>
      <c r="O43" s="250"/>
    </row>
    <row r="44" spans="1:15" s="105" customFormat="1" ht="18" customHeight="1" x14ac:dyDescent="0.25">
      <c r="A44" s="677" t="s">
        <v>645</v>
      </c>
      <c r="B44" s="679"/>
      <c r="C44" s="9"/>
      <c r="D44" s="680"/>
      <c r="E44" s="681"/>
      <c r="F44" s="682"/>
      <c r="G44" s="682"/>
      <c r="H44" s="682"/>
      <c r="I44" s="682"/>
      <c r="J44" s="680"/>
      <c r="K44" s="680"/>
      <c r="L44" s="683"/>
      <c r="M44" s="684"/>
      <c r="O44" s="250"/>
    </row>
    <row r="45" spans="1:15" s="105" customFormat="1" ht="18" customHeight="1" x14ac:dyDescent="0.25">
      <c r="A45" s="677" t="s">
        <v>715</v>
      </c>
      <c r="B45" s="679"/>
      <c r="C45" s="9"/>
      <c r="D45" s="680"/>
      <c r="E45" s="681"/>
      <c r="F45" s="682"/>
      <c r="G45" s="682"/>
      <c r="H45" s="682"/>
      <c r="I45" s="682"/>
      <c r="J45" s="680"/>
      <c r="K45" s="680"/>
      <c r="L45" s="683"/>
      <c r="M45" s="684"/>
      <c r="O45" s="250"/>
    </row>
    <row r="46" spans="1:15" s="105" customFormat="1" ht="18" customHeight="1" x14ac:dyDescent="0.2">
      <c r="A46" s="678" t="s">
        <v>895</v>
      </c>
      <c r="B46" s="685"/>
      <c r="C46" s="34"/>
      <c r="D46" s="34"/>
      <c r="E46" s="686"/>
      <c r="F46" s="34"/>
      <c r="G46" s="34"/>
      <c r="H46" s="34"/>
      <c r="I46" s="34"/>
      <c r="J46" s="687"/>
      <c r="K46" s="687"/>
      <c r="L46" s="685"/>
      <c r="M46" s="688"/>
    </row>
    <row r="47" spans="1:15" ht="15.75" customHeight="1" x14ac:dyDescent="0.2">
      <c r="E47" s="542"/>
      <c r="J47" s="543"/>
      <c r="K47" s="543"/>
    </row>
  </sheetData>
  <sheetProtection algorithmName="SHA-512" hashValue="Kk4boKcZheewU595TdGj+ummDQN1PNV8xLdvVggs1L+f2oqjIhsWWGTgHM058gzaRDaGYHSNmLYIjq6jeglOpg==" saltValue="tcP4Oqi4KtZuFKTX+Qo5bg==" spinCount="100000" sheet="1" objects="1" scenarios="1"/>
  <mergeCells count="21">
    <mergeCell ref="L9:L11"/>
    <mergeCell ref="M9:M11"/>
    <mergeCell ref="H10:I10"/>
    <mergeCell ref="H9:I9"/>
    <mergeCell ref="A9:A11"/>
    <mergeCell ref="B9:B11"/>
    <mergeCell ref="C9:C11"/>
    <mergeCell ref="D9:D11"/>
    <mergeCell ref="E9:E11"/>
    <mergeCell ref="F9:G9"/>
    <mergeCell ref="F10:G10"/>
    <mergeCell ref="J9:J11"/>
    <mergeCell ref="K9:K11"/>
    <mergeCell ref="A6:B6"/>
    <mergeCell ref="A2:M2"/>
    <mergeCell ref="A3:M3"/>
    <mergeCell ref="I5:J5"/>
    <mergeCell ref="I6:J6"/>
    <mergeCell ref="L5:M5"/>
    <mergeCell ref="L6:M6"/>
    <mergeCell ref="D6:G6"/>
  </mergeCells>
  <phoneticPr fontId="2" type="noConversion"/>
  <conditionalFormatting sqref="A1:E4 J9:L9 H10:I11 A7:E9 A12:E12 A47:E1048576 P41:XFD45 N5:XFD6 N40:XFD40 J41:N45 N9:XFD11 B46:E46 H41:H45 H46:XFD1048576 H7:XFD8 H9 H1:XFD4 D5 A41:E41 B42:E42 A43:E45 H12:XFD12 A39:E39 H39:XFD39 H13:K38 M13:XFD38 A13:A38 C13:E38">
    <cfRule type="expression" dxfId="83" priority="36">
      <formula>CELL("protect",A1)=0</formula>
    </cfRule>
  </conditionalFormatting>
  <conditionalFormatting sqref="M12:M39 M41:M45">
    <cfRule type="expression" dxfId="82" priority="35">
      <formula>CELL("protect",M12)=0</formula>
    </cfRule>
  </conditionalFormatting>
  <conditionalFormatting sqref="A12:A39 A41 A43:A45">
    <cfRule type="expression" dxfId="81" priority="34">
      <formula>CELL("protect",A12)=0</formula>
    </cfRule>
  </conditionalFormatting>
  <conditionalFormatting sqref="L6">
    <cfRule type="expression" dxfId="80" priority="25">
      <formula>CELL("protect",L6)=0</formula>
    </cfRule>
  </conditionalFormatting>
  <conditionalFormatting sqref="B5">
    <cfRule type="expression" dxfId="79" priority="33">
      <formula>CELL("protect",B5)=0</formula>
    </cfRule>
  </conditionalFormatting>
  <conditionalFormatting sqref="A5">
    <cfRule type="expression" dxfId="78" priority="32">
      <formula>CELL("protect",A5)=0</formula>
    </cfRule>
  </conditionalFormatting>
  <conditionalFormatting sqref="A6">
    <cfRule type="expression" dxfId="77" priority="31">
      <formula>CELL("protect",A6)=0</formula>
    </cfRule>
  </conditionalFormatting>
  <conditionalFormatting sqref="D6">
    <cfRule type="expression" dxfId="76" priority="29">
      <formula>CELL("protect",D6)=0</formula>
    </cfRule>
  </conditionalFormatting>
  <conditionalFormatting sqref="I5:J5">
    <cfRule type="expression" dxfId="75" priority="28">
      <formula>CELL("Protect",I5)=0</formula>
    </cfRule>
  </conditionalFormatting>
  <conditionalFormatting sqref="I6:J6">
    <cfRule type="expression" dxfId="74" priority="27">
      <formula>CELL("Protect",I6)=0</formula>
    </cfRule>
  </conditionalFormatting>
  <conditionalFormatting sqref="L5:M5">
    <cfRule type="expression" dxfId="73" priority="26">
      <formula>CELL("Protect",L5)=0</formula>
    </cfRule>
  </conditionalFormatting>
  <conditionalFormatting sqref="H40">
    <cfRule type="expression" dxfId="72" priority="24">
      <formula>CELL("protect",H40)=0</formula>
    </cfRule>
  </conditionalFormatting>
  <conditionalFormatting sqref="A40:B40">
    <cfRule type="expression" dxfId="71" priority="23">
      <formula>CELL("protect",A40)=0</formula>
    </cfRule>
  </conditionalFormatting>
  <conditionalFormatting sqref="A40">
    <cfRule type="expression" dxfId="70" priority="22">
      <formula>CELL("protect",A40)=0</formula>
    </cfRule>
  </conditionalFormatting>
  <conditionalFormatting sqref="C40">
    <cfRule type="expression" dxfId="69" priority="21">
      <formula>CELL("protect",C40)=0</formula>
    </cfRule>
  </conditionalFormatting>
  <conditionalFormatting sqref="E40">
    <cfRule type="expression" dxfId="68" priority="20">
      <formula>CELL("protect",E40)=0</formula>
    </cfRule>
  </conditionalFormatting>
  <conditionalFormatting sqref="L40">
    <cfRule type="expression" dxfId="67" priority="19">
      <formula>CELL("protect",L40)=0</formula>
    </cfRule>
  </conditionalFormatting>
  <conditionalFormatting sqref="M40">
    <cfRule type="expression" dxfId="66" priority="18">
      <formula>CELL("protect",M40)=0</formula>
    </cfRule>
  </conditionalFormatting>
  <conditionalFormatting sqref="J40:K40">
    <cfRule type="expression" dxfId="65" priority="17">
      <formula>CELL("protect",J40)=0</formula>
    </cfRule>
  </conditionalFormatting>
  <conditionalFormatting sqref="D40">
    <cfRule type="expression" dxfId="64" priority="16">
      <formula>CELL("protect",D40)=0</formula>
    </cfRule>
  </conditionalFormatting>
  <conditionalFormatting sqref="I41:I45">
    <cfRule type="expression" dxfId="63" priority="15">
      <formula>CELL("protect",I41)=0</formula>
    </cfRule>
  </conditionalFormatting>
  <conditionalFormatting sqref="I40">
    <cfRule type="expression" dxfId="62" priority="14">
      <formula>CELL("protect",I40)=0</formula>
    </cfRule>
  </conditionalFormatting>
  <conditionalFormatting sqref="M9">
    <cfRule type="expression" dxfId="61" priority="13">
      <formula>CELL("protect",M9)=0</formula>
    </cfRule>
  </conditionalFormatting>
  <conditionalFormatting sqref="A46">
    <cfRule type="expression" dxfId="60" priority="12">
      <formula>CELL("protect",A46)=0</formula>
    </cfRule>
  </conditionalFormatting>
  <conditionalFormatting sqref="A46">
    <cfRule type="expression" dxfId="59" priority="11">
      <formula>CELL("protect",A46)=0</formula>
    </cfRule>
  </conditionalFormatting>
  <conditionalFormatting sqref="F41:F45 F46:G1048576 F10:G39 F7:G8 F9 F1:G4">
    <cfRule type="expression" dxfId="58" priority="10">
      <formula>CELL("protect",F1)=0</formula>
    </cfRule>
  </conditionalFormatting>
  <conditionalFormatting sqref="G5">
    <cfRule type="expression" dxfId="57" priority="9">
      <formula>CELL("Protect",G5)=0</formula>
    </cfRule>
  </conditionalFormatting>
  <conditionalFormatting sqref="F40">
    <cfRule type="expression" dxfId="56" priority="7">
      <formula>CELL("protect",F40)=0</formula>
    </cfRule>
  </conditionalFormatting>
  <conditionalFormatting sqref="G41:G45">
    <cfRule type="expression" dxfId="55" priority="6">
      <formula>CELL("protect",G41)=0</formula>
    </cfRule>
  </conditionalFormatting>
  <conditionalFormatting sqref="G40">
    <cfRule type="expression" dxfId="54" priority="5">
      <formula>CELL("protect",G40)=0</formula>
    </cfRule>
  </conditionalFormatting>
  <conditionalFormatting sqref="B13">
    <cfRule type="expression" dxfId="53" priority="4">
      <formula>CELL("protect",B13)=0</formula>
    </cfRule>
  </conditionalFormatting>
  <conditionalFormatting sqref="L13">
    <cfRule type="expression" dxfId="52" priority="3">
      <formula>CELL("protect",L13)=0</formula>
    </cfRule>
  </conditionalFormatting>
  <conditionalFormatting sqref="L14:L38">
    <cfRule type="expression" dxfId="51" priority="2">
      <formula>CELL("protect",L14)=0</formula>
    </cfRule>
  </conditionalFormatting>
  <conditionalFormatting sqref="B14:B38">
    <cfRule type="expression" dxfId="50" priority="1">
      <formula>CELL("protect",B14)=0</formula>
    </cfRule>
  </conditionalFormatting>
  <dataValidations disablePrompts="1" count="1">
    <dataValidation type="list" allowBlank="1" showErrorMessage="1" errorTitle="Yes or No" error="Only enter either 'Yes' or 'No'" sqref="B13:B38 L13:L38" xr:uid="{00000000-0002-0000-1E00-000000000000}">
      <formula1>"Yes, No"</formula1>
    </dataValidation>
  </dataValidations>
  <printOptions horizontalCentered="1" verticalCentered="1"/>
  <pageMargins left="0.3" right="0.25" top="0.25" bottom="0.4" header="0.5" footer="0.25"/>
  <pageSetup scale="77" orientation="landscape" r:id="rId1"/>
  <headerFooter>
    <oddFooter>&amp;L&amp;"Tahoma,Regular"&amp;10Note:  The next page after Schedule 14 is Schedule 19.&amp;R&amp;"Tahoma,Regular"&amp;10ID-46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22533" r:id="rId4" name="CheckBox1">
          <controlPr defaultSize="0" autoLine="0" r:id="rId5">
            <anchor moveWithCells="1">
              <from>
                <xdr:col>11</xdr:col>
                <xdr:colOff>371475</xdr:colOff>
                <xdr:row>0</xdr:row>
                <xdr:rowOff>38100</xdr:rowOff>
              </from>
              <to>
                <xdr:col>12</xdr:col>
                <xdr:colOff>838200</xdr:colOff>
                <xdr:row>2</xdr:row>
                <xdr:rowOff>19050</xdr:rowOff>
              </to>
            </anchor>
          </controlPr>
        </control>
      </mc:Choice>
      <mc:Fallback>
        <control shapeId="22533" r:id="rId4" name="CheckBox1"/>
      </mc:Fallback>
    </mc:AlternateContent>
  </control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"/>
  <dimension ref="A1:M230"/>
  <sheetViews>
    <sheetView zoomScale="88" zoomScaleNormal="88" workbookViewId="0">
      <pane xSplit="1" ySplit="11" topLeftCell="B12" activePane="bottomRight" state="frozen"/>
      <selection activeCell="J59" sqref="J59"/>
      <selection pane="topRight" activeCell="J59" sqref="J59"/>
      <selection pane="bottomLeft" activeCell="J59" sqref="J59"/>
      <selection pane="bottomRight" activeCell="B12" sqref="B12"/>
    </sheetView>
  </sheetViews>
  <sheetFormatPr defaultRowHeight="15" x14ac:dyDescent="0.2"/>
  <cols>
    <col min="1" max="1" width="16.375" style="760" customWidth="1"/>
    <col min="2" max="2" width="44.25" style="760" customWidth="1"/>
    <col min="3" max="3" width="19.625" style="760" customWidth="1"/>
    <col min="4" max="4" width="12.25" style="760" customWidth="1"/>
    <col min="5" max="5" width="10" style="760" bestFit="1" customWidth="1"/>
    <col min="6" max="7" width="11.75" style="760" customWidth="1"/>
    <col min="8" max="8" width="1.125" style="760" customWidth="1"/>
    <col min="9" max="9" width="11.875" style="760" customWidth="1"/>
    <col min="10" max="10" width="1.125" style="760" customWidth="1"/>
    <col min="11" max="11" width="12" style="760" customWidth="1"/>
    <col min="12" max="16384" width="9" style="760"/>
  </cols>
  <sheetData>
    <row r="1" spans="1:13" s="9" customFormat="1" ht="6.75" customHeight="1" x14ac:dyDescent="0.2"/>
    <row r="2" spans="1:13" ht="15.75" customHeight="1" x14ac:dyDescent="0.2">
      <c r="A2" s="1051" t="s">
        <v>711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</row>
    <row r="3" spans="1:13" ht="15.75" customHeight="1" x14ac:dyDescent="0.2">
      <c r="A3" s="1051" t="s">
        <v>761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</row>
    <row r="4" spans="1:13" s="9" customFormat="1" ht="6" customHeight="1" x14ac:dyDescent="0.2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3" s="9" customFormat="1" ht="15.75" customHeight="1" x14ac:dyDescent="0.2">
      <c r="A5" s="761" t="s">
        <v>171</v>
      </c>
      <c r="C5" s="1047" t="s">
        <v>47</v>
      </c>
      <c r="D5" s="1047"/>
      <c r="E5" s="1047"/>
      <c r="F5" s="162" t="s">
        <v>172</v>
      </c>
      <c r="G5" s="162"/>
      <c r="I5" s="761" t="s">
        <v>109</v>
      </c>
      <c r="J5" s="762"/>
    </row>
    <row r="6" spans="1:13" s="9" customFormat="1" ht="15.75" customHeight="1" x14ac:dyDescent="0.2">
      <c r="A6" s="1048">
        <f>Cert!$A$8</f>
        <v>0</v>
      </c>
      <c r="B6" s="1048"/>
      <c r="C6" s="1048">
        <f>Cert!$F$8</f>
        <v>0</v>
      </c>
      <c r="D6" s="1048"/>
      <c r="E6" s="1048"/>
      <c r="F6" s="763">
        <f>Cert!$K$8</f>
        <v>0</v>
      </c>
      <c r="G6" s="763"/>
      <c r="I6" s="763" t="str">
        <f>TEXT(Cert!$K$10,"mm/dd/yy")&amp;" to "&amp;TEXT(Cert!$M$10,"mm/dd/yy")</f>
        <v>07/01/19 to 06/30/20</v>
      </c>
      <c r="J6" s="764"/>
    </row>
    <row r="7" spans="1:13" x14ac:dyDescent="0.2">
      <c r="A7" s="765"/>
      <c r="B7" s="765"/>
      <c r="C7" s="765"/>
      <c r="D7" s="765"/>
      <c r="E7" s="765"/>
      <c r="F7" s="765"/>
      <c r="G7" s="765"/>
      <c r="H7" s="765"/>
      <c r="I7" s="765"/>
      <c r="J7" s="765"/>
      <c r="K7" s="765"/>
    </row>
    <row r="8" spans="1:13" s="768" customFormat="1" ht="12.75" x14ac:dyDescent="0.2">
      <c r="A8" s="873" t="s">
        <v>856</v>
      </c>
      <c r="B8" s="873" t="s">
        <v>857</v>
      </c>
      <c r="C8" s="873" t="s">
        <v>858</v>
      </c>
      <c r="D8" s="873" t="s">
        <v>859</v>
      </c>
      <c r="E8" s="873" t="s">
        <v>860</v>
      </c>
      <c r="F8" s="873" t="s">
        <v>861</v>
      </c>
      <c r="G8" s="873" t="s">
        <v>862</v>
      </c>
      <c r="H8" s="874"/>
      <c r="I8" s="873" t="s">
        <v>863</v>
      </c>
      <c r="J8" s="874"/>
      <c r="K8" s="873" t="s">
        <v>864</v>
      </c>
      <c r="M8" s="769"/>
    </row>
    <row r="9" spans="1:13" s="768" customFormat="1" ht="12.75" hidden="1" x14ac:dyDescent="0.2">
      <c r="A9" s="770"/>
      <c r="B9" s="766"/>
      <c r="C9" s="766"/>
      <c r="D9" s="766"/>
      <c r="E9" s="766"/>
      <c r="F9" s="766"/>
      <c r="G9" s="766"/>
      <c r="H9" s="767"/>
      <c r="I9" s="766"/>
      <c r="J9" s="767"/>
      <c r="K9" s="771"/>
      <c r="M9" s="769"/>
    </row>
    <row r="10" spans="1:13" s="773" customFormat="1" ht="60.75" thickBot="1" x14ac:dyDescent="0.25">
      <c r="A10" s="772" t="s">
        <v>899</v>
      </c>
      <c r="B10" s="772" t="s">
        <v>661</v>
      </c>
      <c r="C10" s="772" t="s">
        <v>841</v>
      </c>
      <c r="D10" s="772" t="s">
        <v>691</v>
      </c>
      <c r="E10" s="772" t="s">
        <v>662</v>
      </c>
      <c r="F10" s="772" t="s">
        <v>663</v>
      </c>
      <c r="G10" s="772" t="s">
        <v>742</v>
      </c>
      <c r="H10" s="772"/>
      <c r="I10" s="772" t="s">
        <v>699</v>
      </c>
      <c r="J10" s="772"/>
      <c r="K10" s="772" t="s">
        <v>664</v>
      </c>
    </row>
    <row r="11" spans="1:13" s="773" customFormat="1" ht="14.25" hidden="1" x14ac:dyDescent="0.2">
      <c r="A11" s="774"/>
      <c r="B11" s="775"/>
      <c r="C11" s="775"/>
      <c r="D11" s="776"/>
      <c r="E11" s="777"/>
      <c r="F11" s="778"/>
      <c r="G11" s="779"/>
      <c r="H11" s="780"/>
      <c r="I11" s="779"/>
      <c r="J11" s="780"/>
      <c r="K11" s="781"/>
    </row>
    <row r="12" spans="1:13" s="773" customFormat="1" ht="28.5" x14ac:dyDescent="0.2">
      <c r="A12" s="721" t="s">
        <v>257</v>
      </c>
      <c r="B12" s="715" t="s">
        <v>665</v>
      </c>
      <c r="C12" s="720" t="s">
        <v>666</v>
      </c>
      <c r="D12" s="715"/>
      <c r="E12" s="722"/>
      <c r="F12" s="882" t="str">
        <f t="shared" ref="F12:F63" si="0">IF(G12&gt;0,IF(E12=0,"N/A",+G12/E12)," ")</f>
        <v xml:space="preserve"> </v>
      </c>
      <c r="G12" s="716"/>
      <c r="H12" s="782"/>
      <c r="I12" s="716"/>
      <c r="J12" s="782"/>
      <c r="K12" s="783">
        <f t="shared" ref="K12:K63" si="1">+G12-I12</f>
        <v>0</v>
      </c>
    </row>
    <row r="13" spans="1:13" s="773" customFormat="1" ht="14.25" x14ac:dyDescent="0.2">
      <c r="A13" s="721"/>
      <c r="B13" s="720" t="s">
        <v>668</v>
      </c>
      <c r="C13" s="720" t="s">
        <v>669</v>
      </c>
      <c r="D13" s="715"/>
      <c r="E13" s="722"/>
      <c r="F13" s="882" t="str">
        <f t="shared" si="0"/>
        <v xml:space="preserve"> </v>
      </c>
      <c r="G13" s="716"/>
      <c r="H13" s="782"/>
      <c r="I13" s="716"/>
      <c r="J13" s="782"/>
      <c r="K13" s="783">
        <f t="shared" si="1"/>
        <v>0</v>
      </c>
    </row>
    <row r="14" spans="1:13" s="773" customFormat="1" ht="14.25" x14ac:dyDescent="0.2">
      <c r="A14" s="721"/>
      <c r="B14" s="720" t="s">
        <v>668</v>
      </c>
      <c r="C14" s="720" t="s">
        <v>670</v>
      </c>
      <c r="D14" s="715"/>
      <c r="E14" s="722"/>
      <c r="F14" s="882" t="str">
        <f t="shared" si="0"/>
        <v xml:space="preserve"> </v>
      </c>
      <c r="G14" s="716"/>
      <c r="H14" s="782"/>
      <c r="I14" s="716"/>
      <c r="J14" s="782"/>
      <c r="K14" s="783">
        <f t="shared" si="1"/>
        <v>0</v>
      </c>
    </row>
    <row r="15" spans="1:13" s="773" customFormat="1" ht="14.25" x14ac:dyDescent="0.2">
      <c r="A15" s="721"/>
      <c r="B15" s="720" t="s">
        <v>668</v>
      </c>
      <c r="C15" s="720" t="s">
        <v>671</v>
      </c>
      <c r="D15" s="715"/>
      <c r="E15" s="722"/>
      <c r="F15" s="882" t="str">
        <f t="shared" si="0"/>
        <v xml:space="preserve"> </v>
      </c>
      <c r="G15" s="716"/>
      <c r="H15" s="782"/>
      <c r="I15" s="716"/>
      <c r="J15" s="782"/>
      <c r="K15" s="783">
        <f t="shared" si="1"/>
        <v>0</v>
      </c>
    </row>
    <row r="16" spans="1:13" s="773" customFormat="1" ht="14.25" x14ac:dyDescent="0.2">
      <c r="A16" s="721"/>
      <c r="B16" s="720" t="s">
        <v>668</v>
      </c>
      <c r="C16" s="720" t="s">
        <v>672</v>
      </c>
      <c r="D16" s="715"/>
      <c r="E16" s="722"/>
      <c r="F16" s="882" t="str">
        <f t="shared" si="0"/>
        <v xml:space="preserve"> </v>
      </c>
      <c r="G16" s="716"/>
      <c r="H16" s="782"/>
      <c r="I16" s="716"/>
      <c r="J16" s="782"/>
      <c r="K16" s="783">
        <f t="shared" si="1"/>
        <v>0</v>
      </c>
    </row>
    <row r="17" spans="1:11" s="773" customFormat="1" ht="14.25" x14ac:dyDescent="0.2">
      <c r="A17" s="721"/>
      <c r="B17" s="720" t="s">
        <v>668</v>
      </c>
      <c r="C17" s="720" t="s">
        <v>30</v>
      </c>
      <c r="D17" s="715"/>
      <c r="E17" s="722"/>
      <c r="F17" s="882" t="str">
        <f t="shared" si="0"/>
        <v xml:space="preserve"> </v>
      </c>
      <c r="G17" s="716"/>
      <c r="H17" s="782"/>
      <c r="I17" s="716"/>
      <c r="J17" s="782"/>
      <c r="K17" s="783">
        <f t="shared" si="1"/>
        <v>0</v>
      </c>
    </row>
    <row r="18" spans="1:11" s="773" customFormat="1" ht="14.25" x14ac:dyDescent="0.2">
      <c r="A18" s="721"/>
      <c r="B18" s="720" t="s">
        <v>668</v>
      </c>
      <c r="C18" s="720" t="s">
        <v>30</v>
      </c>
      <c r="D18" s="715"/>
      <c r="E18" s="722"/>
      <c r="F18" s="882" t="str">
        <f t="shared" si="0"/>
        <v xml:space="preserve"> </v>
      </c>
      <c r="G18" s="716"/>
      <c r="H18" s="782"/>
      <c r="I18" s="716"/>
      <c r="J18" s="782"/>
      <c r="K18" s="783">
        <f t="shared" ref="K18:K19" si="2">+G18-I18</f>
        <v>0</v>
      </c>
    </row>
    <row r="19" spans="1:11" s="773" customFormat="1" ht="14.25" x14ac:dyDescent="0.2">
      <c r="A19" s="721"/>
      <c r="B19" s="720" t="s">
        <v>668</v>
      </c>
      <c r="C19" s="720" t="s">
        <v>30</v>
      </c>
      <c r="D19" s="715"/>
      <c r="E19" s="722"/>
      <c r="F19" s="882" t="str">
        <f t="shared" si="0"/>
        <v xml:space="preserve"> </v>
      </c>
      <c r="G19" s="716"/>
      <c r="H19" s="782"/>
      <c r="I19" s="716"/>
      <c r="J19" s="782"/>
      <c r="K19" s="783">
        <f t="shared" si="2"/>
        <v>0</v>
      </c>
    </row>
    <row r="20" spans="1:11" s="773" customFormat="1" ht="14.25" x14ac:dyDescent="0.2">
      <c r="A20" s="721"/>
      <c r="B20" s="720"/>
      <c r="C20" s="720"/>
      <c r="D20" s="715"/>
      <c r="E20" s="722"/>
      <c r="F20" s="882" t="str">
        <f t="shared" si="0"/>
        <v xml:space="preserve"> </v>
      </c>
      <c r="G20" s="716"/>
      <c r="H20" s="782"/>
      <c r="I20" s="716"/>
      <c r="J20" s="782"/>
      <c r="K20" s="783">
        <f t="shared" si="1"/>
        <v>0</v>
      </c>
    </row>
    <row r="21" spans="1:11" s="773" customFormat="1" ht="28.5" x14ac:dyDescent="0.2">
      <c r="A21" s="721" t="s">
        <v>257</v>
      </c>
      <c r="B21" s="715" t="s">
        <v>769</v>
      </c>
      <c r="C21" s="720" t="s">
        <v>666</v>
      </c>
      <c r="D21" s="715"/>
      <c r="E21" s="722"/>
      <c r="F21" s="882" t="str">
        <f t="shared" si="0"/>
        <v xml:space="preserve"> </v>
      </c>
      <c r="G21" s="716"/>
      <c r="H21" s="782"/>
      <c r="I21" s="716"/>
      <c r="J21" s="782"/>
      <c r="K21" s="783">
        <f>+G21-I21</f>
        <v>0</v>
      </c>
    </row>
    <row r="22" spans="1:11" s="773" customFormat="1" ht="14.25" x14ac:dyDescent="0.2">
      <c r="A22" s="721"/>
      <c r="B22" s="720" t="s">
        <v>668</v>
      </c>
      <c r="C22" s="720" t="s">
        <v>669</v>
      </c>
      <c r="D22" s="715"/>
      <c r="E22" s="722"/>
      <c r="F22" s="882" t="str">
        <f t="shared" si="0"/>
        <v xml:space="preserve"> </v>
      </c>
      <c r="G22" s="716"/>
      <c r="H22" s="782"/>
      <c r="I22" s="716"/>
      <c r="J22" s="782"/>
      <c r="K22" s="783">
        <f>+G22-I22</f>
        <v>0</v>
      </c>
    </row>
    <row r="23" spans="1:11" s="773" customFormat="1" ht="14.25" x14ac:dyDescent="0.2">
      <c r="A23" s="721"/>
      <c r="B23" s="720" t="s">
        <v>668</v>
      </c>
      <c r="C23" s="720" t="s">
        <v>672</v>
      </c>
      <c r="D23" s="715"/>
      <c r="E23" s="722"/>
      <c r="F23" s="882" t="str">
        <f t="shared" si="0"/>
        <v xml:space="preserve"> </v>
      </c>
      <c r="G23" s="716"/>
      <c r="H23" s="782"/>
      <c r="I23" s="716"/>
      <c r="J23" s="782"/>
      <c r="K23" s="783">
        <f>+G23-I23</f>
        <v>0</v>
      </c>
    </row>
    <row r="24" spans="1:11" s="773" customFormat="1" ht="14.25" x14ac:dyDescent="0.2">
      <c r="A24" s="721"/>
      <c r="B24" s="720" t="s">
        <v>668</v>
      </c>
      <c r="C24" s="720" t="s">
        <v>30</v>
      </c>
      <c r="D24" s="715"/>
      <c r="E24" s="722"/>
      <c r="F24" s="882" t="str">
        <f t="shared" si="0"/>
        <v xml:space="preserve"> </v>
      </c>
      <c r="G24" s="716"/>
      <c r="H24" s="782"/>
      <c r="I24" s="716"/>
      <c r="J24" s="782"/>
      <c r="K24" s="783">
        <f t="shared" ref="K24:K26" si="3">+G24-I24</f>
        <v>0</v>
      </c>
    </row>
    <row r="25" spans="1:11" s="773" customFormat="1" ht="14.25" x14ac:dyDescent="0.2">
      <c r="A25" s="721"/>
      <c r="B25" s="720" t="s">
        <v>668</v>
      </c>
      <c r="C25" s="720" t="s">
        <v>30</v>
      </c>
      <c r="D25" s="715"/>
      <c r="E25" s="722"/>
      <c r="F25" s="882" t="str">
        <f t="shared" si="0"/>
        <v xml:space="preserve"> </v>
      </c>
      <c r="G25" s="716"/>
      <c r="H25" s="782"/>
      <c r="I25" s="716"/>
      <c r="J25" s="782"/>
      <c r="K25" s="783">
        <f t="shared" si="3"/>
        <v>0</v>
      </c>
    </row>
    <row r="26" spans="1:11" s="773" customFormat="1" ht="14.25" x14ac:dyDescent="0.2">
      <c r="A26" s="721"/>
      <c r="B26" s="720" t="s">
        <v>668</v>
      </c>
      <c r="C26" s="720" t="s">
        <v>30</v>
      </c>
      <c r="D26" s="715"/>
      <c r="E26" s="722"/>
      <c r="F26" s="882" t="str">
        <f t="shared" si="0"/>
        <v xml:space="preserve"> </v>
      </c>
      <c r="G26" s="716"/>
      <c r="H26" s="782"/>
      <c r="I26" s="716"/>
      <c r="J26" s="782"/>
      <c r="K26" s="783">
        <f t="shared" si="3"/>
        <v>0</v>
      </c>
    </row>
    <row r="27" spans="1:11" s="773" customFormat="1" ht="14.25" x14ac:dyDescent="0.2">
      <c r="A27" s="721"/>
      <c r="B27" s="720"/>
      <c r="C27" s="720"/>
      <c r="D27" s="715"/>
      <c r="E27" s="722"/>
      <c r="F27" s="882" t="str">
        <f t="shared" si="0"/>
        <v xml:space="preserve"> </v>
      </c>
      <c r="G27" s="716"/>
      <c r="H27" s="782"/>
      <c r="I27" s="716"/>
      <c r="J27" s="782"/>
      <c r="K27" s="783">
        <f>+G27-I27</f>
        <v>0</v>
      </c>
    </row>
    <row r="28" spans="1:11" s="773" customFormat="1" ht="14.25" x14ac:dyDescent="0.2">
      <c r="A28" s="721" t="s">
        <v>257</v>
      </c>
      <c r="B28" s="715" t="s">
        <v>673</v>
      </c>
      <c r="C28" s="720" t="s">
        <v>666</v>
      </c>
      <c r="D28" s="715"/>
      <c r="E28" s="722"/>
      <c r="F28" s="882" t="str">
        <f t="shared" si="0"/>
        <v xml:space="preserve"> </v>
      </c>
      <c r="G28" s="716"/>
      <c r="H28" s="782"/>
      <c r="I28" s="716"/>
      <c r="J28" s="782"/>
      <c r="K28" s="783">
        <f t="shared" si="1"/>
        <v>0</v>
      </c>
    </row>
    <row r="29" spans="1:11" s="773" customFormat="1" ht="14.25" x14ac:dyDescent="0.2">
      <c r="A29" s="721"/>
      <c r="B29" s="720" t="s">
        <v>668</v>
      </c>
      <c r="C29" s="720" t="s">
        <v>669</v>
      </c>
      <c r="D29" s="715"/>
      <c r="E29" s="722"/>
      <c r="F29" s="882" t="str">
        <f t="shared" si="0"/>
        <v xml:space="preserve"> </v>
      </c>
      <c r="G29" s="716"/>
      <c r="H29" s="782"/>
      <c r="I29" s="716"/>
      <c r="J29" s="782"/>
      <c r="K29" s="783">
        <f t="shared" si="1"/>
        <v>0</v>
      </c>
    </row>
    <row r="30" spans="1:11" s="773" customFormat="1" ht="14.25" x14ac:dyDescent="0.2">
      <c r="A30" s="721"/>
      <c r="B30" s="720" t="s">
        <v>668</v>
      </c>
      <c r="C30" s="720" t="s">
        <v>670</v>
      </c>
      <c r="D30" s="715"/>
      <c r="E30" s="722"/>
      <c r="F30" s="882" t="str">
        <f t="shared" si="0"/>
        <v xml:space="preserve"> </v>
      </c>
      <c r="G30" s="716"/>
      <c r="H30" s="782"/>
      <c r="I30" s="716"/>
      <c r="J30" s="782"/>
      <c r="K30" s="783">
        <f t="shared" si="1"/>
        <v>0</v>
      </c>
    </row>
    <row r="31" spans="1:11" s="773" customFormat="1" ht="14.25" x14ac:dyDescent="0.2">
      <c r="A31" s="721"/>
      <c r="B31" s="720" t="s">
        <v>668</v>
      </c>
      <c r="C31" s="720" t="s">
        <v>671</v>
      </c>
      <c r="D31" s="715"/>
      <c r="E31" s="722"/>
      <c r="F31" s="882" t="str">
        <f t="shared" si="0"/>
        <v xml:space="preserve"> </v>
      </c>
      <c r="G31" s="716"/>
      <c r="H31" s="782"/>
      <c r="I31" s="716"/>
      <c r="J31" s="782"/>
      <c r="K31" s="783">
        <f t="shared" si="1"/>
        <v>0</v>
      </c>
    </row>
    <row r="32" spans="1:11" s="773" customFormat="1" ht="14.25" x14ac:dyDescent="0.2">
      <c r="A32" s="721"/>
      <c r="B32" s="720" t="s">
        <v>668</v>
      </c>
      <c r="C32" s="720" t="s">
        <v>674</v>
      </c>
      <c r="D32" s="715"/>
      <c r="E32" s="722"/>
      <c r="F32" s="882" t="str">
        <f t="shared" si="0"/>
        <v xml:space="preserve"> </v>
      </c>
      <c r="G32" s="716"/>
      <c r="H32" s="782"/>
      <c r="I32" s="716"/>
      <c r="J32" s="782"/>
      <c r="K32" s="783">
        <f t="shared" si="1"/>
        <v>0</v>
      </c>
    </row>
    <row r="33" spans="1:11" s="773" customFormat="1" ht="14.25" x14ac:dyDescent="0.2">
      <c r="A33" s="721"/>
      <c r="B33" s="720" t="s">
        <v>668</v>
      </c>
      <c r="C33" s="720" t="s">
        <v>672</v>
      </c>
      <c r="D33" s="715"/>
      <c r="E33" s="722"/>
      <c r="F33" s="882" t="str">
        <f t="shared" si="0"/>
        <v xml:space="preserve"> </v>
      </c>
      <c r="G33" s="716"/>
      <c r="H33" s="782"/>
      <c r="I33" s="716"/>
      <c r="J33" s="782"/>
      <c r="K33" s="783">
        <f t="shared" si="1"/>
        <v>0</v>
      </c>
    </row>
    <row r="34" spans="1:11" s="773" customFormat="1" ht="14.25" x14ac:dyDescent="0.2">
      <c r="A34" s="721"/>
      <c r="B34" s="720" t="s">
        <v>668</v>
      </c>
      <c r="C34" s="720" t="s">
        <v>30</v>
      </c>
      <c r="D34" s="715"/>
      <c r="E34" s="722"/>
      <c r="F34" s="882" t="str">
        <f t="shared" si="0"/>
        <v xml:space="preserve"> </v>
      </c>
      <c r="G34" s="716"/>
      <c r="H34" s="782"/>
      <c r="I34" s="716"/>
      <c r="J34" s="782"/>
      <c r="K34" s="783">
        <f t="shared" si="1"/>
        <v>0</v>
      </c>
    </row>
    <row r="35" spans="1:11" s="773" customFormat="1" ht="14.25" x14ac:dyDescent="0.2">
      <c r="A35" s="721"/>
      <c r="B35" s="720" t="s">
        <v>668</v>
      </c>
      <c r="C35" s="720" t="s">
        <v>30</v>
      </c>
      <c r="D35" s="715"/>
      <c r="E35" s="722"/>
      <c r="F35" s="882" t="str">
        <f t="shared" si="0"/>
        <v xml:space="preserve"> </v>
      </c>
      <c r="G35" s="716"/>
      <c r="H35" s="782"/>
      <c r="I35" s="716"/>
      <c r="J35" s="782"/>
      <c r="K35" s="783">
        <f t="shared" ref="K35:K36" si="4">+G35-I35</f>
        <v>0</v>
      </c>
    </row>
    <row r="36" spans="1:11" s="773" customFormat="1" ht="14.25" x14ac:dyDescent="0.2">
      <c r="A36" s="721"/>
      <c r="B36" s="720" t="s">
        <v>668</v>
      </c>
      <c r="C36" s="720" t="s">
        <v>30</v>
      </c>
      <c r="D36" s="715"/>
      <c r="E36" s="722"/>
      <c r="F36" s="882" t="str">
        <f t="shared" si="0"/>
        <v xml:space="preserve"> </v>
      </c>
      <c r="G36" s="716"/>
      <c r="H36" s="782"/>
      <c r="I36" s="716"/>
      <c r="J36" s="782"/>
      <c r="K36" s="783">
        <f t="shared" si="4"/>
        <v>0</v>
      </c>
    </row>
    <row r="37" spans="1:11" s="773" customFormat="1" ht="14.25" x14ac:dyDescent="0.2">
      <c r="A37" s="721"/>
      <c r="B37" s="720"/>
      <c r="C37" s="720"/>
      <c r="D37" s="715"/>
      <c r="E37" s="722"/>
      <c r="F37" s="882" t="str">
        <f t="shared" si="0"/>
        <v xml:space="preserve"> </v>
      </c>
      <c r="G37" s="716"/>
      <c r="H37" s="782"/>
      <c r="I37" s="716"/>
      <c r="J37" s="782"/>
      <c r="K37" s="783">
        <f t="shared" si="1"/>
        <v>0</v>
      </c>
    </row>
    <row r="38" spans="1:11" s="773" customFormat="1" ht="27" x14ac:dyDescent="0.2">
      <c r="A38" s="721" t="s">
        <v>257</v>
      </c>
      <c r="B38" s="715" t="s">
        <v>842</v>
      </c>
      <c r="C38" s="720" t="s">
        <v>666</v>
      </c>
      <c r="D38" s="715"/>
      <c r="E38" s="722"/>
      <c r="F38" s="882" t="str">
        <f t="shared" si="0"/>
        <v xml:space="preserve"> </v>
      </c>
      <c r="G38" s="716"/>
      <c r="H38" s="782"/>
      <c r="I38" s="716"/>
      <c r="J38" s="782"/>
      <c r="K38" s="783">
        <f t="shared" si="1"/>
        <v>0</v>
      </c>
    </row>
    <row r="39" spans="1:11" s="773" customFormat="1" ht="14.25" x14ac:dyDescent="0.2">
      <c r="A39" s="721"/>
      <c r="B39" s="720" t="s">
        <v>668</v>
      </c>
      <c r="C39" s="720" t="s">
        <v>669</v>
      </c>
      <c r="D39" s="715"/>
      <c r="E39" s="722"/>
      <c r="F39" s="882" t="str">
        <f t="shared" si="0"/>
        <v xml:space="preserve"> </v>
      </c>
      <c r="G39" s="716"/>
      <c r="H39" s="782"/>
      <c r="I39" s="716"/>
      <c r="J39" s="782"/>
      <c r="K39" s="783">
        <f t="shared" si="1"/>
        <v>0</v>
      </c>
    </row>
    <row r="40" spans="1:11" s="773" customFormat="1" ht="14.25" x14ac:dyDescent="0.2">
      <c r="A40" s="721"/>
      <c r="B40" s="720" t="s">
        <v>668</v>
      </c>
      <c r="C40" s="720" t="s">
        <v>670</v>
      </c>
      <c r="D40" s="715"/>
      <c r="E40" s="722"/>
      <c r="F40" s="882" t="str">
        <f t="shared" si="0"/>
        <v xml:space="preserve"> </v>
      </c>
      <c r="G40" s="716"/>
      <c r="H40" s="782"/>
      <c r="I40" s="716"/>
      <c r="J40" s="782"/>
      <c r="K40" s="783">
        <f t="shared" si="1"/>
        <v>0</v>
      </c>
    </row>
    <row r="41" spans="1:11" s="773" customFormat="1" ht="14.25" x14ac:dyDescent="0.2">
      <c r="A41" s="721"/>
      <c r="B41" s="720" t="s">
        <v>668</v>
      </c>
      <c r="C41" s="720" t="s">
        <v>671</v>
      </c>
      <c r="D41" s="715"/>
      <c r="E41" s="722"/>
      <c r="F41" s="882" t="str">
        <f t="shared" si="0"/>
        <v xml:space="preserve"> </v>
      </c>
      <c r="G41" s="716"/>
      <c r="H41" s="782"/>
      <c r="I41" s="716"/>
      <c r="J41" s="782"/>
      <c r="K41" s="783">
        <f t="shared" si="1"/>
        <v>0</v>
      </c>
    </row>
    <row r="42" spans="1:11" s="773" customFormat="1" ht="14.25" x14ac:dyDescent="0.2">
      <c r="A42" s="721"/>
      <c r="B42" s="720" t="s">
        <v>668</v>
      </c>
      <c r="C42" s="720" t="s">
        <v>674</v>
      </c>
      <c r="D42" s="715"/>
      <c r="E42" s="722"/>
      <c r="F42" s="882" t="str">
        <f t="shared" si="0"/>
        <v xml:space="preserve"> </v>
      </c>
      <c r="G42" s="716"/>
      <c r="H42" s="782"/>
      <c r="I42" s="716"/>
      <c r="J42" s="782"/>
      <c r="K42" s="783">
        <f t="shared" si="1"/>
        <v>0</v>
      </c>
    </row>
    <row r="43" spans="1:11" s="773" customFormat="1" ht="14.25" x14ac:dyDescent="0.2">
      <c r="A43" s="721"/>
      <c r="B43" s="720" t="s">
        <v>668</v>
      </c>
      <c r="C43" s="720" t="s">
        <v>672</v>
      </c>
      <c r="D43" s="715"/>
      <c r="E43" s="722"/>
      <c r="F43" s="882" t="str">
        <f t="shared" si="0"/>
        <v xml:space="preserve"> </v>
      </c>
      <c r="G43" s="716"/>
      <c r="H43" s="782"/>
      <c r="I43" s="716"/>
      <c r="J43" s="782"/>
      <c r="K43" s="783">
        <f t="shared" si="1"/>
        <v>0</v>
      </c>
    </row>
    <row r="44" spans="1:11" s="773" customFormat="1" ht="14.25" x14ac:dyDescent="0.2">
      <c r="A44" s="721"/>
      <c r="B44" s="720" t="s">
        <v>668</v>
      </c>
      <c r="C44" s="720" t="s">
        <v>30</v>
      </c>
      <c r="D44" s="715"/>
      <c r="E44" s="722"/>
      <c r="F44" s="882" t="str">
        <f t="shared" si="0"/>
        <v xml:space="preserve"> </v>
      </c>
      <c r="G44" s="716"/>
      <c r="H44" s="782"/>
      <c r="I44" s="716"/>
      <c r="J44" s="782"/>
      <c r="K44" s="783">
        <f t="shared" si="1"/>
        <v>0</v>
      </c>
    </row>
    <row r="45" spans="1:11" s="773" customFormat="1" ht="14.25" x14ac:dyDescent="0.2">
      <c r="A45" s="721"/>
      <c r="B45" s="720" t="s">
        <v>668</v>
      </c>
      <c r="C45" s="720" t="s">
        <v>30</v>
      </c>
      <c r="D45" s="715"/>
      <c r="E45" s="722"/>
      <c r="F45" s="882" t="str">
        <f t="shared" si="0"/>
        <v xml:space="preserve"> </v>
      </c>
      <c r="G45" s="716"/>
      <c r="H45" s="782"/>
      <c r="I45" s="716"/>
      <c r="J45" s="782"/>
      <c r="K45" s="783">
        <f t="shared" ref="K45" si="5">+G45-I45</f>
        <v>0</v>
      </c>
    </row>
    <row r="46" spans="1:11" s="773" customFormat="1" ht="14.25" x14ac:dyDescent="0.2">
      <c r="A46" s="721"/>
      <c r="B46" s="720" t="s">
        <v>668</v>
      </c>
      <c r="C46" s="720" t="s">
        <v>30</v>
      </c>
      <c r="D46" s="715"/>
      <c r="E46" s="722"/>
      <c r="F46" s="882" t="str">
        <f t="shared" si="0"/>
        <v xml:space="preserve"> </v>
      </c>
      <c r="G46" s="716"/>
      <c r="H46" s="782"/>
      <c r="I46" s="716"/>
      <c r="J46" s="782"/>
      <c r="K46" s="783">
        <f t="shared" ref="K46" si="6">+G46-I46</f>
        <v>0</v>
      </c>
    </row>
    <row r="47" spans="1:11" s="773" customFormat="1" ht="14.25" x14ac:dyDescent="0.2">
      <c r="A47" s="721"/>
      <c r="B47" s="720"/>
      <c r="C47" s="720"/>
      <c r="D47" s="715"/>
      <c r="E47" s="722"/>
      <c r="F47" s="882" t="str">
        <f t="shared" si="0"/>
        <v xml:space="preserve"> </v>
      </c>
      <c r="G47" s="716"/>
      <c r="H47" s="782"/>
      <c r="I47" s="716"/>
      <c r="J47" s="782"/>
      <c r="K47" s="783">
        <f t="shared" si="1"/>
        <v>0</v>
      </c>
    </row>
    <row r="48" spans="1:11" s="773" customFormat="1" ht="28.5" x14ac:dyDescent="0.2">
      <c r="A48" s="721" t="s">
        <v>257</v>
      </c>
      <c r="B48" s="715" t="s">
        <v>770</v>
      </c>
      <c r="C48" s="720" t="s">
        <v>671</v>
      </c>
      <c r="D48" s="715"/>
      <c r="E48" s="722"/>
      <c r="F48" s="882" t="str">
        <f t="shared" si="0"/>
        <v xml:space="preserve"> </v>
      </c>
      <c r="G48" s="716"/>
      <c r="H48" s="782"/>
      <c r="I48" s="716"/>
      <c r="J48" s="782"/>
      <c r="K48" s="783">
        <f t="shared" ref="K48:K54" si="7">+G48-I48</f>
        <v>0</v>
      </c>
    </row>
    <row r="49" spans="1:11" s="773" customFormat="1" ht="14.25" x14ac:dyDescent="0.2">
      <c r="A49" s="721"/>
      <c r="B49" s="720" t="s">
        <v>668</v>
      </c>
      <c r="C49" s="720" t="s">
        <v>674</v>
      </c>
      <c r="D49" s="715"/>
      <c r="E49" s="722"/>
      <c r="F49" s="882" t="str">
        <f t="shared" si="0"/>
        <v xml:space="preserve"> </v>
      </c>
      <c r="G49" s="716"/>
      <c r="H49" s="782"/>
      <c r="I49" s="716"/>
      <c r="J49" s="782"/>
      <c r="K49" s="783">
        <f t="shared" si="7"/>
        <v>0</v>
      </c>
    </row>
    <row r="50" spans="1:11" s="773" customFormat="1" ht="14.25" x14ac:dyDescent="0.2">
      <c r="A50" s="721"/>
      <c r="B50" s="720" t="s">
        <v>668</v>
      </c>
      <c r="C50" s="720" t="s">
        <v>672</v>
      </c>
      <c r="D50" s="715"/>
      <c r="E50" s="722"/>
      <c r="F50" s="882" t="str">
        <f t="shared" si="0"/>
        <v xml:space="preserve"> </v>
      </c>
      <c r="G50" s="716"/>
      <c r="H50" s="782"/>
      <c r="I50" s="716"/>
      <c r="J50" s="782"/>
      <c r="K50" s="783">
        <f t="shared" si="7"/>
        <v>0</v>
      </c>
    </row>
    <row r="51" spans="1:11" s="773" customFormat="1" ht="14.25" x14ac:dyDescent="0.2">
      <c r="A51" s="721"/>
      <c r="B51" s="720" t="s">
        <v>668</v>
      </c>
      <c r="C51" s="720" t="s">
        <v>30</v>
      </c>
      <c r="D51" s="715"/>
      <c r="E51" s="722"/>
      <c r="F51" s="882" t="str">
        <f t="shared" si="0"/>
        <v xml:space="preserve"> </v>
      </c>
      <c r="G51" s="716"/>
      <c r="H51" s="782"/>
      <c r="I51" s="716"/>
      <c r="J51" s="782"/>
      <c r="K51" s="783">
        <f t="shared" si="7"/>
        <v>0</v>
      </c>
    </row>
    <row r="52" spans="1:11" s="773" customFormat="1" ht="14.25" x14ac:dyDescent="0.2">
      <c r="A52" s="721"/>
      <c r="B52" s="720" t="s">
        <v>668</v>
      </c>
      <c r="C52" s="720" t="s">
        <v>30</v>
      </c>
      <c r="D52" s="715"/>
      <c r="E52" s="722"/>
      <c r="F52" s="882" t="str">
        <f t="shared" si="0"/>
        <v xml:space="preserve"> </v>
      </c>
      <c r="G52" s="716"/>
      <c r="H52" s="782"/>
      <c r="I52" s="716"/>
      <c r="J52" s="782"/>
      <c r="K52" s="783">
        <f t="shared" si="7"/>
        <v>0</v>
      </c>
    </row>
    <row r="53" spans="1:11" s="773" customFormat="1" ht="14.25" x14ac:dyDescent="0.2">
      <c r="A53" s="721"/>
      <c r="B53" s="720" t="s">
        <v>668</v>
      </c>
      <c r="C53" s="720" t="s">
        <v>30</v>
      </c>
      <c r="D53" s="715"/>
      <c r="E53" s="722"/>
      <c r="F53" s="882" t="str">
        <f t="shared" si="0"/>
        <v xml:space="preserve"> </v>
      </c>
      <c r="G53" s="716"/>
      <c r="H53" s="782"/>
      <c r="I53" s="716"/>
      <c r="J53" s="782"/>
      <c r="K53" s="783">
        <f t="shared" si="7"/>
        <v>0</v>
      </c>
    </row>
    <row r="54" spans="1:11" s="773" customFormat="1" ht="14.25" x14ac:dyDescent="0.2">
      <c r="A54" s="721"/>
      <c r="B54" s="720"/>
      <c r="C54" s="720"/>
      <c r="D54" s="715"/>
      <c r="E54" s="722"/>
      <c r="F54" s="882" t="str">
        <f t="shared" si="0"/>
        <v xml:space="preserve"> </v>
      </c>
      <c r="G54" s="716"/>
      <c r="H54" s="782"/>
      <c r="I54" s="716"/>
      <c r="J54" s="782"/>
      <c r="K54" s="783">
        <f t="shared" si="7"/>
        <v>0</v>
      </c>
    </row>
    <row r="55" spans="1:11" s="773" customFormat="1" ht="14.25" x14ac:dyDescent="0.2">
      <c r="A55" s="721" t="s">
        <v>257</v>
      </c>
      <c r="B55" s="715" t="s">
        <v>675</v>
      </c>
      <c r="C55" s="720" t="s">
        <v>671</v>
      </c>
      <c r="D55" s="715"/>
      <c r="E55" s="722"/>
      <c r="F55" s="882" t="str">
        <f t="shared" si="0"/>
        <v xml:space="preserve"> </v>
      </c>
      <c r="G55" s="716"/>
      <c r="H55" s="782"/>
      <c r="I55" s="716"/>
      <c r="J55" s="782"/>
      <c r="K55" s="783">
        <f t="shared" si="1"/>
        <v>0</v>
      </c>
    </row>
    <row r="56" spans="1:11" s="773" customFormat="1" ht="14.25" x14ac:dyDescent="0.2">
      <c r="A56" s="721"/>
      <c r="B56" s="715" t="s">
        <v>675</v>
      </c>
      <c r="C56" s="720" t="s">
        <v>674</v>
      </c>
      <c r="D56" s="715"/>
      <c r="E56" s="722"/>
      <c r="F56" s="882" t="str">
        <f t="shared" si="0"/>
        <v xml:space="preserve"> </v>
      </c>
      <c r="G56" s="716"/>
      <c r="H56" s="782"/>
      <c r="I56" s="716"/>
      <c r="J56" s="782"/>
      <c r="K56" s="783">
        <f t="shared" si="1"/>
        <v>0</v>
      </c>
    </row>
    <row r="57" spans="1:11" s="773" customFormat="1" ht="14.25" x14ac:dyDescent="0.2">
      <c r="A57" s="721"/>
      <c r="B57" s="715" t="s">
        <v>675</v>
      </c>
      <c r="C57" s="720" t="s">
        <v>672</v>
      </c>
      <c r="D57" s="715"/>
      <c r="E57" s="722"/>
      <c r="F57" s="882" t="str">
        <f t="shared" si="0"/>
        <v xml:space="preserve"> </v>
      </c>
      <c r="G57" s="716"/>
      <c r="H57" s="782"/>
      <c r="I57" s="716"/>
      <c r="J57" s="782"/>
      <c r="K57" s="783">
        <f t="shared" si="1"/>
        <v>0</v>
      </c>
    </row>
    <row r="58" spans="1:11" s="773" customFormat="1" ht="14.25" x14ac:dyDescent="0.2">
      <c r="A58" s="721"/>
      <c r="B58" s="715" t="s">
        <v>675</v>
      </c>
      <c r="C58" s="720" t="s">
        <v>30</v>
      </c>
      <c r="D58" s="715"/>
      <c r="E58" s="722"/>
      <c r="F58" s="882" t="str">
        <f t="shared" si="0"/>
        <v xml:space="preserve"> </v>
      </c>
      <c r="G58" s="716"/>
      <c r="H58" s="782"/>
      <c r="I58" s="716"/>
      <c r="J58" s="782"/>
      <c r="K58" s="783">
        <f t="shared" si="1"/>
        <v>0</v>
      </c>
    </row>
    <row r="59" spans="1:11" s="773" customFormat="1" ht="14.25" x14ac:dyDescent="0.2">
      <c r="A59" s="721"/>
      <c r="B59" s="715" t="s">
        <v>675</v>
      </c>
      <c r="C59" s="720" t="s">
        <v>30</v>
      </c>
      <c r="D59" s="715"/>
      <c r="E59" s="722"/>
      <c r="F59" s="882" t="str">
        <f t="shared" si="0"/>
        <v xml:space="preserve"> </v>
      </c>
      <c r="G59" s="716"/>
      <c r="H59" s="782"/>
      <c r="I59" s="716"/>
      <c r="J59" s="782"/>
      <c r="K59" s="783">
        <f t="shared" ref="K59:K61" si="8">+G59-I59</f>
        <v>0</v>
      </c>
    </row>
    <row r="60" spans="1:11" s="773" customFormat="1" ht="14.25" x14ac:dyDescent="0.2">
      <c r="A60" s="721"/>
      <c r="B60" s="715" t="s">
        <v>675</v>
      </c>
      <c r="C60" s="720" t="s">
        <v>30</v>
      </c>
      <c r="D60" s="715"/>
      <c r="E60" s="722"/>
      <c r="F60" s="882" t="str">
        <f t="shared" si="0"/>
        <v xml:space="preserve"> </v>
      </c>
      <c r="G60" s="716"/>
      <c r="H60" s="782"/>
      <c r="I60" s="716"/>
      <c r="J60" s="782"/>
      <c r="K60" s="783">
        <f t="shared" si="8"/>
        <v>0</v>
      </c>
    </row>
    <row r="61" spans="1:11" s="773" customFormat="1" ht="14.25" x14ac:dyDescent="0.2">
      <c r="A61" s="721"/>
      <c r="B61" s="715" t="s">
        <v>675</v>
      </c>
      <c r="C61" s="720" t="s">
        <v>30</v>
      </c>
      <c r="D61" s="715"/>
      <c r="E61" s="722"/>
      <c r="F61" s="882" t="str">
        <f t="shared" si="0"/>
        <v xml:space="preserve"> </v>
      </c>
      <c r="G61" s="716"/>
      <c r="H61" s="782"/>
      <c r="I61" s="716"/>
      <c r="J61" s="782"/>
      <c r="K61" s="783">
        <f t="shared" si="8"/>
        <v>0</v>
      </c>
    </row>
    <row r="62" spans="1:11" s="773" customFormat="1" ht="14.25" x14ac:dyDescent="0.2">
      <c r="A62" s="721"/>
      <c r="B62" s="720"/>
      <c r="C62" s="720"/>
      <c r="D62" s="715"/>
      <c r="E62" s="722"/>
      <c r="F62" s="882" t="str">
        <f t="shared" si="0"/>
        <v xml:space="preserve"> </v>
      </c>
      <c r="G62" s="716"/>
      <c r="H62" s="782"/>
      <c r="I62" s="716"/>
      <c r="J62" s="782"/>
      <c r="K62" s="783">
        <f t="shared" si="1"/>
        <v>0</v>
      </c>
    </row>
    <row r="63" spans="1:11" s="773" customFormat="1" ht="14.25" x14ac:dyDescent="0.2">
      <c r="A63" s="721"/>
      <c r="B63" s="720"/>
      <c r="C63" s="720"/>
      <c r="D63" s="715"/>
      <c r="E63" s="722"/>
      <c r="F63" s="882" t="str">
        <f t="shared" si="0"/>
        <v xml:space="preserve"> </v>
      </c>
      <c r="G63" s="716"/>
      <c r="H63" s="782"/>
      <c r="I63" s="716"/>
      <c r="J63" s="782"/>
      <c r="K63" s="783">
        <f t="shared" si="1"/>
        <v>0</v>
      </c>
    </row>
    <row r="64" spans="1:11" s="773" customFormat="1" ht="14.25" hidden="1" x14ac:dyDescent="0.2">
      <c r="A64" s="774"/>
      <c r="B64" s="775"/>
      <c r="C64" s="775"/>
      <c r="D64" s="776"/>
      <c r="E64" s="784"/>
      <c r="F64" s="778"/>
      <c r="G64" s="779"/>
      <c r="H64" s="780"/>
      <c r="I64" s="779"/>
      <c r="J64" s="780"/>
      <c r="K64" s="781"/>
    </row>
    <row r="65" spans="1:12" s="773" customFormat="1" x14ac:dyDescent="0.2">
      <c r="A65" s="785" t="s">
        <v>676</v>
      </c>
      <c r="B65" s="786"/>
      <c r="C65" s="787"/>
      <c r="D65" s="788"/>
      <c r="E65" s="789">
        <f>SUM(E11:E64)</f>
        <v>0</v>
      </c>
      <c r="F65" s="790"/>
      <c r="G65" s="791">
        <f>SUM(G11:G64)</f>
        <v>0</v>
      </c>
      <c r="H65" s="792"/>
      <c r="I65" s="791">
        <f>SUM(I11:I64)</f>
        <v>0</v>
      </c>
      <c r="J65" s="792"/>
      <c r="K65" s="793">
        <f>SUM(K11:K64)</f>
        <v>0</v>
      </c>
    </row>
    <row r="66" spans="1:12" s="773" customFormat="1" x14ac:dyDescent="0.2">
      <c r="A66" s="794"/>
      <c r="B66" s="795"/>
      <c r="C66" s="796"/>
      <c r="D66" s="797"/>
      <c r="E66" s="798"/>
      <c r="F66" s="799"/>
      <c r="G66" s="1049" t="s">
        <v>825</v>
      </c>
      <c r="H66" s="1050"/>
      <c r="I66" s="1050"/>
      <c r="J66" s="1050"/>
      <c r="K66" s="1050"/>
    </row>
    <row r="67" spans="1:12" x14ac:dyDescent="0.2">
      <c r="A67" s="800"/>
      <c r="B67" s="800"/>
      <c r="C67" s="800"/>
      <c r="D67" s="776"/>
      <c r="E67" s="777"/>
      <c r="F67" s="778"/>
      <c r="G67" s="779"/>
      <c r="H67" s="780"/>
      <c r="I67" s="779"/>
      <c r="J67" s="780"/>
      <c r="K67" s="779"/>
    </row>
    <row r="68" spans="1:12" ht="44.25" thickBot="1" x14ac:dyDescent="0.3">
      <c r="A68" s="800"/>
      <c r="B68" s="801" t="s">
        <v>698</v>
      </c>
      <c r="C68" s="802" t="s">
        <v>701</v>
      </c>
      <c r="D68" s="802" t="s">
        <v>692</v>
      </c>
      <c r="E68" s="803" t="s">
        <v>743</v>
      </c>
      <c r="F68" s="804"/>
      <c r="G68" s="803" t="s">
        <v>739</v>
      </c>
      <c r="H68" s="780"/>
      <c r="I68" s="805"/>
      <c r="J68" s="780"/>
      <c r="K68" s="779"/>
    </row>
    <row r="69" spans="1:12" ht="15.75" x14ac:dyDescent="0.25">
      <c r="A69" s="800"/>
      <c r="B69" s="800"/>
      <c r="C69" s="800" t="s">
        <v>683</v>
      </c>
      <c r="D69" s="806" t="s">
        <v>667</v>
      </c>
      <c r="E69" s="784">
        <f>DSUM(Data19W,3,Room)</f>
        <v>0</v>
      </c>
      <c r="F69" s="807"/>
      <c r="G69" s="779">
        <f>DSUM(Data19W,5,Room)</f>
        <v>0</v>
      </c>
      <c r="H69" s="860" t="s">
        <v>904</v>
      </c>
      <c r="I69" s="805"/>
      <c r="J69" s="780"/>
      <c r="K69" s="779"/>
    </row>
    <row r="70" spans="1:12" ht="15.75" x14ac:dyDescent="0.25">
      <c r="A70" s="800"/>
      <c r="B70" s="800"/>
      <c r="C70" s="800" t="s">
        <v>686</v>
      </c>
      <c r="D70" s="806" t="s">
        <v>684</v>
      </c>
      <c r="E70" s="784">
        <f>DSUM(Data19W,3,Health)</f>
        <v>0</v>
      </c>
      <c r="F70" s="807"/>
      <c r="G70" s="779">
        <f>DSUM(Data19W,5,Health)</f>
        <v>0</v>
      </c>
      <c r="H70" s="860" t="s">
        <v>905</v>
      </c>
      <c r="I70" s="805"/>
      <c r="J70" s="780"/>
      <c r="K70" s="779"/>
    </row>
    <row r="71" spans="1:12" ht="15.75" x14ac:dyDescent="0.25">
      <c r="A71" s="800"/>
      <c r="B71" s="800"/>
      <c r="C71" s="800" t="s">
        <v>685</v>
      </c>
      <c r="D71" s="806" t="s">
        <v>687</v>
      </c>
      <c r="E71" s="784">
        <f>DSUM(Data19W,3,ANC)</f>
        <v>0</v>
      </c>
      <c r="F71" s="807"/>
      <c r="G71" s="779">
        <f>DSUM(Data19W,5,ANC)</f>
        <v>0</v>
      </c>
      <c r="H71" s="860" t="s">
        <v>906</v>
      </c>
      <c r="I71" s="805"/>
      <c r="J71" s="780"/>
      <c r="K71" s="779"/>
    </row>
    <row r="72" spans="1:12" ht="15.75" x14ac:dyDescent="0.25">
      <c r="A72" s="800"/>
      <c r="B72" s="800"/>
      <c r="C72" s="800" t="s">
        <v>688</v>
      </c>
      <c r="D72" s="806" t="s">
        <v>689</v>
      </c>
      <c r="E72" s="784">
        <f>DSUM(Data19W,3,Admin)</f>
        <v>0</v>
      </c>
      <c r="F72" s="807"/>
      <c r="G72" s="779">
        <f>DSUM(Data19W,5,Admin)</f>
        <v>0</v>
      </c>
      <c r="H72" s="860" t="s">
        <v>907</v>
      </c>
      <c r="I72" s="805"/>
      <c r="J72" s="780"/>
      <c r="K72" s="779"/>
    </row>
    <row r="73" spans="1:12" ht="15.75" x14ac:dyDescent="0.25">
      <c r="A73" s="800"/>
      <c r="B73" s="800"/>
      <c r="C73" s="800" t="s">
        <v>744</v>
      </c>
      <c r="D73" s="808" t="s">
        <v>827</v>
      </c>
      <c r="E73" s="784">
        <f>E74-SUM(E69:E72)</f>
        <v>0</v>
      </c>
      <c r="F73" s="809"/>
      <c r="G73" s="779">
        <f>G74-SUM(G69:G72)</f>
        <v>0</v>
      </c>
      <c r="H73" s="860"/>
      <c r="I73" s="805"/>
      <c r="J73" s="780"/>
      <c r="K73" s="779"/>
      <c r="L73" s="810" t="s">
        <v>746</v>
      </c>
    </row>
    <row r="74" spans="1:12" ht="15.75" x14ac:dyDescent="0.25">
      <c r="A74" s="800"/>
      <c r="B74" s="800"/>
      <c r="C74" s="811" t="s">
        <v>6</v>
      </c>
      <c r="D74" s="776"/>
      <c r="E74" s="789">
        <f>+E65</f>
        <v>0</v>
      </c>
      <c r="F74" s="778"/>
      <c r="G74" s="791">
        <f>+G65</f>
        <v>0</v>
      </c>
      <c r="H74" s="860"/>
      <c r="I74" s="805"/>
      <c r="J74" s="780"/>
      <c r="K74" s="779"/>
      <c r="L74" s="812" t="s">
        <v>747</v>
      </c>
    </row>
    <row r="75" spans="1:12" x14ac:dyDescent="0.2">
      <c r="A75" s="800"/>
      <c r="B75" s="800"/>
      <c r="C75" s="800"/>
      <c r="D75" s="776"/>
      <c r="E75" s="777"/>
      <c r="F75" s="778"/>
      <c r="G75" s="779"/>
      <c r="H75" s="780"/>
      <c r="I75" s="779"/>
      <c r="J75" s="780"/>
      <c r="K75" s="779"/>
      <c r="L75" s="812" t="s">
        <v>745</v>
      </c>
    </row>
    <row r="76" spans="1:12" s="773" customFormat="1" x14ac:dyDescent="0.2">
      <c r="A76" s="800"/>
      <c r="B76" s="775"/>
      <c r="C76" s="767"/>
      <c r="D76" s="776"/>
      <c r="E76" s="777"/>
      <c r="F76" s="778"/>
      <c r="G76" s="779"/>
      <c r="H76" s="780"/>
      <c r="I76" s="779"/>
      <c r="J76" s="780"/>
      <c r="K76" s="779"/>
    </row>
    <row r="77" spans="1:12" ht="17.25" x14ac:dyDescent="0.2">
      <c r="A77" s="813" t="s">
        <v>901</v>
      </c>
      <c r="B77" s="800"/>
      <c r="C77" s="800"/>
      <c r="D77" s="776"/>
      <c r="E77" s="777"/>
      <c r="F77" s="778"/>
      <c r="G77" s="779"/>
      <c r="H77" s="780"/>
      <c r="I77" s="779"/>
      <c r="J77" s="780"/>
      <c r="K77" s="779"/>
    </row>
    <row r="78" spans="1:12" ht="17.25" x14ac:dyDescent="0.2">
      <c r="A78" s="813" t="s">
        <v>765</v>
      </c>
      <c r="B78" s="800"/>
      <c r="C78" s="800"/>
      <c r="D78" s="776"/>
      <c r="E78" s="777"/>
      <c r="F78" s="778"/>
      <c r="G78" s="779"/>
      <c r="H78" s="780"/>
      <c r="I78" s="779"/>
      <c r="J78" s="780"/>
      <c r="K78" s="779"/>
    </row>
    <row r="79" spans="1:12" ht="17.25" x14ac:dyDescent="0.2">
      <c r="A79" s="813" t="s">
        <v>766</v>
      </c>
      <c r="B79" s="800"/>
      <c r="C79" s="800"/>
      <c r="D79" s="776"/>
      <c r="E79" s="777"/>
      <c r="F79" s="778"/>
      <c r="G79" s="779"/>
      <c r="H79" s="780"/>
      <c r="I79" s="779"/>
      <c r="J79" s="780"/>
      <c r="K79" s="779"/>
    </row>
    <row r="80" spans="1:12" ht="17.25" x14ac:dyDescent="0.2">
      <c r="A80" s="813" t="s">
        <v>902</v>
      </c>
      <c r="B80" s="800"/>
      <c r="C80" s="800"/>
      <c r="D80" s="776"/>
      <c r="E80" s="777"/>
      <c r="F80" s="778"/>
      <c r="G80" s="779"/>
      <c r="H80" s="780"/>
      <c r="I80" s="779"/>
      <c r="J80" s="780"/>
      <c r="K80" s="779"/>
    </row>
    <row r="81" spans="4:11" x14ac:dyDescent="0.2">
      <c r="D81" s="814"/>
      <c r="E81" s="815"/>
      <c r="F81" s="816"/>
      <c r="G81" s="817"/>
      <c r="H81" s="818"/>
      <c r="I81" s="817"/>
      <c r="J81" s="818"/>
      <c r="K81" s="817"/>
    </row>
    <row r="82" spans="4:11" x14ac:dyDescent="0.2">
      <c r="D82" s="814"/>
      <c r="E82" s="815"/>
      <c r="F82" s="816"/>
      <c r="G82" s="817"/>
      <c r="H82" s="818"/>
      <c r="I82" s="817"/>
      <c r="J82" s="818"/>
      <c r="K82" s="817"/>
    </row>
    <row r="83" spans="4:11" x14ac:dyDescent="0.2">
      <c r="D83" s="814"/>
      <c r="E83" s="815"/>
      <c r="F83" s="816"/>
      <c r="G83" s="817"/>
      <c r="H83" s="818"/>
      <c r="I83" s="817"/>
      <c r="J83" s="818"/>
      <c r="K83" s="817"/>
    </row>
    <row r="84" spans="4:11" x14ac:dyDescent="0.2">
      <c r="D84" s="814"/>
      <c r="E84" s="815"/>
      <c r="F84" s="816"/>
      <c r="G84" s="817"/>
      <c r="H84" s="818"/>
      <c r="I84" s="817"/>
      <c r="J84" s="818"/>
      <c r="K84" s="817"/>
    </row>
    <row r="85" spans="4:11" x14ac:dyDescent="0.2">
      <c r="D85" s="814"/>
      <c r="E85" s="815"/>
      <c r="F85" s="816"/>
      <c r="G85" s="817"/>
      <c r="H85" s="818"/>
      <c r="I85" s="817"/>
      <c r="J85" s="818"/>
      <c r="K85" s="817"/>
    </row>
    <row r="86" spans="4:11" x14ac:dyDescent="0.2">
      <c r="D86" s="814"/>
      <c r="E86" s="815"/>
      <c r="F86" s="816"/>
      <c r="G86" s="817"/>
      <c r="H86" s="818"/>
      <c r="I86" s="817"/>
      <c r="J86" s="818"/>
      <c r="K86" s="817"/>
    </row>
    <row r="87" spans="4:11" x14ac:dyDescent="0.2">
      <c r="D87" s="814"/>
      <c r="E87" s="815"/>
      <c r="F87" s="816"/>
      <c r="G87" s="817"/>
      <c r="H87" s="818"/>
      <c r="I87" s="817"/>
      <c r="J87" s="818"/>
      <c r="K87" s="817"/>
    </row>
    <row r="88" spans="4:11" x14ac:dyDescent="0.2">
      <c r="D88" s="814"/>
      <c r="E88" s="815"/>
      <c r="F88" s="816"/>
      <c r="G88" s="817"/>
      <c r="H88" s="818"/>
      <c r="I88" s="817"/>
      <c r="J88" s="818"/>
      <c r="K88" s="817"/>
    </row>
    <row r="89" spans="4:11" x14ac:dyDescent="0.2">
      <c r="D89" s="814"/>
      <c r="E89" s="815"/>
      <c r="F89" s="816"/>
      <c r="G89" s="817"/>
      <c r="H89" s="818"/>
      <c r="I89" s="817"/>
      <c r="J89" s="818"/>
      <c r="K89" s="817"/>
    </row>
    <row r="90" spans="4:11" x14ac:dyDescent="0.2">
      <c r="D90" s="814"/>
      <c r="E90" s="815"/>
      <c r="F90" s="816"/>
      <c r="G90" s="817"/>
      <c r="H90" s="818"/>
      <c r="I90" s="817"/>
      <c r="J90" s="818"/>
      <c r="K90" s="817"/>
    </row>
    <row r="91" spans="4:11" x14ac:dyDescent="0.2">
      <c r="D91" s="814"/>
      <c r="E91" s="815"/>
      <c r="F91" s="816"/>
      <c r="G91" s="817"/>
      <c r="H91" s="818"/>
      <c r="I91" s="817"/>
      <c r="J91" s="818"/>
      <c r="K91" s="817"/>
    </row>
    <row r="92" spans="4:11" x14ac:dyDescent="0.2">
      <c r="D92" s="814"/>
      <c r="E92" s="815"/>
      <c r="F92" s="816"/>
      <c r="G92" s="817"/>
      <c r="H92" s="818"/>
      <c r="I92" s="817"/>
      <c r="J92" s="818"/>
      <c r="K92" s="817"/>
    </row>
    <row r="93" spans="4:11" x14ac:dyDescent="0.2">
      <c r="D93" s="814"/>
      <c r="E93" s="815"/>
      <c r="F93" s="816"/>
      <c r="G93" s="817"/>
      <c r="H93" s="818"/>
      <c r="I93" s="817"/>
      <c r="J93" s="818"/>
      <c r="K93" s="817"/>
    </row>
    <row r="94" spans="4:11" x14ac:dyDescent="0.2">
      <c r="D94" s="814"/>
      <c r="E94" s="815"/>
      <c r="F94" s="816"/>
      <c r="G94" s="817"/>
      <c r="H94" s="818"/>
      <c r="I94" s="817"/>
      <c r="J94" s="818"/>
      <c r="K94" s="817"/>
    </row>
    <row r="95" spans="4:11" x14ac:dyDescent="0.2">
      <c r="D95" s="814"/>
      <c r="E95" s="815"/>
      <c r="F95" s="816"/>
      <c r="G95" s="817"/>
      <c r="H95" s="818"/>
      <c r="I95" s="817"/>
      <c r="J95" s="818"/>
      <c r="K95" s="817"/>
    </row>
    <row r="96" spans="4:11" x14ac:dyDescent="0.2">
      <c r="D96" s="814"/>
      <c r="E96" s="815"/>
      <c r="F96" s="816"/>
      <c r="G96" s="817"/>
      <c r="H96" s="818"/>
      <c r="I96" s="817"/>
      <c r="J96" s="818"/>
      <c r="K96" s="817"/>
    </row>
    <row r="97" spans="4:11" x14ac:dyDescent="0.2">
      <c r="D97" s="814"/>
      <c r="E97" s="815"/>
      <c r="F97" s="816"/>
      <c r="G97" s="817"/>
      <c r="H97" s="818"/>
      <c r="I97" s="817"/>
      <c r="J97" s="818"/>
      <c r="K97" s="817"/>
    </row>
    <row r="98" spans="4:11" x14ac:dyDescent="0.2">
      <c r="D98" s="814"/>
      <c r="E98" s="815"/>
      <c r="F98" s="816"/>
      <c r="G98" s="817"/>
      <c r="H98" s="818"/>
      <c r="I98" s="817"/>
      <c r="J98" s="818"/>
      <c r="K98" s="817"/>
    </row>
    <row r="99" spans="4:11" x14ac:dyDescent="0.2">
      <c r="D99" s="814"/>
      <c r="E99" s="815"/>
      <c r="F99" s="816"/>
      <c r="G99" s="817"/>
      <c r="H99" s="818"/>
      <c r="I99" s="817"/>
      <c r="J99" s="818"/>
      <c r="K99" s="817"/>
    </row>
    <row r="100" spans="4:11" x14ac:dyDescent="0.2">
      <c r="D100" s="814"/>
      <c r="E100" s="815"/>
      <c r="F100" s="816"/>
      <c r="G100" s="817"/>
      <c r="H100" s="818"/>
      <c r="I100" s="817"/>
      <c r="J100" s="818"/>
      <c r="K100" s="817"/>
    </row>
    <row r="101" spans="4:11" x14ac:dyDescent="0.2">
      <c r="D101" s="814"/>
      <c r="E101" s="815"/>
      <c r="F101" s="816"/>
      <c r="G101" s="817"/>
      <c r="H101" s="818"/>
      <c r="I101" s="817"/>
      <c r="J101" s="818"/>
      <c r="K101" s="817"/>
    </row>
    <row r="102" spans="4:11" x14ac:dyDescent="0.2">
      <c r="D102" s="814"/>
      <c r="E102" s="815"/>
      <c r="F102" s="816"/>
      <c r="G102" s="817"/>
      <c r="H102" s="818"/>
      <c r="I102" s="817"/>
      <c r="J102" s="818"/>
      <c r="K102" s="817"/>
    </row>
    <row r="103" spans="4:11" x14ac:dyDescent="0.2">
      <c r="D103" s="814"/>
      <c r="E103" s="815"/>
      <c r="F103" s="816"/>
      <c r="G103" s="817"/>
      <c r="H103" s="818"/>
      <c r="I103" s="817"/>
      <c r="J103" s="818"/>
      <c r="K103" s="817"/>
    </row>
    <row r="104" spans="4:11" x14ac:dyDescent="0.2">
      <c r="D104" s="814"/>
      <c r="E104" s="815"/>
      <c r="F104" s="816"/>
      <c r="G104" s="817"/>
      <c r="H104" s="818"/>
      <c r="I104" s="817"/>
      <c r="J104" s="818"/>
      <c r="K104" s="817"/>
    </row>
    <row r="105" spans="4:11" x14ac:dyDescent="0.2">
      <c r="D105" s="814"/>
      <c r="E105" s="815"/>
      <c r="F105" s="816"/>
      <c r="G105" s="817"/>
      <c r="H105" s="818"/>
      <c r="I105" s="817"/>
      <c r="J105" s="818"/>
      <c r="K105" s="817"/>
    </row>
    <row r="106" spans="4:11" x14ac:dyDescent="0.2">
      <c r="D106" s="814"/>
      <c r="E106" s="815"/>
      <c r="F106" s="816"/>
      <c r="G106" s="817"/>
      <c r="H106" s="818"/>
      <c r="I106" s="817"/>
      <c r="J106" s="818"/>
      <c r="K106" s="817"/>
    </row>
    <row r="107" spans="4:11" x14ac:dyDescent="0.2">
      <c r="D107" s="814"/>
      <c r="E107" s="815"/>
      <c r="F107" s="816"/>
      <c r="G107" s="817"/>
      <c r="H107" s="818"/>
      <c r="I107" s="817"/>
      <c r="J107" s="818"/>
      <c r="K107" s="817"/>
    </row>
    <row r="108" spans="4:11" x14ac:dyDescent="0.2">
      <c r="D108" s="814"/>
      <c r="E108" s="815"/>
      <c r="F108" s="816"/>
      <c r="G108" s="817"/>
      <c r="H108" s="818"/>
      <c r="I108" s="817"/>
      <c r="J108" s="818"/>
      <c r="K108" s="817"/>
    </row>
    <row r="109" spans="4:11" x14ac:dyDescent="0.2">
      <c r="D109" s="814"/>
      <c r="E109" s="815"/>
      <c r="F109" s="816"/>
      <c r="G109" s="817"/>
      <c r="H109" s="818"/>
      <c r="I109" s="817"/>
      <c r="J109" s="818"/>
      <c r="K109" s="817"/>
    </row>
    <row r="110" spans="4:11" x14ac:dyDescent="0.2">
      <c r="D110" s="814"/>
      <c r="E110" s="815"/>
      <c r="F110" s="816"/>
      <c r="G110" s="817"/>
      <c r="H110" s="818"/>
      <c r="I110" s="817"/>
      <c r="J110" s="818"/>
      <c r="K110" s="817"/>
    </row>
    <row r="111" spans="4:11" x14ac:dyDescent="0.2">
      <c r="D111" s="814"/>
      <c r="E111" s="815"/>
      <c r="F111" s="816"/>
      <c r="G111" s="817"/>
      <c r="H111" s="818"/>
      <c r="I111" s="817"/>
      <c r="J111" s="818"/>
      <c r="K111" s="817"/>
    </row>
    <row r="112" spans="4:11" x14ac:dyDescent="0.2">
      <c r="D112" s="814"/>
      <c r="E112" s="815"/>
      <c r="F112" s="816"/>
      <c r="G112" s="817"/>
      <c r="H112" s="818"/>
      <c r="I112" s="817"/>
      <c r="J112" s="818"/>
      <c r="K112" s="817"/>
    </row>
    <row r="113" spans="4:11" x14ac:dyDescent="0.2">
      <c r="D113" s="814"/>
      <c r="E113" s="815"/>
      <c r="F113" s="816"/>
      <c r="G113" s="817"/>
      <c r="H113" s="818"/>
      <c r="I113" s="817"/>
      <c r="J113" s="818"/>
      <c r="K113" s="817"/>
    </row>
    <row r="114" spans="4:11" x14ac:dyDescent="0.2">
      <c r="D114" s="814"/>
      <c r="E114" s="815"/>
      <c r="F114" s="816"/>
      <c r="G114" s="817"/>
      <c r="H114" s="818"/>
      <c r="I114" s="817"/>
      <c r="J114" s="818"/>
      <c r="K114" s="817"/>
    </row>
    <row r="115" spans="4:11" x14ac:dyDescent="0.2">
      <c r="D115" s="814"/>
      <c r="E115" s="815"/>
      <c r="F115" s="816"/>
      <c r="G115" s="817"/>
      <c r="H115" s="818"/>
      <c r="I115" s="817"/>
      <c r="J115" s="818"/>
      <c r="K115" s="817"/>
    </row>
    <row r="116" spans="4:11" x14ac:dyDescent="0.2">
      <c r="D116" s="814"/>
      <c r="E116" s="815"/>
      <c r="F116" s="816"/>
      <c r="G116" s="817"/>
      <c r="H116" s="818"/>
      <c r="I116" s="817"/>
      <c r="J116" s="818"/>
      <c r="K116" s="817"/>
    </row>
    <row r="117" spans="4:11" x14ac:dyDescent="0.2">
      <c r="D117" s="814"/>
      <c r="E117" s="815"/>
      <c r="F117" s="816"/>
      <c r="G117" s="817"/>
      <c r="H117" s="818"/>
      <c r="I117" s="817"/>
      <c r="J117" s="818"/>
      <c r="K117" s="817"/>
    </row>
    <row r="118" spans="4:11" x14ac:dyDescent="0.2">
      <c r="D118" s="814"/>
      <c r="E118" s="815"/>
      <c r="F118" s="816"/>
      <c r="G118" s="817"/>
      <c r="H118" s="818"/>
      <c r="I118" s="817"/>
      <c r="J118" s="818"/>
      <c r="K118" s="817"/>
    </row>
    <row r="119" spans="4:11" x14ac:dyDescent="0.2">
      <c r="D119" s="814"/>
      <c r="E119" s="815"/>
      <c r="F119" s="816"/>
      <c r="G119" s="817"/>
      <c r="H119" s="818"/>
      <c r="I119" s="817"/>
      <c r="J119" s="818"/>
      <c r="K119" s="817"/>
    </row>
    <row r="120" spans="4:11" x14ac:dyDescent="0.2">
      <c r="D120" s="814"/>
      <c r="E120" s="815"/>
      <c r="F120" s="816"/>
      <c r="G120" s="817"/>
      <c r="H120" s="818"/>
      <c r="I120" s="817"/>
      <c r="J120" s="818"/>
      <c r="K120" s="817"/>
    </row>
    <row r="121" spans="4:11" x14ac:dyDescent="0.2">
      <c r="D121" s="814"/>
      <c r="E121" s="815"/>
      <c r="F121" s="816"/>
      <c r="G121" s="817"/>
      <c r="H121" s="818"/>
      <c r="I121" s="817"/>
      <c r="J121" s="818"/>
      <c r="K121" s="817"/>
    </row>
    <row r="122" spans="4:11" x14ac:dyDescent="0.2">
      <c r="D122" s="814"/>
      <c r="E122" s="815"/>
      <c r="F122" s="816"/>
      <c r="G122" s="817"/>
      <c r="H122" s="818"/>
      <c r="I122" s="817"/>
      <c r="J122" s="818"/>
      <c r="K122" s="817"/>
    </row>
    <row r="123" spans="4:11" x14ac:dyDescent="0.2">
      <c r="D123" s="814"/>
      <c r="E123" s="815"/>
      <c r="F123" s="816"/>
      <c r="G123" s="817"/>
      <c r="H123" s="818"/>
      <c r="I123" s="817"/>
      <c r="J123" s="818"/>
      <c r="K123" s="817"/>
    </row>
    <row r="124" spans="4:11" x14ac:dyDescent="0.2">
      <c r="D124" s="814"/>
      <c r="E124" s="815"/>
      <c r="F124" s="816"/>
      <c r="G124" s="817"/>
      <c r="H124" s="818"/>
      <c r="I124" s="817"/>
      <c r="J124" s="818"/>
      <c r="K124" s="817"/>
    </row>
    <row r="125" spans="4:11" x14ac:dyDescent="0.2">
      <c r="D125" s="814"/>
      <c r="E125" s="815"/>
      <c r="F125" s="816"/>
      <c r="G125" s="817"/>
      <c r="H125" s="818"/>
      <c r="I125" s="817"/>
      <c r="J125" s="818"/>
      <c r="K125" s="817"/>
    </row>
    <row r="126" spans="4:11" x14ac:dyDescent="0.2">
      <c r="D126" s="814"/>
      <c r="E126" s="815"/>
      <c r="F126" s="816"/>
      <c r="G126" s="817"/>
      <c r="H126" s="818"/>
      <c r="I126" s="817"/>
      <c r="J126" s="818"/>
      <c r="K126" s="817"/>
    </row>
    <row r="127" spans="4:11" x14ac:dyDescent="0.2">
      <c r="D127" s="814"/>
      <c r="E127" s="815"/>
      <c r="F127" s="816"/>
      <c r="G127" s="817"/>
      <c r="H127" s="818"/>
      <c r="I127" s="817"/>
      <c r="J127" s="818"/>
      <c r="K127" s="817"/>
    </row>
    <row r="128" spans="4:11" x14ac:dyDescent="0.2">
      <c r="D128" s="814"/>
      <c r="E128" s="815"/>
      <c r="F128" s="816"/>
      <c r="G128" s="817"/>
      <c r="H128" s="818"/>
      <c r="I128" s="817"/>
      <c r="J128" s="818"/>
      <c r="K128" s="817"/>
    </row>
    <row r="129" spans="4:11" x14ac:dyDescent="0.2">
      <c r="D129" s="814"/>
      <c r="E129" s="815"/>
      <c r="F129" s="816"/>
      <c r="G129" s="817"/>
      <c r="H129" s="818"/>
      <c r="I129" s="817"/>
      <c r="J129" s="818"/>
      <c r="K129" s="817"/>
    </row>
    <row r="130" spans="4:11" x14ac:dyDescent="0.2">
      <c r="D130" s="814"/>
      <c r="E130" s="815"/>
      <c r="F130" s="816"/>
      <c r="G130" s="817"/>
      <c r="H130" s="818"/>
      <c r="I130" s="817"/>
      <c r="J130" s="818"/>
      <c r="K130" s="817"/>
    </row>
    <row r="131" spans="4:11" x14ac:dyDescent="0.2">
      <c r="D131" s="814"/>
      <c r="E131" s="815"/>
      <c r="F131" s="816"/>
      <c r="G131" s="817"/>
      <c r="H131" s="818"/>
      <c r="I131" s="817"/>
      <c r="J131" s="818"/>
      <c r="K131" s="817"/>
    </row>
    <row r="132" spans="4:11" x14ac:dyDescent="0.2">
      <c r="D132" s="814"/>
      <c r="E132" s="815"/>
      <c r="F132" s="816"/>
      <c r="G132" s="817"/>
      <c r="H132" s="818"/>
      <c r="I132" s="817"/>
      <c r="J132" s="818"/>
      <c r="K132" s="817"/>
    </row>
    <row r="133" spans="4:11" x14ac:dyDescent="0.2">
      <c r="D133" s="814"/>
      <c r="E133" s="815"/>
      <c r="F133" s="816"/>
      <c r="G133" s="817"/>
      <c r="H133" s="818"/>
      <c r="I133" s="817"/>
      <c r="J133" s="818"/>
      <c r="K133" s="817"/>
    </row>
    <row r="134" spans="4:11" x14ac:dyDescent="0.2">
      <c r="D134" s="814"/>
      <c r="E134" s="815"/>
      <c r="F134" s="816"/>
      <c r="G134" s="817"/>
      <c r="H134" s="818"/>
      <c r="I134" s="817"/>
      <c r="J134" s="818"/>
      <c r="K134" s="817"/>
    </row>
    <row r="135" spans="4:11" x14ac:dyDescent="0.2">
      <c r="D135" s="819"/>
      <c r="E135" s="819"/>
      <c r="F135" s="819"/>
      <c r="G135" s="819"/>
      <c r="H135" s="819"/>
      <c r="I135" s="819"/>
      <c r="J135" s="819"/>
      <c r="K135" s="819"/>
    </row>
    <row r="136" spans="4:11" x14ac:dyDescent="0.2">
      <c r="D136" s="819"/>
      <c r="E136" s="819"/>
      <c r="F136" s="819"/>
      <c r="G136" s="819"/>
      <c r="H136" s="819"/>
      <c r="I136" s="819"/>
      <c r="J136" s="819"/>
      <c r="K136" s="819"/>
    </row>
    <row r="137" spans="4:11" x14ac:dyDescent="0.2">
      <c r="D137" s="819"/>
      <c r="E137" s="819"/>
      <c r="F137" s="819"/>
      <c r="G137" s="819"/>
      <c r="H137" s="819"/>
      <c r="I137" s="819"/>
      <c r="J137" s="819"/>
      <c r="K137" s="819"/>
    </row>
    <row r="138" spans="4:11" x14ac:dyDescent="0.2">
      <c r="D138" s="819"/>
      <c r="E138" s="819"/>
      <c r="F138" s="819"/>
      <c r="G138" s="819"/>
      <c r="H138" s="819"/>
      <c r="I138" s="819"/>
      <c r="J138" s="819"/>
      <c r="K138" s="819"/>
    </row>
    <row r="223" spans="1:11" hidden="1" x14ac:dyDescent="0.2">
      <c r="D223" s="814"/>
      <c r="E223" s="815"/>
      <c r="F223" s="816"/>
      <c r="G223" s="817"/>
      <c r="H223" s="818"/>
      <c r="I223" s="817"/>
      <c r="J223" s="818"/>
      <c r="K223" s="817"/>
    </row>
    <row r="224" spans="1:11" hidden="1" x14ac:dyDescent="0.2">
      <c r="A224" s="820"/>
      <c r="B224" s="821"/>
      <c r="C224" s="821"/>
      <c r="D224" s="822"/>
      <c r="E224" s="823"/>
      <c r="F224" s="824"/>
      <c r="G224" s="825"/>
      <c r="H224" s="826"/>
      <c r="I224" s="817"/>
      <c r="J224" s="818"/>
      <c r="K224" s="817"/>
    </row>
    <row r="225" spans="1:11" hidden="1" x14ac:dyDescent="0.2">
      <c r="A225" s="827" t="s">
        <v>700</v>
      </c>
      <c r="B225" s="800"/>
      <c r="C225" s="800" t="s">
        <v>696</v>
      </c>
      <c r="D225" s="776" t="s">
        <v>690</v>
      </c>
      <c r="E225" s="777" t="s">
        <v>28</v>
      </c>
      <c r="F225" s="778" t="s">
        <v>687</v>
      </c>
      <c r="G225" s="779" t="s">
        <v>5</v>
      </c>
      <c r="H225" s="828"/>
      <c r="I225" s="817"/>
      <c r="J225" s="818"/>
      <c r="K225" s="817"/>
    </row>
    <row r="226" spans="1:11" hidden="1" x14ac:dyDescent="0.2">
      <c r="A226" s="827" t="s">
        <v>700</v>
      </c>
      <c r="B226" s="800"/>
      <c r="C226" s="800"/>
      <c r="D226" s="776"/>
      <c r="E226" s="777"/>
      <c r="F226" s="778"/>
      <c r="G226" s="779"/>
      <c r="H226" s="828"/>
      <c r="I226" s="817"/>
      <c r="J226" s="818"/>
      <c r="K226" s="817"/>
    </row>
    <row r="227" spans="1:11" ht="71.25" hidden="1" x14ac:dyDescent="0.2">
      <c r="A227" s="827" t="s">
        <v>700</v>
      </c>
      <c r="B227" s="800"/>
      <c r="C227" s="800"/>
      <c r="D227" s="829" t="s">
        <v>691</v>
      </c>
      <c r="E227" s="829" t="s">
        <v>691</v>
      </c>
      <c r="F227" s="829" t="s">
        <v>691</v>
      </c>
      <c r="G227" s="829" t="s">
        <v>691</v>
      </c>
      <c r="H227" s="828"/>
      <c r="I227" s="817"/>
      <c r="J227" s="818"/>
      <c r="K227" s="817"/>
    </row>
    <row r="228" spans="1:11" hidden="1" x14ac:dyDescent="0.2">
      <c r="A228" s="827" t="s">
        <v>700</v>
      </c>
      <c r="B228" s="800"/>
      <c r="C228" s="800"/>
      <c r="D228" s="776" t="s">
        <v>667</v>
      </c>
      <c r="E228" s="776" t="s">
        <v>684</v>
      </c>
      <c r="F228" s="776" t="s">
        <v>687</v>
      </c>
      <c r="G228" s="776" t="s">
        <v>689</v>
      </c>
      <c r="H228" s="828"/>
      <c r="I228" s="817"/>
      <c r="J228" s="818"/>
      <c r="K228" s="817"/>
    </row>
    <row r="229" spans="1:11" hidden="1" x14ac:dyDescent="0.2">
      <c r="A229" s="830"/>
      <c r="B229" s="831"/>
      <c r="C229" s="831"/>
      <c r="D229" s="832"/>
      <c r="E229" s="832"/>
      <c r="F229" s="832"/>
      <c r="G229" s="832"/>
      <c r="H229" s="833"/>
      <c r="I229" s="817"/>
      <c r="J229" s="818"/>
      <c r="K229" s="817"/>
    </row>
    <row r="230" spans="1:11" hidden="1" x14ac:dyDescent="0.2">
      <c r="D230" s="814"/>
      <c r="E230" s="815"/>
      <c r="F230" s="816"/>
      <c r="G230" s="817"/>
      <c r="H230" s="818"/>
      <c r="I230" s="817"/>
      <c r="J230" s="818"/>
      <c r="K230" s="817"/>
    </row>
  </sheetData>
  <sheetProtection algorithmName="SHA-512" hashValue="rc6iOMftSZT5GOFDaQHdA4FUf+AGOizLEQnDIu+0H7JKcNdP7tq1MnCHCBoHERlZWy/THEZm4qhrPUgQXPTqEQ==" saltValue="mlHiWV36z33Y8tsXrq5/DA==" spinCount="100000" sheet="1" objects="1" scenarios="1"/>
  <mergeCells count="6">
    <mergeCell ref="C5:E5"/>
    <mergeCell ref="C6:E6"/>
    <mergeCell ref="G66:K66"/>
    <mergeCell ref="A2:K2"/>
    <mergeCell ref="A3:K3"/>
    <mergeCell ref="A6:B6"/>
  </mergeCells>
  <phoneticPr fontId="2" type="noConversion"/>
  <conditionalFormatting sqref="E10:K10 A7:XFD7 A2:XFD3">
    <cfRule type="expression" dxfId="49" priority="28">
      <formula>CELL("Protect",A2)=0</formula>
    </cfRule>
  </conditionalFormatting>
  <conditionalFormatting sqref="B10:C10">
    <cfRule type="expression" dxfId="48" priority="25">
      <formula>CELL("Protect",B10)=0</formula>
    </cfRule>
  </conditionalFormatting>
  <conditionalFormatting sqref="A10">
    <cfRule type="expression" dxfId="47" priority="21">
      <formula>CELL("Protect",A10)=0</formula>
    </cfRule>
  </conditionalFormatting>
  <conditionalFormatting sqref="D10">
    <cfRule type="expression" dxfId="46" priority="19">
      <formula>CELL("Protect",D10)=0</formula>
    </cfRule>
  </conditionalFormatting>
  <conditionalFormatting sqref="L5:XFD6 A1:XFD4">
    <cfRule type="expression" dxfId="45" priority="18">
      <formula>CELL("protect",A1)=0</formula>
    </cfRule>
  </conditionalFormatting>
  <conditionalFormatting sqref="I6">
    <cfRule type="expression" dxfId="44" priority="9">
      <formula>CELL("protect",I6)=0</formula>
    </cfRule>
  </conditionalFormatting>
  <conditionalFormatting sqref="B5">
    <cfRule type="expression" dxfId="43" priority="17">
      <formula>CELL("protect",B5)=0</formula>
    </cfRule>
  </conditionalFormatting>
  <conditionalFormatting sqref="A5">
    <cfRule type="expression" dxfId="42" priority="16">
      <formula>CELL("protect",A5)=0</formula>
    </cfRule>
  </conditionalFormatting>
  <conditionalFormatting sqref="A6">
    <cfRule type="expression" dxfId="41" priority="15">
      <formula>CELL("protect",A6)=0</formula>
    </cfRule>
  </conditionalFormatting>
  <conditionalFormatting sqref="C5">
    <cfRule type="expression" dxfId="40" priority="14">
      <formula>CELL("protect",C5)=0</formula>
    </cfRule>
  </conditionalFormatting>
  <conditionalFormatting sqref="C6">
    <cfRule type="expression" dxfId="39" priority="13">
      <formula>CELL("protect",C6)=0</formula>
    </cfRule>
  </conditionalFormatting>
  <conditionalFormatting sqref="F5:G5">
    <cfRule type="expression" dxfId="38" priority="12">
      <formula>CELL("Protect",F5)=0</formula>
    </cfRule>
  </conditionalFormatting>
  <conditionalFormatting sqref="F6:G6">
    <cfRule type="expression" dxfId="37" priority="11">
      <formula>CELL("Protect",F6)=0</formula>
    </cfRule>
  </conditionalFormatting>
  <conditionalFormatting sqref="I5:J5">
    <cfRule type="expression" dxfId="36" priority="10">
      <formula>CELL("Protect",I5)=0</formula>
    </cfRule>
  </conditionalFormatting>
  <conditionalFormatting sqref="D227:G227">
    <cfRule type="expression" dxfId="35" priority="6">
      <formula>CELL("Protect",D227)=0</formula>
    </cfRule>
  </conditionalFormatting>
  <conditionalFormatting sqref="G68">
    <cfRule type="expression" dxfId="34" priority="5">
      <formula>CELL("Protect",G68)=0</formula>
    </cfRule>
  </conditionalFormatting>
  <conditionalFormatting sqref="E68">
    <cfRule type="expression" dxfId="33" priority="3">
      <formula>CELL("Protect",E68)=0</formula>
    </cfRule>
  </conditionalFormatting>
  <dataValidations count="3">
    <dataValidation type="list" allowBlank="1" showErrorMessage="1" error="Enter (or choose from the dropdown) one of the 4 specified abbreviations:  R&amp;B, HC, ANC, or GA." sqref="D12:D64" xr:uid="{00000000-0002-0000-1F00-000000000000}">
      <formula1>"R&amp;B, HC, ANC, GA"</formula1>
    </dataValidation>
    <dataValidation type="whole" allowBlank="1" showInputMessage="1" showErrorMessage="1" error="Round to nearest whole number and enter whole number only." sqref="G12:G63" xr:uid="{6C366ABF-1018-46FF-B867-6F9EB597B717}">
      <formula1>-1000000</formula1>
      <formula2>10000000000000000000</formula2>
    </dataValidation>
    <dataValidation type="whole" allowBlank="1" showInputMessage="1" showErrorMessage="1" error="Round to nearest whole number and enter whole number only." sqref="I12:I63" xr:uid="{E602B064-29C2-4C0D-A586-14B7332F915F}">
      <formula1>-10000000</formula1>
      <formula2>1000000000000000000</formula2>
    </dataValidation>
  </dataValidations>
  <printOptions horizontalCentered="1"/>
  <pageMargins left="0.25" right="0.25" top="0.3" bottom="0.45" header="0.3" footer="0.25"/>
  <pageSetup scale="81" fitToHeight="2" orientation="landscape" r:id="rId1"/>
  <headerFooter>
    <oddFooter>&amp;R&amp;"Tahoma,Regular"&amp;10ID-46 (rev. 07/20), Schedule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"/>
  <dimension ref="A1:O258"/>
  <sheetViews>
    <sheetView zoomScale="88" zoomScaleNormal="88" workbookViewId="0">
      <pane ySplit="9" topLeftCell="A10" activePane="bottomLeft" state="frozen"/>
      <selection activeCell="L74" sqref="L74"/>
      <selection pane="bottomLeft" activeCell="B11" sqref="B11:E11"/>
    </sheetView>
  </sheetViews>
  <sheetFormatPr defaultRowHeight="15" x14ac:dyDescent="0.2"/>
  <cols>
    <col min="1" max="1" width="23.125" style="760" customWidth="1"/>
    <col min="2" max="2" width="28.5" style="760" customWidth="1"/>
    <col min="3" max="3" width="17.375" style="760" customWidth="1"/>
    <col min="4" max="4" width="6.25" style="760" customWidth="1"/>
    <col min="5" max="5" width="12.75" style="760" customWidth="1"/>
    <col min="6" max="6" width="12.25" style="760" customWidth="1"/>
    <col min="7" max="7" width="12.625" style="760" customWidth="1"/>
    <col min="8" max="8" width="1.125" style="760" customWidth="1"/>
    <col min="9" max="9" width="12.25" style="760" customWidth="1"/>
    <col min="10" max="10" width="1.125" style="760" customWidth="1"/>
    <col min="11" max="11" width="12.625" style="760" customWidth="1"/>
    <col min="12" max="16384" width="9" style="760"/>
  </cols>
  <sheetData>
    <row r="1" spans="1:13" s="9" customFormat="1" ht="6.75" customHeight="1" x14ac:dyDescent="0.2"/>
    <row r="2" spans="1:13" ht="15.75" customHeight="1" x14ac:dyDescent="0.25">
      <c r="A2" s="1051" t="s">
        <v>711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M2" s="834"/>
    </row>
    <row r="3" spans="1:13" ht="15.75" customHeight="1" x14ac:dyDescent="0.2">
      <c r="A3" s="1051" t="s">
        <v>762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</row>
    <row r="4" spans="1:13" s="9" customFormat="1" ht="6" customHeight="1" x14ac:dyDescent="0.2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3" s="9" customFormat="1" ht="15.75" customHeight="1" x14ac:dyDescent="0.2">
      <c r="A5" s="761" t="s">
        <v>171</v>
      </c>
      <c r="C5" s="1047" t="s">
        <v>47</v>
      </c>
      <c r="D5" s="1047"/>
      <c r="E5" s="1047"/>
      <c r="F5" s="162" t="s">
        <v>172</v>
      </c>
      <c r="G5" s="162"/>
      <c r="I5" s="761" t="s">
        <v>109</v>
      </c>
      <c r="J5" s="762"/>
    </row>
    <row r="6" spans="1:13" s="9" customFormat="1" ht="15.75" customHeight="1" x14ac:dyDescent="0.2">
      <c r="A6" s="1048">
        <f>Cert!$A$8</f>
        <v>0</v>
      </c>
      <c r="B6" s="1048"/>
      <c r="C6" s="1048">
        <f>Cert!$F$8</f>
        <v>0</v>
      </c>
      <c r="D6" s="1048"/>
      <c r="E6" s="1048"/>
      <c r="F6" s="763">
        <f>Cert!$K$8</f>
        <v>0</v>
      </c>
      <c r="G6" s="763"/>
      <c r="I6" s="763" t="str">
        <f>TEXT(Cert!$K$10,"mm/dd/yy")&amp;" to "&amp;TEXT(Cert!$M$10,"mm/dd/yy")</f>
        <v>07/01/19 to 06/30/20</v>
      </c>
      <c r="J6" s="764"/>
    </row>
    <row r="7" spans="1:13" ht="12" customHeight="1" x14ac:dyDescent="0.2">
      <c r="A7" s="765"/>
      <c r="B7" s="765"/>
      <c r="C7" s="765"/>
      <c r="D7" s="765"/>
      <c r="E7" s="765"/>
      <c r="F7" s="765"/>
      <c r="G7" s="765"/>
      <c r="H7" s="765"/>
      <c r="I7" s="765"/>
      <c r="J7" s="765"/>
      <c r="K7" s="765"/>
    </row>
    <row r="8" spans="1:13" s="768" customFormat="1" ht="12.75" x14ac:dyDescent="0.2">
      <c r="A8" s="873" t="s">
        <v>856</v>
      </c>
      <c r="B8" s="1071" t="s">
        <v>857</v>
      </c>
      <c r="C8" s="1071"/>
      <c r="D8" s="1071"/>
      <c r="E8" s="1071"/>
      <c r="F8" s="873" t="s">
        <v>861</v>
      </c>
      <c r="G8" s="873" t="s">
        <v>862</v>
      </c>
      <c r="H8" s="874"/>
      <c r="I8" s="873" t="s">
        <v>863</v>
      </c>
      <c r="J8" s="874"/>
      <c r="K8" s="873" t="s">
        <v>864</v>
      </c>
    </row>
    <row r="9" spans="1:13" s="773" customFormat="1" ht="60.75" thickBot="1" x14ac:dyDescent="0.25">
      <c r="A9" s="772" t="s">
        <v>900</v>
      </c>
      <c r="B9" s="1072" t="s">
        <v>677</v>
      </c>
      <c r="C9" s="1073"/>
      <c r="D9" s="1073"/>
      <c r="E9" s="1074"/>
      <c r="F9" s="772" t="s">
        <v>727</v>
      </c>
      <c r="G9" s="772" t="s">
        <v>790</v>
      </c>
      <c r="H9" s="772"/>
      <c r="I9" s="772" t="s">
        <v>748</v>
      </c>
      <c r="J9" s="772"/>
      <c r="K9" s="772" t="s">
        <v>664</v>
      </c>
    </row>
    <row r="10" spans="1:13" s="773" customFormat="1" ht="14.25" hidden="1" x14ac:dyDescent="0.2">
      <c r="A10" s="835"/>
      <c r="B10" s="1075"/>
      <c r="C10" s="1075"/>
      <c r="D10" s="1075"/>
      <c r="E10" s="1075"/>
      <c r="F10" s="836"/>
      <c r="G10" s="837"/>
      <c r="H10" s="838"/>
      <c r="I10" s="837"/>
      <c r="J10" s="838"/>
      <c r="K10" s="839"/>
    </row>
    <row r="11" spans="1:13" s="773" customFormat="1" ht="15.75" x14ac:dyDescent="0.2">
      <c r="A11" s="714" t="s">
        <v>773</v>
      </c>
      <c r="B11" s="1052" t="s">
        <v>771</v>
      </c>
      <c r="C11" s="1053"/>
      <c r="D11" s="1053"/>
      <c r="E11" s="1054"/>
      <c r="F11" s="715"/>
      <c r="G11" s="716"/>
      <c r="H11" s="782"/>
      <c r="I11" s="716"/>
      <c r="J11" s="782"/>
      <c r="K11" s="783">
        <f>+G11-I11</f>
        <v>0</v>
      </c>
    </row>
    <row r="12" spans="1:13" s="773" customFormat="1" ht="15.75" x14ac:dyDescent="0.2">
      <c r="A12" s="714" t="s">
        <v>773</v>
      </c>
      <c r="B12" s="1052" t="s">
        <v>19</v>
      </c>
      <c r="C12" s="1053"/>
      <c r="D12" s="1053"/>
      <c r="E12" s="1054"/>
      <c r="F12" s="715"/>
      <c r="G12" s="716"/>
      <c r="H12" s="782"/>
      <c r="I12" s="716"/>
      <c r="J12" s="782"/>
      <c r="K12" s="783">
        <f t="shared" ref="K12:K19" si="0">+G12-I12</f>
        <v>0</v>
      </c>
    </row>
    <row r="13" spans="1:13" s="773" customFormat="1" ht="15.75" x14ac:dyDescent="0.2">
      <c r="A13" s="714" t="s">
        <v>773</v>
      </c>
      <c r="B13" s="1052" t="s">
        <v>791</v>
      </c>
      <c r="C13" s="1053"/>
      <c r="D13" s="1053"/>
      <c r="E13" s="1054"/>
      <c r="F13" s="715"/>
      <c r="G13" s="716"/>
      <c r="H13" s="782"/>
      <c r="I13" s="716"/>
      <c r="J13" s="782"/>
      <c r="K13" s="783">
        <f t="shared" si="0"/>
        <v>0</v>
      </c>
    </row>
    <row r="14" spans="1:13" s="773" customFormat="1" ht="15.75" x14ac:dyDescent="0.2">
      <c r="A14" s="714" t="s">
        <v>773</v>
      </c>
      <c r="B14" s="1052" t="s">
        <v>792</v>
      </c>
      <c r="C14" s="1053"/>
      <c r="D14" s="1053"/>
      <c r="E14" s="1054"/>
      <c r="F14" s="715"/>
      <c r="G14" s="716"/>
      <c r="H14" s="782"/>
      <c r="I14" s="716"/>
      <c r="J14" s="782"/>
      <c r="K14" s="783">
        <f t="shared" si="0"/>
        <v>0</v>
      </c>
    </row>
    <row r="15" spans="1:13" s="773" customFormat="1" ht="15.75" x14ac:dyDescent="0.2">
      <c r="A15" s="714" t="s">
        <v>773</v>
      </c>
      <c r="B15" s="1052" t="s">
        <v>894</v>
      </c>
      <c r="C15" s="1053"/>
      <c r="D15" s="1053"/>
      <c r="E15" s="1054"/>
      <c r="F15" s="715"/>
      <c r="G15" s="716"/>
      <c r="H15" s="782"/>
      <c r="I15" s="716"/>
      <c r="J15" s="782"/>
      <c r="K15" s="783">
        <f t="shared" si="0"/>
        <v>0</v>
      </c>
    </row>
    <row r="16" spans="1:13" s="773" customFormat="1" ht="15.75" x14ac:dyDescent="0.2">
      <c r="A16" s="714" t="s">
        <v>773</v>
      </c>
      <c r="B16" s="1052" t="s">
        <v>772</v>
      </c>
      <c r="C16" s="1053"/>
      <c r="D16" s="1053"/>
      <c r="E16" s="1054"/>
      <c r="F16" s="715"/>
      <c r="G16" s="716"/>
      <c r="H16" s="782"/>
      <c r="I16" s="716"/>
      <c r="J16" s="782"/>
      <c r="K16" s="783">
        <f t="shared" si="0"/>
        <v>0</v>
      </c>
    </row>
    <row r="17" spans="1:11" s="773" customFormat="1" ht="15.75" x14ac:dyDescent="0.2">
      <c r="A17" s="714" t="s">
        <v>773</v>
      </c>
      <c r="B17" s="1052" t="s">
        <v>772</v>
      </c>
      <c r="C17" s="1053"/>
      <c r="D17" s="1053"/>
      <c r="E17" s="1054"/>
      <c r="F17" s="715"/>
      <c r="G17" s="716"/>
      <c r="H17" s="782"/>
      <c r="I17" s="716"/>
      <c r="J17" s="782"/>
      <c r="K17" s="783">
        <f t="shared" si="0"/>
        <v>0</v>
      </c>
    </row>
    <row r="18" spans="1:11" s="773" customFormat="1" ht="15.75" x14ac:dyDescent="0.2">
      <c r="A18" s="714" t="s">
        <v>773</v>
      </c>
      <c r="B18" s="1052" t="s">
        <v>772</v>
      </c>
      <c r="C18" s="1053"/>
      <c r="D18" s="1053"/>
      <c r="E18" s="1054"/>
      <c r="F18" s="715"/>
      <c r="G18" s="716"/>
      <c r="H18" s="782"/>
      <c r="I18" s="716"/>
      <c r="J18" s="782"/>
      <c r="K18" s="783">
        <f t="shared" ref="K18" si="1">+G18-I18</f>
        <v>0</v>
      </c>
    </row>
    <row r="19" spans="1:11" s="773" customFormat="1" ht="14.25" x14ac:dyDescent="0.2">
      <c r="A19" s="714"/>
      <c r="B19" s="1052"/>
      <c r="C19" s="1053"/>
      <c r="D19" s="1053"/>
      <c r="E19" s="1054"/>
      <c r="F19" s="715"/>
      <c r="G19" s="716"/>
      <c r="H19" s="782"/>
      <c r="I19" s="716"/>
      <c r="J19" s="782"/>
      <c r="K19" s="783">
        <f t="shared" si="0"/>
        <v>0</v>
      </c>
    </row>
    <row r="20" spans="1:11" s="773" customFormat="1" ht="15.75" x14ac:dyDescent="0.2">
      <c r="A20" s="714" t="s">
        <v>774</v>
      </c>
      <c r="B20" s="1052" t="s">
        <v>776</v>
      </c>
      <c r="C20" s="1053"/>
      <c r="D20" s="1053"/>
      <c r="E20" s="1054"/>
      <c r="F20" s="715"/>
      <c r="G20" s="716"/>
      <c r="H20" s="782"/>
      <c r="I20" s="716"/>
      <c r="J20" s="782"/>
      <c r="K20" s="783">
        <f t="shared" ref="K20:K84" si="2">+G20-I20</f>
        <v>0</v>
      </c>
    </row>
    <row r="21" spans="1:11" s="773" customFormat="1" ht="15.75" x14ac:dyDescent="0.2">
      <c r="A21" s="714" t="s">
        <v>774</v>
      </c>
      <c r="B21" s="1052" t="s">
        <v>775</v>
      </c>
      <c r="C21" s="1053"/>
      <c r="D21" s="1053"/>
      <c r="E21" s="1054"/>
      <c r="F21" s="715"/>
      <c r="G21" s="716"/>
      <c r="H21" s="782"/>
      <c r="I21" s="716"/>
      <c r="J21" s="782"/>
      <c r="K21" s="783">
        <f>+G21-I21</f>
        <v>0</v>
      </c>
    </row>
    <row r="22" spans="1:11" s="773" customFormat="1" ht="15.75" x14ac:dyDescent="0.2">
      <c r="A22" s="714" t="s">
        <v>774</v>
      </c>
      <c r="B22" s="1052" t="s">
        <v>777</v>
      </c>
      <c r="C22" s="1053"/>
      <c r="D22" s="1053"/>
      <c r="E22" s="1054"/>
      <c r="F22" s="715"/>
      <c r="G22" s="716"/>
      <c r="H22" s="782"/>
      <c r="I22" s="716"/>
      <c r="J22" s="782"/>
      <c r="K22" s="783">
        <f>+G22-I22</f>
        <v>0</v>
      </c>
    </row>
    <row r="23" spans="1:11" s="773" customFormat="1" ht="15.75" x14ac:dyDescent="0.2">
      <c r="A23" s="714" t="s">
        <v>774</v>
      </c>
      <c r="B23" s="1052" t="s">
        <v>778</v>
      </c>
      <c r="C23" s="1053"/>
      <c r="D23" s="1053"/>
      <c r="E23" s="1054"/>
      <c r="F23" s="715"/>
      <c r="G23" s="716"/>
      <c r="H23" s="782"/>
      <c r="I23" s="716"/>
      <c r="J23" s="782"/>
      <c r="K23" s="783">
        <f>+G23-I23</f>
        <v>0</v>
      </c>
    </row>
    <row r="24" spans="1:11" s="773" customFormat="1" ht="15.75" x14ac:dyDescent="0.2">
      <c r="A24" s="714" t="s">
        <v>774</v>
      </c>
      <c r="B24" s="1052" t="s">
        <v>779</v>
      </c>
      <c r="C24" s="1053"/>
      <c r="D24" s="1053"/>
      <c r="E24" s="1054"/>
      <c r="F24" s="715"/>
      <c r="G24" s="716"/>
      <c r="H24" s="782"/>
      <c r="I24" s="716"/>
      <c r="J24" s="782"/>
      <c r="K24" s="783">
        <f>+G24-I24</f>
        <v>0</v>
      </c>
    </row>
    <row r="25" spans="1:11" s="773" customFormat="1" ht="15.75" x14ac:dyDescent="0.2">
      <c r="A25" s="714" t="s">
        <v>774</v>
      </c>
      <c r="B25" s="1052" t="s">
        <v>779</v>
      </c>
      <c r="C25" s="1053"/>
      <c r="D25" s="1053"/>
      <c r="E25" s="1054"/>
      <c r="F25" s="715"/>
      <c r="G25" s="716"/>
      <c r="H25" s="782"/>
      <c r="I25" s="716"/>
      <c r="J25" s="782"/>
      <c r="K25" s="783">
        <f t="shared" ref="K25:K26" si="3">+G25-I25</f>
        <v>0</v>
      </c>
    </row>
    <row r="26" spans="1:11" s="773" customFormat="1" ht="15.75" x14ac:dyDescent="0.2">
      <c r="A26" s="714" t="s">
        <v>774</v>
      </c>
      <c r="B26" s="1052" t="s">
        <v>779</v>
      </c>
      <c r="C26" s="1053"/>
      <c r="D26" s="1053"/>
      <c r="E26" s="1054"/>
      <c r="F26" s="715"/>
      <c r="G26" s="716"/>
      <c r="H26" s="782"/>
      <c r="I26" s="716"/>
      <c r="J26" s="782"/>
      <c r="K26" s="783">
        <f t="shared" si="3"/>
        <v>0</v>
      </c>
    </row>
    <row r="27" spans="1:11" s="773" customFormat="1" ht="15.75" x14ac:dyDescent="0.2">
      <c r="A27" s="714" t="s">
        <v>774</v>
      </c>
      <c r="B27" s="1052" t="s">
        <v>779</v>
      </c>
      <c r="C27" s="1053"/>
      <c r="D27" s="1053"/>
      <c r="E27" s="1054"/>
      <c r="F27" s="715"/>
      <c r="G27" s="716"/>
      <c r="H27" s="782"/>
      <c r="I27" s="716"/>
      <c r="J27" s="782"/>
      <c r="K27" s="783">
        <f>+G27-I27</f>
        <v>0</v>
      </c>
    </row>
    <row r="28" spans="1:11" s="773" customFormat="1" ht="14.25" x14ac:dyDescent="0.2">
      <c r="A28" s="714"/>
      <c r="B28" s="1052"/>
      <c r="C28" s="1053"/>
      <c r="D28" s="1053"/>
      <c r="E28" s="1054"/>
      <c r="F28" s="715"/>
      <c r="G28" s="716"/>
      <c r="H28" s="782"/>
      <c r="I28" s="716"/>
      <c r="J28" s="782"/>
      <c r="K28" s="783">
        <f t="shared" si="2"/>
        <v>0</v>
      </c>
    </row>
    <row r="29" spans="1:11" s="773" customFormat="1" ht="14.25" x14ac:dyDescent="0.2">
      <c r="A29" s="714" t="s">
        <v>249</v>
      </c>
      <c r="B29" s="1052" t="s">
        <v>678</v>
      </c>
      <c r="C29" s="1053"/>
      <c r="D29" s="1053"/>
      <c r="E29" s="1054"/>
      <c r="F29" s="715"/>
      <c r="G29" s="716"/>
      <c r="H29" s="782"/>
      <c r="I29" s="716"/>
      <c r="J29" s="782"/>
      <c r="K29" s="783">
        <f t="shared" si="2"/>
        <v>0</v>
      </c>
    </row>
    <row r="30" spans="1:11" s="773" customFormat="1" ht="14.25" x14ac:dyDescent="0.2">
      <c r="A30" s="714" t="s">
        <v>249</v>
      </c>
      <c r="B30" s="1052" t="s">
        <v>669</v>
      </c>
      <c r="C30" s="1053"/>
      <c r="D30" s="1053"/>
      <c r="E30" s="1054"/>
      <c r="F30" s="715"/>
      <c r="G30" s="716"/>
      <c r="H30" s="782"/>
      <c r="I30" s="716"/>
      <c r="J30" s="782"/>
      <c r="K30" s="783">
        <f>+G30-I30</f>
        <v>0</v>
      </c>
    </row>
    <row r="31" spans="1:11" s="773" customFormat="1" ht="14.25" x14ac:dyDescent="0.2">
      <c r="A31" s="714" t="s">
        <v>249</v>
      </c>
      <c r="B31" s="1052" t="s">
        <v>789</v>
      </c>
      <c r="C31" s="1053"/>
      <c r="D31" s="1053"/>
      <c r="E31" s="1054"/>
      <c r="F31" s="715"/>
      <c r="G31" s="716"/>
      <c r="H31" s="782"/>
      <c r="I31" s="716"/>
      <c r="J31" s="782"/>
      <c r="K31" s="783">
        <f>+G31-I31</f>
        <v>0</v>
      </c>
    </row>
    <row r="32" spans="1:11" s="773" customFormat="1" ht="14.25" x14ac:dyDescent="0.2">
      <c r="A32" s="714" t="s">
        <v>249</v>
      </c>
      <c r="B32" s="1052" t="s">
        <v>783</v>
      </c>
      <c r="C32" s="1053"/>
      <c r="D32" s="1053"/>
      <c r="E32" s="1054"/>
      <c r="F32" s="715"/>
      <c r="G32" s="716"/>
      <c r="H32" s="782"/>
      <c r="I32" s="716"/>
      <c r="J32" s="782"/>
      <c r="K32" s="783">
        <f>+G32-I32</f>
        <v>0</v>
      </c>
    </row>
    <row r="33" spans="1:11" s="773" customFormat="1" ht="14.25" x14ac:dyDescent="0.2">
      <c r="A33" s="714" t="s">
        <v>249</v>
      </c>
      <c r="B33" s="1052" t="s">
        <v>783</v>
      </c>
      <c r="C33" s="1053"/>
      <c r="D33" s="1053"/>
      <c r="E33" s="1054"/>
      <c r="F33" s="715"/>
      <c r="G33" s="716"/>
      <c r="H33" s="782"/>
      <c r="I33" s="716"/>
      <c r="J33" s="782"/>
      <c r="K33" s="783">
        <f>+G33-I33</f>
        <v>0</v>
      </c>
    </row>
    <row r="34" spans="1:11" s="773" customFormat="1" ht="14.25" x14ac:dyDescent="0.2">
      <c r="A34" s="714" t="s">
        <v>238</v>
      </c>
      <c r="B34" s="1052"/>
      <c r="C34" s="1053"/>
      <c r="D34" s="1053"/>
      <c r="E34" s="1054"/>
      <c r="F34" s="715"/>
      <c r="G34" s="716"/>
      <c r="H34" s="782"/>
      <c r="I34" s="716"/>
      <c r="J34" s="782"/>
      <c r="K34" s="783">
        <f t="shared" si="2"/>
        <v>0</v>
      </c>
    </row>
    <row r="35" spans="1:11" s="773" customFormat="1" ht="14.25" x14ac:dyDescent="0.2">
      <c r="A35" s="714" t="s">
        <v>239</v>
      </c>
      <c r="B35" s="1052"/>
      <c r="C35" s="1053"/>
      <c r="D35" s="1053"/>
      <c r="E35" s="1054"/>
      <c r="F35" s="715"/>
      <c r="G35" s="716"/>
      <c r="H35" s="782"/>
      <c r="I35" s="716"/>
      <c r="J35" s="782"/>
      <c r="K35" s="783">
        <f t="shared" si="2"/>
        <v>0</v>
      </c>
    </row>
    <row r="36" spans="1:11" s="773" customFormat="1" ht="14.25" x14ac:dyDescent="0.2">
      <c r="A36" s="714" t="s">
        <v>250</v>
      </c>
      <c r="B36" s="1052"/>
      <c r="C36" s="1053"/>
      <c r="D36" s="1053"/>
      <c r="E36" s="1054"/>
      <c r="F36" s="715"/>
      <c r="G36" s="716"/>
      <c r="H36" s="782"/>
      <c r="I36" s="716"/>
      <c r="J36" s="782"/>
      <c r="K36" s="783">
        <f t="shared" si="2"/>
        <v>0</v>
      </c>
    </row>
    <row r="37" spans="1:11" s="773" customFormat="1" ht="14.25" x14ac:dyDescent="0.2">
      <c r="A37" s="714" t="s">
        <v>250</v>
      </c>
      <c r="B37" s="1052"/>
      <c r="C37" s="1053"/>
      <c r="D37" s="1053"/>
      <c r="E37" s="1054"/>
      <c r="F37" s="715"/>
      <c r="G37" s="716"/>
      <c r="H37" s="782"/>
      <c r="I37" s="716"/>
      <c r="J37" s="782"/>
      <c r="K37" s="783">
        <f t="shared" ref="K37" si="4">+G37-I37</f>
        <v>0</v>
      </c>
    </row>
    <row r="38" spans="1:11" s="773" customFormat="1" ht="16.5" customHeight="1" x14ac:dyDescent="0.2">
      <c r="A38" s="714" t="s">
        <v>251</v>
      </c>
      <c r="B38" s="1076" t="s">
        <v>780</v>
      </c>
      <c r="C38" s="1077"/>
      <c r="D38" s="1077"/>
      <c r="E38" s="1078"/>
      <c r="F38" s="715"/>
      <c r="G38" s="716"/>
      <c r="H38" s="782"/>
      <c r="I38" s="716"/>
      <c r="J38" s="782"/>
      <c r="K38" s="783">
        <f t="shared" si="2"/>
        <v>0</v>
      </c>
    </row>
    <row r="39" spans="1:11" s="773" customFormat="1" ht="14.25" x14ac:dyDescent="0.2">
      <c r="A39" s="714" t="s">
        <v>251</v>
      </c>
      <c r="B39" s="1055" t="s">
        <v>678</v>
      </c>
      <c r="C39" s="1056"/>
      <c r="D39" s="1056"/>
      <c r="E39" s="1057"/>
      <c r="F39" s="715"/>
      <c r="G39" s="716"/>
      <c r="H39" s="782"/>
      <c r="I39" s="716"/>
      <c r="J39" s="782"/>
      <c r="K39" s="783">
        <f t="shared" si="2"/>
        <v>0</v>
      </c>
    </row>
    <row r="40" spans="1:11" s="773" customFormat="1" ht="14.25" x14ac:dyDescent="0.2">
      <c r="A40" s="714" t="s">
        <v>251</v>
      </c>
      <c r="B40" s="1055" t="s">
        <v>781</v>
      </c>
      <c r="C40" s="1056"/>
      <c r="D40" s="1056"/>
      <c r="E40" s="1057"/>
      <c r="F40" s="715"/>
      <c r="G40" s="716"/>
      <c r="H40" s="782"/>
      <c r="I40" s="716"/>
      <c r="J40" s="782"/>
      <c r="K40" s="783">
        <f>+G40-I40</f>
        <v>0</v>
      </c>
    </row>
    <row r="41" spans="1:11" s="773" customFormat="1" ht="14.25" x14ac:dyDescent="0.2">
      <c r="A41" s="714" t="s">
        <v>251</v>
      </c>
      <c r="B41" s="1055" t="s">
        <v>782</v>
      </c>
      <c r="C41" s="1056"/>
      <c r="D41" s="1056"/>
      <c r="E41" s="1057"/>
      <c r="F41" s="715"/>
      <c r="G41" s="716"/>
      <c r="H41" s="782"/>
      <c r="I41" s="716"/>
      <c r="J41" s="782"/>
      <c r="K41" s="783">
        <f>+G41-I41</f>
        <v>0</v>
      </c>
    </row>
    <row r="42" spans="1:11" s="773" customFormat="1" ht="14.25" x14ac:dyDescent="0.2">
      <c r="A42" s="714" t="s">
        <v>251</v>
      </c>
      <c r="B42" s="1055" t="s">
        <v>783</v>
      </c>
      <c r="C42" s="1056"/>
      <c r="D42" s="1056"/>
      <c r="E42" s="1057"/>
      <c r="F42" s="715"/>
      <c r="G42" s="716"/>
      <c r="H42" s="782"/>
      <c r="I42" s="716"/>
      <c r="J42" s="782"/>
      <c r="K42" s="783">
        <f>+G42-I42</f>
        <v>0</v>
      </c>
    </row>
    <row r="43" spans="1:11" s="773" customFormat="1" ht="14.25" x14ac:dyDescent="0.2">
      <c r="A43" s="714" t="s">
        <v>251</v>
      </c>
      <c r="B43" s="1055" t="s">
        <v>783</v>
      </c>
      <c r="C43" s="1056"/>
      <c r="D43" s="1056"/>
      <c r="E43" s="1057"/>
      <c r="F43" s="715"/>
      <c r="G43" s="716"/>
      <c r="H43" s="782"/>
      <c r="I43" s="716"/>
      <c r="J43" s="782"/>
      <c r="K43" s="783">
        <f t="shared" ref="K43:K44" si="5">+G43-I43</f>
        <v>0</v>
      </c>
    </row>
    <row r="44" spans="1:11" s="773" customFormat="1" ht="14.25" x14ac:dyDescent="0.2">
      <c r="A44" s="714" t="s">
        <v>251</v>
      </c>
      <c r="B44" s="1055" t="s">
        <v>783</v>
      </c>
      <c r="C44" s="1056"/>
      <c r="D44" s="1056"/>
      <c r="E44" s="1057"/>
      <c r="F44" s="715"/>
      <c r="G44" s="716"/>
      <c r="H44" s="782"/>
      <c r="I44" s="716"/>
      <c r="J44" s="782"/>
      <c r="K44" s="783">
        <f t="shared" si="5"/>
        <v>0</v>
      </c>
    </row>
    <row r="45" spans="1:11" s="773" customFormat="1" ht="14.25" x14ac:dyDescent="0.2">
      <c r="A45" s="714" t="s">
        <v>251</v>
      </c>
      <c r="B45" s="1055" t="s">
        <v>783</v>
      </c>
      <c r="C45" s="1056"/>
      <c r="D45" s="1056"/>
      <c r="E45" s="1057"/>
      <c r="F45" s="715"/>
      <c r="G45" s="716"/>
      <c r="H45" s="782"/>
      <c r="I45" s="716"/>
      <c r="J45" s="782"/>
      <c r="K45" s="783">
        <f>+G45-I45</f>
        <v>0</v>
      </c>
    </row>
    <row r="46" spans="1:11" s="773" customFormat="1" ht="14.25" x14ac:dyDescent="0.2">
      <c r="A46" s="714" t="s">
        <v>240</v>
      </c>
      <c r="B46" s="1052"/>
      <c r="C46" s="1053"/>
      <c r="D46" s="1053"/>
      <c r="E46" s="1054"/>
      <c r="F46" s="715"/>
      <c r="G46" s="716"/>
      <c r="H46" s="782"/>
      <c r="I46" s="716"/>
      <c r="J46" s="782"/>
      <c r="K46" s="783">
        <f t="shared" ref="K46:K47" si="6">+G46-I46</f>
        <v>0</v>
      </c>
    </row>
    <row r="47" spans="1:11" s="773" customFormat="1" ht="14.25" x14ac:dyDescent="0.2">
      <c r="A47" s="714" t="s">
        <v>240</v>
      </c>
      <c r="B47" s="1052"/>
      <c r="C47" s="1053"/>
      <c r="D47" s="1053"/>
      <c r="E47" s="1054"/>
      <c r="F47" s="715"/>
      <c r="G47" s="716"/>
      <c r="H47" s="782"/>
      <c r="I47" s="716"/>
      <c r="J47" s="782"/>
      <c r="K47" s="783">
        <f t="shared" si="6"/>
        <v>0</v>
      </c>
    </row>
    <row r="48" spans="1:11" s="773" customFormat="1" ht="14.25" x14ac:dyDescent="0.2">
      <c r="A48" s="714" t="s">
        <v>240</v>
      </c>
      <c r="B48" s="1052"/>
      <c r="C48" s="1053"/>
      <c r="D48" s="1053"/>
      <c r="E48" s="1054"/>
      <c r="F48" s="715"/>
      <c r="G48" s="716"/>
      <c r="H48" s="782"/>
      <c r="I48" s="716"/>
      <c r="J48" s="782"/>
      <c r="K48" s="783">
        <f t="shared" si="2"/>
        <v>0</v>
      </c>
    </row>
    <row r="49" spans="1:11" s="773" customFormat="1" ht="14.25" x14ac:dyDescent="0.2">
      <c r="A49" s="714" t="s">
        <v>252</v>
      </c>
      <c r="B49" s="1052" t="s">
        <v>679</v>
      </c>
      <c r="C49" s="1053"/>
      <c r="D49" s="1053"/>
      <c r="E49" s="1054"/>
      <c r="F49" s="715"/>
      <c r="G49" s="716"/>
      <c r="H49" s="782"/>
      <c r="I49" s="716"/>
      <c r="J49" s="782"/>
      <c r="K49" s="783">
        <f t="shared" si="2"/>
        <v>0</v>
      </c>
    </row>
    <row r="50" spans="1:11" s="773" customFormat="1" ht="14.25" x14ac:dyDescent="0.2">
      <c r="A50" s="714" t="s">
        <v>252</v>
      </c>
      <c r="B50" s="1055" t="s">
        <v>680</v>
      </c>
      <c r="C50" s="1056"/>
      <c r="D50" s="1056"/>
      <c r="E50" s="1057"/>
      <c r="F50" s="715"/>
      <c r="G50" s="716"/>
      <c r="H50" s="782"/>
      <c r="I50" s="716"/>
      <c r="J50" s="782"/>
      <c r="K50" s="783">
        <f t="shared" si="2"/>
        <v>0</v>
      </c>
    </row>
    <row r="51" spans="1:11" s="773" customFormat="1" ht="14.25" x14ac:dyDescent="0.2">
      <c r="A51" s="714" t="s">
        <v>252</v>
      </c>
      <c r="B51" s="1055" t="s">
        <v>783</v>
      </c>
      <c r="C51" s="1056"/>
      <c r="D51" s="1056"/>
      <c r="E51" s="1057"/>
      <c r="F51" s="715"/>
      <c r="G51" s="716"/>
      <c r="H51" s="782"/>
      <c r="I51" s="716"/>
      <c r="J51" s="782"/>
      <c r="K51" s="783">
        <f t="shared" si="2"/>
        <v>0</v>
      </c>
    </row>
    <row r="52" spans="1:11" s="773" customFormat="1" ht="14.25" x14ac:dyDescent="0.2">
      <c r="A52" s="714" t="s">
        <v>252</v>
      </c>
      <c r="B52" s="1055" t="s">
        <v>783</v>
      </c>
      <c r="C52" s="1056"/>
      <c r="D52" s="1056"/>
      <c r="E52" s="1057"/>
      <c r="F52" s="715"/>
      <c r="G52" s="716"/>
      <c r="H52" s="782"/>
      <c r="I52" s="716"/>
      <c r="J52" s="782"/>
      <c r="K52" s="783">
        <f t="shared" si="2"/>
        <v>0</v>
      </c>
    </row>
    <row r="53" spans="1:11" s="773" customFormat="1" ht="14.25" x14ac:dyDescent="0.2">
      <c r="A53" s="714" t="s">
        <v>252</v>
      </c>
      <c r="B53" s="1055" t="s">
        <v>783</v>
      </c>
      <c r="C53" s="1056"/>
      <c r="D53" s="1056"/>
      <c r="E53" s="1057"/>
      <c r="F53" s="715"/>
      <c r="G53" s="716"/>
      <c r="H53" s="782"/>
      <c r="I53" s="716"/>
      <c r="J53" s="782"/>
      <c r="K53" s="783">
        <f>+G53-I53</f>
        <v>0</v>
      </c>
    </row>
    <row r="54" spans="1:11" s="773" customFormat="1" ht="14.25" x14ac:dyDescent="0.2">
      <c r="A54" s="714" t="s">
        <v>241</v>
      </c>
      <c r="B54" s="1052"/>
      <c r="C54" s="1053"/>
      <c r="D54" s="1053"/>
      <c r="E54" s="1054"/>
      <c r="F54" s="715"/>
      <c r="G54" s="716"/>
      <c r="H54" s="782"/>
      <c r="I54" s="716"/>
      <c r="J54" s="782"/>
      <c r="K54" s="783">
        <f t="shared" si="2"/>
        <v>0</v>
      </c>
    </row>
    <row r="55" spans="1:11" s="773" customFormat="1" ht="14.25" x14ac:dyDescent="0.2">
      <c r="A55" s="714" t="s">
        <v>242</v>
      </c>
      <c r="B55" s="1052" t="s">
        <v>784</v>
      </c>
      <c r="C55" s="1053"/>
      <c r="D55" s="1053"/>
      <c r="E55" s="1054"/>
      <c r="F55" s="715"/>
      <c r="G55" s="716"/>
      <c r="H55" s="782"/>
      <c r="I55" s="716"/>
      <c r="J55" s="782"/>
      <c r="K55" s="783">
        <f t="shared" si="2"/>
        <v>0</v>
      </c>
    </row>
    <row r="56" spans="1:11" s="773" customFormat="1" ht="14.25" x14ac:dyDescent="0.2">
      <c r="A56" s="714" t="s">
        <v>242</v>
      </c>
      <c r="B56" s="1052" t="s">
        <v>783</v>
      </c>
      <c r="C56" s="1053"/>
      <c r="D56" s="1053"/>
      <c r="E56" s="1054"/>
      <c r="F56" s="715"/>
      <c r="G56" s="716"/>
      <c r="H56" s="782"/>
      <c r="I56" s="716"/>
      <c r="J56" s="782"/>
      <c r="K56" s="783">
        <f>+G56-I56</f>
        <v>0</v>
      </c>
    </row>
    <row r="57" spans="1:11" s="773" customFormat="1" ht="14.25" x14ac:dyDescent="0.2">
      <c r="A57" s="714" t="s">
        <v>910</v>
      </c>
      <c r="B57" s="1052"/>
      <c r="C57" s="1053"/>
      <c r="D57" s="1053"/>
      <c r="E57" s="1054"/>
      <c r="F57" s="715"/>
      <c r="G57" s="716"/>
      <c r="H57" s="782"/>
      <c r="I57" s="716"/>
      <c r="J57" s="782"/>
      <c r="K57" s="783">
        <f t="shared" si="2"/>
        <v>0</v>
      </c>
    </row>
    <row r="58" spans="1:11" s="773" customFormat="1" ht="14.25" x14ac:dyDescent="0.2">
      <c r="A58" s="714" t="s">
        <v>681</v>
      </c>
      <c r="B58" s="1052" t="s">
        <v>785</v>
      </c>
      <c r="C58" s="1053"/>
      <c r="D58" s="1053"/>
      <c r="E58" s="1054"/>
      <c r="F58" s="715"/>
      <c r="G58" s="716"/>
      <c r="H58" s="782"/>
      <c r="I58" s="716"/>
      <c r="J58" s="782"/>
      <c r="K58" s="783">
        <f t="shared" si="2"/>
        <v>0</v>
      </c>
    </row>
    <row r="59" spans="1:11" s="773" customFormat="1" ht="14.25" x14ac:dyDescent="0.2">
      <c r="A59" s="714" t="s">
        <v>681</v>
      </c>
      <c r="B59" s="1052" t="s">
        <v>786</v>
      </c>
      <c r="C59" s="1053"/>
      <c r="D59" s="1053"/>
      <c r="E59" s="1054"/>
      <c r="F59" s="715"/>
      <c r="G59" s="716"/>
      <c r="H59" s="782"/>
      <c r="I59" s="716"/>
      <c r="J59" s="782"/>
      <c r="K59" s="783">
        <f t="shared" si="2"/>
        <v>0</v>
      </c>
    </row>
    <row r="60" spans="1:11" s="773" customFormat="1" ht="14.25" x14ac:dyDescent="0.2">
      <c r="A60" s="714" t="s">
        <v>681</v>
      </c>
      <c r="B60" s="1052" t="s">
        <v>783</v>
      </c>
      <c r="C60" s="1053"/>
      <c r="D60" s="1053"/>
      <c r="E60" s="1054"/>
      <c r="F60" s="715"/>
      <c r="G60" s="716"/>
      <c r="H60" s="782"/>
      <c r="I60" s="716"/>
      <c r="J60" s="782"/>
      <c r="K60" s="783">
        <f>+G60-I60</f>
        <v>0</v>
      </c>
    </row>
    <row r="61" spans="1:11" s="773" customFormat="1" ht="14.25" x14ac:dyDescent="0.2">
      <c r="A61" s="714" t="s">
        <v>681</v>
      </c>
      <c r="B61" s="1052" t="s">
        <v>783</v>
      </c>
      <c r="C61" s="1053"/>
      <c r="D61" s="1053"/>
      <c r="E61" s="1054"/>
      <c r="F61" s="715"/>
      <c r="G61" s="716"/>
      <c r="H61" s="782"/>
      <c r="I61" s="716"/>
      <c r="J61" s="782"/>
      <c r="K61" s="783">
        <f t="shared" ref="K61:K64" si="7">+G61-I61</f>
        <v>0</v>
      </c>
    </row>
    <row r="62" spans="1:11" s="773" customFormat="1" ht="14.25" x14ac:dyDescent="0.2">
      <c r="A62" s="714" t="s">
        <v>681</v>
      </c>
      <c r="B62" s="1052" t="s">
        <v>783</v>
      </c>
      <c r="C62" s="1053"/>
      <c r="D62" s="1053"/>
      <c r="E62" s="1054"/>
      <c r="F62" s="715"/>
      <c r="G62" s="716"/>
      <c r="H62" s="782"/>
      <c r="I62" s="716"/>
      <c r="J62" s="782"/>
      <c r="K62" s="783">
        <f t="shared" si="7"/>
        <v>0</v>
      </c>
    </row>
    <row r="63" spans="1:11" s="773" customFormat="1" ht="14.25" x14ac:dyDescent="0.2">
      <c r="A63" s="714" t="s">
        <v>681</v>
      </c>
      <c r="B63" s="1052" t="s">
        <v>783</v>
      </c>
      <c r="C63" s="1053"/>
      <c r="D63" s="1053"/>
      <c r="E63" s="1054"/>
      <c r="F63" s="715"/>
      <c r="G63" s="716"/>
      <c r="H63" s="782"/>
      <c r="I63" s="716"/>
      <c r="J63" s="782"/>
      <c r="K63" s="783">
        <f t="shared" si="7"/>
        <v>0</v>
      </c>
    </row>
    <row r="64" spans="1:11" s="773" customFormat="1" ht="14.25" x14ac:dyDescent="0.2">
      <c r="A64" s="714" t="s">
        <v>681</v>
      </c>
      <c r="B64" s="1052" t="s">
        <v>783</v>
      </c>
      <c r="C64" s="1053"/>
      <c r="D64" s="1053"/>
      <c r="E64" s="1054"/>
      <c r="F64" s="715"/>
      <c r="G64" s="716"/>
      <c r="H64" s="782"/>
      <c r="I64" s="716"/>
      <c r="J64" s="782"/>
      <c r="K64" s="783">
        <f t="shared" si="7"/>
        <v>0</v>
      </c>
    </row>
    <row r="65" spans="1:11" s="773" customFormat="1" ht="14.25" x14ac:dyDescent="0.2">
      <c r="A65" s="714" t="s">
        <v>261</v>
      </c>
      <c r="B65" s="1052" t="s">
        <v>788</v>
      </c>
      <c r="C65" s="1053"/>
      <c r="D65" s="1053"/>
      <c r="E65" s="1054"/>
      <c r="F65" s="715"/>
      <c r="G65" s="716"/>
      <c r="H65" s="782"/>
      <c r="I65" s="716"/>
      <c r="J65" s="782"/>
      <c r="K65" s="783">
        <f t="shared" si="2"/>
        <v>0</v>
      </c>
    </row>
    <row r="66" spans="1:11" s="773" customFormat="1" ht="14.25" x14ac:dyDescent="0.2">
      <c r="A66" s="714" t="s">
        <v>261</v>
      </c>
      <c r="B66" s="1052" t="s">
        <v>787</v>
      </c>
      <c r="C66" s="1053"/>
      <c r="D66" s="1053"/>
      <c r="E66" s="1054"/>
      <c r="F66" s="715"/>
      <c r="G66" s="716"/>
      <c r="H66" s="782"/>
      <c r="I66" s="716"/>
      <c r="J66" s="782"/>
      <c r="K66" s="783">
        <f>+G66-I66</f>
        <v>0</v>
      </c>
    </row>
    <row r="67" spans="1:11" s="773" customFormat="1" ht="14.25" x14ac:dyDescent="0.2">
      <c r="A67" s="714" t="s">
        <v>261</v>
      </c>
      <c r="B67" s="1052" t="s">
        <v>783</v>
      </c>
      <c r="C67" s="1053"/>
      <c r="D67" s="1053"/>
      <c r="E67" s="1054"/>
      <c r="F67" s="715"/>
      <c r="G67" s="716"/>
      <c r="H67" s="782"/>
      <c r="I67" s="716"/>
      <c r="J67" s="782"/>
      <c r="K67" s="783">
        <f>+G67-I67</f>
        <v>0</v>
      </c>
    </row>
    <row r="68" spans="1:11" s="773" customFormat="1" ht="14.25" x14ac:dyDescent="0.2">
      <c r="A68" s="714" t="s">
        <v>261</v>
      </c>
      <c r="B68" s="1052" t="s">
        <v>783</v>
      </c>
      <c r="C68" s="1053"/>
      <c r="D68" s="1053"/>
      <c r="E68" s="1054"/>
      <c r="F68" s="715"/>
      <c r="G68" s="716"/>
      <c r="H68" s="782"/>
      <c r="I68" s="716"/>
      <c r="J68" s="782"/>
      <c r="K68" s="783">
        <f t="shared" ref="K68:K70" si="8">+G68-I68</f>
        <v>0</v>
      </c>
    </row>
    <row r="69" spans="1:11" s="773" customFormat="1" ht="14.25" x14ac:dyDescent="0.2">
      <c r="A69" s="714" t="s">
        <v>261</v>
      </c>
      <c r="B69" s="1052" t="s">
        <v>783</v>
      </c>
      <c r="C69" s="1053"/>
      <c r="D69" s="1053"/>
      <c r="E69" s="1054"/>
      <c r="F69" s="715"/>
      <c r="G69" s="716"/>
      <c r="H69" s="782"/>
      <c r="I69" s="716"/>
      <c r="J69" s="782"/>
      <c r="K69" s="783">
        <f t="shared" si="8"/>
        <v>0</v>
      </c>
    </row>
    <row r="70" spans="1:11" s="773" customFormat="1" ht="14.25" x14ac:dyDescent="0.2">
      <c r="A70" s="714" t="s">
        <v>261</v>
      </c>
      <c r="B70" s="1052" t="s">
        <v>783</v>
      </c>
      <c r="C70" s="1053"/>
      <c r="D70" s="1053"/>
      <c r="E70" s="1054"/>
      <c r="F70" s="715"/>
      <c r="G70" s="716"/>
      <c r="H70" s="782"/>
      <c r="I70" s="716"/>
      <c r="J70" s="782"/>
      <c r="K70" s="783">
        <f t="shared" si="8"/>
        <v>0</v>
      </c>
    </row>
    <row r="71" spans="1:11" s="773" customFormat="1" ht="14.25" x14ac:dyDescent="0.2">
      <c r="A71" s="714" t="s">
        <v>243</v>
      </c>
      <c r="B71" s="1052"/>
      <c r="C71" s="1053"/>
      <c r="D71" s="1053"/>
      <c r="E71" s="1054"/>
      <c r="F71" s="715"/>
      <c r="G71" s="716"/>
      <c r="H71" s="782"/>
      <c r="I71" s="716"/>
      <c r="J71" s="782"/>
      <c r="K71" s="783">
        <f t="shared" si="2"/>
        <v>0</v>
      </c>
    </row>
    <row r="72" spans="1:11" s="773" customFormat="1" ht="14.25" x14ac:dyDescent="0.2">
      <c r="A72" s="714" t="s">
        <v>243</v>
      </c>
      <c r="B72" s="1052"/>
      <c r="C72" s="1053"/>
      <c r="D72" s="1053"/>
      <c r="E72" s="1054"/>
      <c r="F72" s="715"/>
      <c r="G72" s="716"/>
      <c r="H72" s="782"/>
      <c r="I72" s="716"/>
      <c r="J72" s="782"/>
      <c r="K72" s="783">
        <f t="shared" ref="K72:K73" si="9">+G72-I72</f>
        <v>0</v>
      </c>
    </row>
    <row r="73" spans="1:11" s="773" customFormat="1" ht="14.25" x14ac:dyDescent="0.2">
      <c r="A73" s="714" t="s">
        <v>243</v>
      </c>
      <c r="B73" s="1052"/>
      <c r="C73" s="1053"/>
      <c r="D73" s="1053"/>
      <c r="E73" s="1054"/>
      <c r="F73" s="715"/>
      <c r="G73" s="716"/>
      <c r="H73" s="782"/>
      <c r="I73" s="716"/>
      <c r="J73" s="782"/>
      <c r="K73" s="783">
        <f t="shared" si="9"/>
        <v>0</v>
      </c>
    </row>
    <row r="74" spans="1:11" s="773" customFormat="1" ht="14.25" x14ac:dyDescent="0.2">
      <c r="A74" s="714" t="s">
        <v>682</v>
      </c>
      <c r="B74" s="1052"/>
      <c r="C74" s="1053"/>
      <c r="D74" s="1053"/>
      <c r="E74" s="1054"/>
      <c r="F74" s="715"/>
      <c r="G74" s="716"/>
      <c r="H74" s="782"/>
      <c r="I74" s="716"/>
      <c r="J74" s="782"/>
      <c r="K74" s="783">
        <f t="shared" si="2"/>
        <v>0</v>
      </c>
    </row>
    <row r="75" spans="1:11" s="773" customFormat="1" ht="14.25" x14ac:dyDescent="0.2">
      <c r="A75" s="714" t="s">
        <v>682</v>
      </c>
      <c r="B75" s="1052"/>
      <c r="C75" s="1053"/>
      <c r="D75" s="1053"/>
      <c r="E75" s="1054"/>
      <c r="F75" s="715"/>
      <c r="G75" s="716"/>
      <c r="H75" s="782"/>
      <c r="I75" s="716"/>
      <c r="J75" s="782"/>
      <c r="K75" s="783">
        <f t="shared" si="2"/>
        <v>0</v>
      </c>
    </row>
    <row r="76" spans="1:11" s="773" customFormat="1" ht="14.25" x14ac:dyDescent="0.2">
      <c r="A76" s="714" t="s">
        <v>682</v>
      </c>
      <c r="B76" s="1052"/>
      <c r="C76" s="1053"/>
      <c r="D76" s="1053"/>
      <c r="E76" s="1054"/>
      <c r="F76" s="715"/>
      <c r="G76" s="716"/>
      <c r="H76" s="782"/>
      <c r="I76" s="716"/>
      <c r="J76" s="782"/>
      <c r="K76" s="783">
        <f t="shared" si="2"/>
        <v>0</v>
      </c>
    </row>
    <row r="77" spans="1:11" s="773" customFormat="1" ht="14.25" x14ac:dyDescent="0.2">
      <c r="A77" s="714" t="s">
        <v>682</v>
      </c>
      <c r="B77" s="1052"/>
      <c r="C77" s="1053"/>
      <c r="D77" s="1053"/>
      <c r="E77" s="1054"/>
      <c r="F77" s="715"/>
      <c r="G77" s="716"/>
      <c r="H77" s="782"/>
      <c r="I77" s="716"/>
      <c r="J77" s="782"/>
      <c r="K77" s="783">
        <f t="shared" si="2"/>
        <v>0</v>
      </c>
    </row>
    <row r="78" spans="1:11" s="773" customFormat="1" ht="14.25" x14ac:dyDescent="0.2">
      <c r="A78" s="714" t="s">
        <v>682</v>
      </c>
      <c r="B78" s="1052"/>
      <c r="C78" s="1053"/>
      <c r="D78" s="1053"/>
      <c r="E78" s="1054"/>
      <c r="F78" s="715"/>
      <c r="G78" s="716"/>
      <c r="H78" s="782"/>
      <c r="I78" s="716"/>
      <c r="J78" s="782"/>
      <c r="K78" s="783">
        <f t="shared" si="2"/>
        <v>0</v>
      </c>
    </row>
    <row r="79" spans="1:11" s="773" customFormat="1" ht="14.25" x14ac:dyDescent="0.2">
      <c r="A79" s="714" t="s">
        <v>682</v>
      </c>
      <c r="B79" s="1052"/>
      <c r="C79" s="1053"/>
      <c r="D79" s="1053"/>
      <c r="E79" s="1054"/>
      <c r="F79" s="715"/>
      <c r="G79" s="716"/>
      <c r="H79" s="782"/>
      <c r="I79" s="716"/>
      <c r="J79" s="782"/>
      <c r="K79" s="783">
        <f t="shared" si="2"/>
        <v>0</v>
      </c>
    </row>
    <row r="80" spans="1:11" s="773" customFormat="1" ht="14.25" x14ac:dyDescent="0.2">
      <c r="A80" s="714" t="s">
        <v>682</v>
      </c>
      <c r="B80" s="1052"/>
      <c r="C80" s="1053"/>
      <c r="D80" s="1053"/>
      <c r="E80" s="1054"/>
      <c r="F80" s="715"/>
      <c r="G80" s="716"/>
      <c r="H80" s="782"/>
      <c r="I80" s="716"/>
      <c r="J80" s="782"/>
      <c r="K80" s="783">
        <f t="shared" si="2"/>
        <v>0</v>
      </c>
    </row>
    <row r="81" spans="1:14" s="773" customFormat="1" ht="14.25" x14ac:dyDescent="0.2">
      <c r="A81" s="756"/>
      <c r="B81" s="757"/>
      <c r="C81" s="758"/>
      <c r="D81" s="758"/>
      <c r="E81" s="759"/>
      <c r="F81" s="718"/>
      <c r="G81" s="719"/>
      <c r="H81" s="840"/>
      <c r="I81" s="719"/>
      <c r="J81" s="840"/>
      <c r="K81" s="783">
        <f t="shared" ref="K81:K82" si="10">+G81-I81</f>
        <v>0</v>
      </c>
    </row>
    <row r="82" spans="1:14" s="773" customFormat="1" ht="14.25" x14ac:dyDescent="0.2">
      <c r="A82" s="756"/>
      <c r="B82" s="757"/>
      <c r="C82" s="758"/>
      <c r="D82" s="758"/>
      <c r="E82" s="759"/>
      <c r="F82" s="718"/>
      <c r="G82" s="719"/>
      <c r="H82" s="840"/>
      <c r="I82" s="719"/>
      <c r="J82" s="840"/>
      <c r="K82" s="783">
        <f t="shared" si="10"/>
        <v>0</v>
      </c>
    </row>
    <row r="83" spans="1:14" s="773" customFormat="1" ht="14.25" x14ac:dyDescent="0.2">
      <c r="A83" s="756"/>
      <c r="B83" s="757"/>
      <c r="C83" s="758"/>
      <c r="D83" s="758"/>
      <c r="E83" s="759"/>
      <c r="F83" s="718"/>
      <c r="G83" s="719"/>
      <c r="H83" s="840"/>
      <c r="I83" s="719"/>
      <c r="J83" s="840"/>
      <c r="K83" s="783">
        <f t="shared" si="2"/>
        <v>0</v>
      </c>
    </row>
    <row r="84" spans="1:14" s="773" customFormat="1" ht="15.75" customHeight="1" x14ac:dyDescent="0.2">
      <c r="A84" s="717" t="s">
        <v>655</v>
      </c>
      <c r="B84" s="1060"/>
      <c r="C84" s="1061"/>
      <c r="D84" s="1061"/>
      <c r="E84" s="1062"/>
      <c r="F84" s="718"/>
      <c r="G84" s="719"/>
      <c r="H84" s="840"/>
      <c r="I84" s="719"/>
      <c r="J84" s="840"/>
      <c r="K84" s="841">
        <f t="shared" si="2"/>
        <v>0</v>
      </c>
      <c r="L84" s="842" t="s">
        <v>844</v>
      </c>
    </row>
    <row r="85" spans="1:14" s="773" customFormat="1" ht="14.25" hidden="1" x14ac:dyDescent="0.2">
      <c r="A85" s="774"/>
      <c r="B85" s="775"/>
      <c r="C85" s="775"/>
      <c r="D85" s="777"/>
      <c r="E85" s="778"/>
      <c r="F85" s="776"/>
      <c r="G85" s="779"/>
      <c r="H85" s="780"/>
      <c r="I85" s="779"/>
      <c r="J85" s="780"/>
      <c r="K85" s="781"/>
    </row>
    <row r="86" spans="1:14" s="773" customFormat="1" x14ac:dyDescent="0.2">
      <c r="A86" s="1064" t="s">
        <v>822</v>
      </c>
      <c r="B86" s="1065"/>
      <c r="C86" s="1065"/>
      <c r="D86" s="1065"/>
      <c r="E86" s="1065"/>
      <c r="F86" s="788"/>
      <c r="G86" s="843">
        <f>SUM(G10:G85)</f>
        <v>0</v>
      </c>
      <c r="H86" s="792"/>
      <c r="I86" s="843">
        <f>SUM(I10:I85)</f>
        <v>0</v>
      </c>
      <c r="J86" s="792"/>
      <c r="K86" s="844">
        <f>SUM(K10:K85)</f>
        <v>0</v>
      </c>
    </row>
    <row r="87" spans="1:14" s="773" customFormat="1" x14ac:dyDescent="0.2">
      <c r="A87" s="1087"/>
      <c r="B87" s="1088"/>
      <c r="C87" s="1088"/>
      <c r="D87" s="1088"/>
      <c r="E87" s="1088"/>
      <c r="F87" s="1088"/>
      <c r="G87" s="1088"/>
      <c r="H87" s="1088"/>
      <c r="I87" s="1088"/>
      <c r="J87" s="1088"/>
      <c r="K87" s="1089"/>
    </row>
    <row r="88" spans="1:14" s="773" customFormat="1" x14ac:dyDescent="0.2">
      <c r="A88" s="785" t="s">
        <v>823</v>
      </c>
      <c r="B88" s="786"/>
      <c r="C88" s="787"/>
      <c r="D88" s="845"/>
      <c r="E88" s="846"/>
      <c r="F88" s="790"/>
      <c r="G88" s="843">
        <f>+'19-A'!G65</f>
        <v>0</v>
      </c>
      <c r="H88" s="792"/>
      <c r="I88" s="843">
        <f>+'19-A'!I65</f>
        <v>0</v>
      </c>
      <c r="J88" s="792"/>
      <c r="K88" s="844">
        <f>G88-I88</f>
        <v>0</v>
      </c>
    </row>
    <row r="89" spans="1:14" s="773" customFormat="1" ht="14.25" x14ac:dyDescent="0.2">
      <c r="A89" s="847"/>
      <c r="B89" s="1059"/>
      <c r="C89" s="1059"/>
      <c r="D89" s="1059"/>
      <c r="E89" s="1059"/>
      <c r="F89" s="776"/>
      <c r="G89" s="779"/>
      <c r="H89" s="780"/>
      <c r="I89" s="779"/>
      <c r="J89" s="780"/>
      <c r="K89" s="781"/>
    </row>
    <row r="90" spans="1:14" s="773" customFormat="1" ht="16.5" customHeight="1" thickBot="1" x14ac:dyDescent="0.25">
      <c r="A90" s="1066" t="s">
        <v>824</v>
      </c>
      <c r="B90" s="1067"/>
      <c r="C90" s="1067"/>
      <c r="D90" s="1067"/>
      <c r="E90" s="1067"/>
      <c r="F90" s="848"/>
      <c r="G90" s="849">
        <f>SUM(G86:G89)</f>
        <v>0</v>
      </c>
      <c r="H90" s="850"/>
      <c r="I90" s="849">
        <f>SUM(I86:I89)</f>
        <v>0</v>
      </c>
      <c r="J90" s="850"/>
      <c r="K90" s="851">
        <f>SUM(K86:K89)</f>
        <v>0</v>
      </c>
      <c r="L90" s="1085" t="str">
        <f>IF(K90=SUM('4'!H40),"ok","Not = Sch 4")</f>
        <v>ok</v>
      </c>
      <c r="M90" s="1086"/>
      <c r="N90" s="760" t="s">
        <v>843</v>
      </c>
    </row>
    <row r="91" spans="1:14" s="768" customFormat="1" ht="18" thickTop="1" x14ac:dyDescent="0.2">
      <c r="A91" s="852"/>
      <c r="B91" s="1063"/>
      <c r="C91" s="1063"/>
      <c r="D91" s="1063"/>
      <c r="E91" s="1063"/>
      <c r="F91" s="852"/>
      <c r="G91" s="853"/>
      <c r="H91" s="854"/>
      <c r="I91" s="855" t="s">
        <v>735</v>
      </c>
      <c r="J91" s="854"/>
      <c r="K91" s="856"/>
    </row>
    <row r="92" spans="1:14" s="773" customFormat="1" ht="14.25" x14ac:dyDescent="0.2">
      <c r="A92" s="776"/>
      <c r="B92" s="1059"/>
      <c r="C92" s="1059"/>
      <c r="D92" s="1059"/>
      <c r="E92" s="1059"/>
      <c r="F92" s="776"/>
      <c r="G92" s="779"/>
      <c r="H92" s="780"/>
      <c r="I92" s="779"/>
      <c r="J92" s="780"/>
      <c r="K92" s="779"/>
    </row>
    <row r="93" spans="1:14" ht="57" customHeight="1" thickBot="1" x14ac:dyDescent="0.25">
      <c r="A93" s="857" t="s">
        <v>698</v>
      </c>
      <c r="B93" s="802" t="s">
        <v>701</v>
      </c>
      <c r="C93" s="1069" t="s">
        <v>692</v>
      </c>
      <c r="D93" s="1069"/>
      <c r="E93" s="803" t="s">
        <v>763</v>
      </c>
      <c r="F93" s="803" t="s">
        <v>737</v>
      </c>
      <c r="G93" s="803" t="s">
        <v>738</v>
      </c>
      <c r="H93" s="780"/>
      <c r="I93" s="800"/>
      <c r="J93" s="780"/>
      <c r="K93" s="800"/>
    </row>
    <row r="94" spans="1:14" s="773" customFormat="1" ht="14.25" x14ac:dyDescent="0.2">
      <c r="A94" s="775"/>
      <c r="B94" s="775" t="s">
        <v>683</v>
      </c>
      <c r="C94" s="1068" t="s">
        <v>667</v>
      </c>
      <c r="D94" s="1068"/>
      <c r="E94" s="779">
        <f>+'19-A'!G69</f>
        <v>0</v>
      </c>
      <c r="F94" s="779">
        <f>DSUM(Data19O,2,RoomO)</f>
        <v>0</v>
      </c>
      <c r="G94" s="779">
        <f>SUM(E94:F94)</f>
        <v>0</v>
      </c>
      <c r="H94" s="858" t="s">
        <v>813</v>
      </c>
      <c r="I94" s="775"/>
      <c r="J94" s="780"/>
      <c r="K94" s="775"/>
    </row>
    <row r="95" spans="1:14" s="773" customFormat="1" ht="14.25" x14ac:dyDescent="0.2">
      <c r="A95" s="775"/>
      <c r="B95" s="775" t="s">
        <v>686</v>
      </c>
      <c r="C95" s="1070" t="s">
        <v>684</v>
      </c>
      <c r="D95" s="1070"/>
      <c r="E95" s="779">
        <f>+'19-A'!G70</f>
        <v>0</v>
      </c>
      <c r="F95" s="779">
        <f>DSUM(Data19O,2,HealthO)</f>
        <v>0</v>
      </c>
      <c r="G95" s="779">
        <f t="shared" ref="G95:G100" si="11">SUM(E95:F95)</f>
        <v>0</v>
      </c>
      <c r="H95" s="858" t="s">
        <v>813</v>
      </c>
      <c r="I95" s="775"/>
      <c r="J95" s="780"/>
      <c r="K95" s="775"/>
    </row>
    <row r="96" spans="1:14" s="773" customFormat="1" ht="14.25" x14ac:dyDescent="0.2">
      <c r="A96" s="775"/>
      <c r="B96" s="775" t="s">
        <v>685</v>
      </c>
      <c r="C96" s="1070" t="s">
        <v>687</v>
      </c>
      <c r="D96" s="1070"/>
      <c r="E96" s="779">
        <f>+'19-A'!G71</f>
        <v>0</v>
      </c>
      <c r="F96" s="779">
        <f>DSUM(Data19O,2,ANCO)</f>
        <v>0</v>
      </c>
      <c r="G96" s="779">
        <f t="shared" si="11"/>
        <v>0</v>
      </c>
      <c r="H96" s="858" t="s">
        <v>813</v>
      </c>
      <c r="I96" s="775"/>
      <c r="J96" s="780"/>
      <c r="K96" s="775"/>
    </row>
    <row r="97" spans="1:15" s="773" customFormat="1" ht="14.25" x14ac:dyDescent="0.2">
      <c r="A97" s="775"/>
      <c r="B97" s="775" t="s">
        <v>688</v>
      </c>
      <c r="C97" s="1070" t="s">
        <v>689</v>
      </c>
      <c r="D97" s="1070"/>
      <c r="E97" s="779">
        <f>+'19-A'!G72</f>
        <v>0</v>
      </c>
      <c r="F97" s="779">
        <f>DSUM(Data19O,2,AdminO)</f>
        <v>0</v>
      </c>
      <c r="G97" s="779">
        <f t="shared" si="11"/>
        <v>0</v>
      </c>
      <c r="H97" s="858" t="s">
        <v>813</v>
      </c>
      <c r="I97" s="775"/>
      <c r="J97" s="780"/>
      <c r="K97" s="775"/>
    </row>
    <row r="98" spans="1:15" s="773" customFormat="1" ht="14.25" x14ac:dyDescent="0.2">
      <c r="A98" s="775"/>
      <c r="B98" s="775" t="s">
        <v>30</v>
      </c>
      <c r="C98" s="1070" t="s">
        <v>709</v>
      </c>
      <c r="D98" s="1070"/>
      <c r="E98" s="807"/>
      <c r="F98" s="779">
        <f>DSUM(Data19O,2,OthO)</f>
        <v>0</v>
      </c>
      <c r="G98" s="779">
        <f t="shared" si="11"/>
        <v>0</v>
      </c>
      <c r="H98" s="858" t="s">
        <v>813</v>
      </c>
      <c r="I98" s="775"/>
      <c r="J98" s="780"/>
      <c r="K98" s="775"/>
    </row>
    <row r="99" spans="1:15" s="773" customFormat="1" ht="14.25" x14ac:dyDescent="0.2">
      <c r="A99" s="775"/>
      <c r="B99" s="775" t="s">
        <v>708</v>
      </c>
      <c r="C99" s="1070" t="s">
        <v>710</v>
      </c>
      <c r="D99" s="1070"/>
      <c r="E99" s="807"/>
      <c r="F99" s="779">
        <f>DSUM(Data19O,2,DeprO)</f>
        <v>0</v>
      </c>
      <c r="G99" s="779">
        <f t="shared" si="11"/>
        <v>0</v>
      </c>
      <c r="H99" s="858" t="s">
        <v>813</v>
      </c>
      <c r="I99" s="775"/>
      <c r="J99" s="780"/>
      <c r="K99" s="775"/>
    </row>
    <row r="100" spans="1:15" s="773" customFormat="1" ht="14.25" x14ac:dyDescent="0.2">
      <c r="A100" s="775"/>
      <c r="B100" s="775" t="s">
        <v>744</v>
      </c>
      <c r="C100" s="1079" t="s">
        <v>827</v>
      </c>
      <c r="D100" s="1080"/>
      <c r="E100" s="779">
        <f>+'19-A'!G75</f>
        <v>0</v>
      </c>
      <c r="F100" s="779">
        <f>F101-SUM(F94:F99)</f>
        <v>0</v>
      </c>
      <c r="G100" s="779">
        <f t="shared" si="11"/>
        <v>0</v>
      </c>
      <c r="H100" s="780"/>
      <c r="I100" s="775"/>
      <c r="J100" s="780"/>
      <c r="K100" s="775"/>
      <c r="L100" s="810" t="s">
        <v>746</v>
      </c>
    </row>
    <row r="101" spans="1:15" x14ac:dyDescent="0.2">
      <c r="A101" s="800"/>
      <c r="B101" s="859" t="s">
        <v>6</v>
      </c>
      <c r="C101" s="777"/>
      <c r="D101" s="778"/>
      <c r="E101" s="791">
        <f>SUM(E94:E100)</f>
        <v>0</v>
      </c>
      <c r="F101" s="791">
        <f>+G86</f>
        <v>0</v>
      </c>
      <c r="G101" s="791">
        <f>+G90</f>
        <v>0</v>
      </c>
      <c r="H101" s="860" t="s">
        <v>813</v>
      </c>
      <c r="I101" s="775"/>
      <c r="J101" s="780"/>
      <c r="K101" s="800"/>
      <c r="L101" s="812" t="s">
        <v>768</v>
      </c>
    </row>
    <row r="102" spans="1:15" x14ac:dyDescent="0.2">
      <c r="A102" s="775"/>
      <c r="B102" s="1059"/>
      <c r="C102" s="1059"/>
      <c r="D102" s="1059"/>
      <c r="E102" s="1059"/>
      <c r="F102" s="776"/>
      <c r="G102" s="779"/>
      <c r="H102" s="780"/>
      <c r="I102" s="779"/>
      <c r="J102" s="780"/>
      <c r="K102" s="779"/>
      <c r="L102" s="812" t="s">
        <v>767</v>
      </c>
    </row>
    <row r="103" spans="1:15" x14ac:dyDescent="0.2">
      <c r="A103" s="775"/>
      <c r="B103" s="775"/>
      <c r="C103" s="775"/>
      <c r="D103" s="775"/>
      <c r="E103" s="775"/>
      <c r="F103" s="776"/>
      <c r="G103" s="779"/>
      <c r="H103" s="780"/>
      <c r="I103" s="779"/>
      <c r="J103" s="780"/>
      <c r="K103" s="779"/>
      <c r="L103" s="812"/>
    </row>
    <row r="104" spans="1:15" ht="15.75" x14ac:dyDescent="0.25">
      <c r="A104" s="1083" t="s">
        <v>828</v>
      </c>
      <c r="B104" s="1084"/>
      <c r="C104" s="1084"/>
      <c r="D104" s="1084"/>
      <c r="E104" s="1084"/>
      <c r="F104" s="1084"/>
      <c r="G104" s="1084"/>
      <c r="H104" s="1084"/>
      <c r="I104" s="1084"/>
      <c r="J104" s="861"/>
      <c r="K104" s="844">
        <f>SUM('4'!H41:H43)</f>
        <v>0</v>
      </c>
      <c r="L104" s="862"/>
      <c r="M104" s="862"/>
      <c r="N104" s="862"/>
      <c r="O104" s="862"/>
    </row>
    <row r="105" spans="1:15" x14ac:dyDescent="0.2">
      <c r="A105" s="785"/>
      <c r="B105" s="775"/>
      <c r="C105" s="767"/>
      <c r="D105" s="863"/>
      <c r="E105" s="864"/>
      <c r="F105" s="865"/>
      <c r="G105" s="865"/>
      <c r="H105" s="865"/>
      <c r="I105" s="865"/>
      <c r="J105" s="865"/>
      <c r="K105" s="781"/>
      <c r="L105" s="812"/>
    </row>
    <row r="106" spans="1:15" ht="17.25" customHeight="1" thickBot="1" x14ac:dyDescent="0.25">
      <c r="A106" s="1081" t="s">
        <v>826</v>
      </c>
      <c r="B106" s="1082"/>
      <c r="C106" s="1082"/>
      <c r="D106" s="1082"/>
      <c r="E106" s="1082"/>
      <c r="F106" s="1082"/>
      <c r="G106" s="1082"/>
      <c r="H106" s="1082"/>
      <c r="I106" s="1082"/>
      <c r="J106" s="1082"/>
      <c r="K106" s="866">
        <f>+K90-K104</f>
        <v>0</v>
      </c>
    </row>
    <row r="107" spans="1:15" ht="15.75" thickTop="1" x14ac:dyDescent="0.2">
      <c r="A107" s="775"/>
      <c r="B107" s="775"/>
      <c r="C107" s="775"/>
      <c r="D107" s="775"/>
      <c r="E107" s="775"/>
      <c r="F107" s="776"/>
      <c r="G107" s="779"/>
      <c r="H107" s="780"/>
      <c r="I107" s="867"/>
      <c r="J107" s="780"/>
      <c r="K107" s="779"/>
    </row>
    <row r="108" spans="1:15" s="773" customFormat="1" ht="15.75" x14ac:dyDescent="0.2">
      <c r="A108" s="868" t="s">
        <v>908</v>
      </c>
      <c r="B108" s="775"/>
      <c r="C108" s="775"/>
      <c r="D108" s="776"/>
      <c r="E108" s="777"/>
      <c r="F108" s="778"/>
      <c r="G108" s="779"/>
      <c r="H108" s="780"/>
      <c r="I108" s="779"/>
      <c r="J108" s="780"/>
      <c r="K108" s="779"/>
    </row>
    <row r="109" spans="1:15" s="773" customFormat="1" ht="15.75" x14ac:dyDescent="0.2">
      <c r="A109" s="868" t="s">
        <v>814</v>
      </c>
      <c r="B109" s="775"/>
      <c r="C109" s="775"/>
      <c r="D109" s="776"/>
      <c r="E109" s="777"/>
      <c r="F109" s="778"/>
      <c r="G109" s="779"/>
      <c r="H109" s="780"/>
      <c r="I109" s="779"/>
      <c r="J109" s="780"/>
      <c r="K109" s="779"/>
    </row>
    <row r="110" spans="1:15" s="773" customFormat="1" ht="15.75" x14ac:dyDescent="0.2">
      <c r="A110" s="868" t="s">
        <v>903</v>
      </c>
      <c r="B110" s="775"/>
      <c r="C110" s="775"/>
      <c r="D110" s="776"/>
      <c r="E110" s="777"/>
      <c r="F110" s="778"/>
      <c r="G110" s="779"/>
      <c r="H110" s="780"/>
      <c r="I110" s="779"/>
      <c r="J110" s="780"/>
      <c r="K110" s="779"/>
    </row>
    <row r="111" spans="1:15" s="773" customFormat="1" ht="15.75" x14ac:dyDescent="0.2">
      <c r="A111" s="868" t="s">
        <v>821</v>
      </c>
      <c r="B111" s="775"/>
      <c r="C111" s="775"/>
      <c r="D111" s="776"/>
      <c r="E111" s="777"/>
      <c r="F111" s="778"/>
      <c r="G111" s="779"/>
      <c r="H111" s="780"/>
      <c r="I111" s="779"/>
      <c r="J111" s="780"/>
      <c r="K111" s="779"/>
    </row>
    <row r="112" spans="1:15" s="773" customFormat="1" ht="15.75" x14ac:dyDescent="0.2">
      <c r="A112" s="868" t="s">
        <v>815</v>
      </c>
      <c r="B112" s="775"/>
      <c r="C112" s="775"/>
      <c r="D112" s="776"/>
      <c r="E112" s="777"/>
      <c r="F112" s="778"/>
      <c r="G112" s="779"/>
      <c r="H112" s="780"/>
      <c r="I112" s="779"/>
      <c r="J112" s="780"/>
      <c r="K112" s="779"/>
    </row>
    <row r="113" spans="1:11" s="773" customFormat="1" ht="15.75" x14ac:dyDescent="0.2">
      <c r="A113" s="868" t="s">
        <v>816</v>
      </c>
      <c r="B113" s="775"/>
      <c r="C113" s="775"/>
      <c r="D113" s="776"/>
      <c r="E113" s="777"/>
      <c r="F113" s="778"/>
      <c r="G113" s="779"/>
      <c r="H113" s="780"/>
      <c r="I113" s="779"/>
      <c r="J113" s="780"/>
      <c r="K113" s="779"/>
    </row>
    <row r="114" spans="1:11" s="773" customFormat="1" ht="15.75" x14ac:dyDescent="0.2">
      <c r="A114" s="868" t="s">
        <v>909</v>
      </c>
      <c r="B114" s="775"/>
      <c r="C114" s="775"/>
      <c r="D114" s="776"/>
      <c r="E114" s="777"/>
      <c r="F114" s="778"/>
      <c r="G114" s="779"/>
      <c r="H114" s="780"/>
      <c r="I114" s="779"/>
      <c r="J114" s="780"/>
      <c r="K114" s="779"/>
    </row>
    <row r="115" spans="1:11" x14ac:dyDescent="0.2">
      <c r="A115" s="813"/>
      <c r="B115" s="800"/>
      <c r="C115" s="800"/>
      <c r="D115" s="776"/>
      <c r="E115" s="777"/>
      <c r="F115" s="778"/>
      <c r="G115" s="779"/>
      <c r="H115" s="780"/>
      <c r="I115" s="779"/>
      <c r="J115" s="780"/>
      <c r="K115" s="779"/>
    </row>
    <row r="116" spans="1:11" x14ac:dyDescent="0.2">
      <c r="A116" s="773"/>
      <c r="B116" s="1058"/>
      <c r="C116" s="1058"/>
      <c r="D116" s="1058"/>
      <c r="E116" s="1058"/>
      <c r="F116" s="814"/>
      <c r="G116" s="817"/>
      <c r="H116" s="818"/>
      <c r="I116" s="817"/>
      <c r="J116" s="818"/>
      <c r="K116" s="817"/>
    </row>
    <row r="117" spans="1:11" x14ac:dyDescent="0.2">
      <c r="A117" s="773"/>
      <c r="B117" s="1058"/>
      <c r="C117" s="1058"/>
      <c r="D117" s="1058"/>
      <c r="E117" s="1058"/>
      <c r="F117" s="814"/>
      <c r="G117" s="817"/>
      <c r="H117" s="818"/>
      <c r="I117" s="817"/>
      <c r="J117" s="818"/>
      <c r="K117" s="817"/>
    </row>
    <row r="118" spans="1:11" x14ac:dyDescent="0.2">
      <c r="A118" s="773"/>
      <c r="B118" s="1058"/>
      <c r="C118" s="1058"/>
      <c r="D118" s="1058"/>
      <c r="E118" s="1058"/>
      <c r="F118" s="814"/>
      <c r="G118" s="817"/>
      <c r="H118" s="818"/>
      <c r="I118" s="817"/>
      <c r="J118" s="818"/>
      <c r="K118" s="817"/>
    </row>
    <row r="119" spans="1:11" x14ac:dyDescent="0.2">
      <c r="A119" s="773"/>
      <c r="B119" s="773"/>
      <c r="C119" s="773"/>
      <c r="D119" s="773"/>
      <c r="E119" s="773"/>
      <c r="F119" s="814"/>
      <c r="G119" s="817"/>
      <c r="H119" s="818"/>
      <c r="I119" s="817"/>
      <c r="J119" s="818"/>
      <c r="K119" s="817"/>
    </row>
    <row r="120" spans="1:11" x14ac:dyDescent="0.2">
      <c r="A120" s="773"/>
      <c r="B120" s="773"/>
      <c r="C120" s="773"/>
      <c r="D120" s="773"/>
      <c r="E120" s="773"/>
      <c r="F120" s="814"/>
      <c r="G120" s="817"/>
      <c r="H120" s="818"/>
      <c r="I120" s="817"/>
      <c r="J120" s="818"/>
      <c r="K120" s="817"/>
    </row>
    <row r="121" spans="1:11" x14ac:dyDescent="0.2">
      <c r="A121" s="773"/>
      <c r="B121" s="773"/>
      <c r="C121" s="773"/>
      <c r="D121" s="814"/>
      <c r="E121" s="773"/>
      <c r="F121" s="814"/>
      <c r="G121" s="817"/>
      <c r="H121" s="818"/>
      <c r="I121" s="817"/>
      <c r="J121" s="818"/>
      <c r="K121" s="817"/>
    </row>
    <row r="122" spans="1:11" x14ac:dyDescent="0.2">
      <c r="A122" s="773"/>
      <c r="B122" s="773"/>
      <c r="C122" s="773"/>
      <c r="D122" s="814"/>
      <c r="E122" s="814"/>
      <c r="F122" s="814"/>
      <c r="G122" s="817"/>
      <c r="H122" s="818"/>
      <c r="I122" s="817"/>
      <c r="J122" s="818"/>
      <c r="K122" s="817"/>
    </row>
    <row r="123" spans="1:11" x14ac:dyDescent="0.2">
      <c r="A123" s="773"/>
      <c r="B123" s="773"/>
      <c r="C123" s="773"/>
      <c r="D123" s="814"/>
      <c r="E123" s="814"/>
      <c r="F123" s="814"/>
      <c r="G123" s="817"/>
      <c r="H123" s="818"/>
      <c r="I123" s="817"/>
      <c r="J123" s="818"/>
      <c r="K123" s="817"/>
    </row>
    <row r="124" spans="1:11" x14ac:dyDescent="0.2">
      <c r="A124" s="773"/>
      <c r="B124" s="814"/>
      <c r="C124" s="814"/>
      <c r="D124" s="814"/>
      <c r="E124" s="814"/>
      <c r="F124" s="814"/>
      <c r="G124" s="817"/>
      <c r="H124" s="818"/>
      <c r="I124" s="817"/>
      <c r="J124" s="818"/>
      <c r="K124" s="817"/>
    </row>
    <row r="125" spans="1:11" x14ac:dyDescent="0.2">
      <c r="A125" s="773"/>
      <c r="B125" s="814"/>
      <c r="C125" s="814"/>
      <c r="D125" s="814"/>
      <c r="E125" s="814"/>
      <c r="F125" s="814"/>
      <c r="G125" s="817"/>
      <c r="H125" s="818"/>
      <c r="I125" s="817"/>
      <c r="J125" s="818"/>
      <c r="K125" s="817"/>
    </row>
    <row r="126" spans="1:11" x14ac:dyDescent="0.2">
      <c r="A126" s="773"/>
      <c r="B126" s="814"/>
      <c r="C126" s="814"/>
      <c r="D126" s="814"/>
      <c r="E126" s="814"/>
      <c r="F126" s="814"/>
      <c r="G126" s="817"/>
      <c r="H126" s="818"/>
      <c r="I126" s="817"/>
      <c r="J126" s="818"/>
      <c r="K126" s="817"/>
    </row>
    <row r="127" spans="1:11" x14ac:dyDescent="0.2">
      <c r="A127" s="773"/>
      <c r="B127" s="814"/>
      <c r="C127" s="814"/>
      <c r="D127" s="815"/>
      <c r="E127" s="814"/>
      <c r="F127" s="814"/>
      <c r="G127" s="817"/>
      <c r="H127" s="818"/>
      <c r="I127" s="817"/>
      <c r="J127" s="818"/>
      <c r="K127" s="817"/>
    </row>
    <row r="128" spans="1:11" x14ac:dyDescent="0.2">
      <c r="A128" s="773"/>
      <c r="B128" s="814"/>
      <c r="C128" s="814"/>
      <c r="D128" s="815"/>
      <c r="E128" s="816"/>
      <c r="F128" s="814"/>
      <c r="G128" s="817"/>
      <c r="H128" s="818"/>
      <c r="I128" s="817"/>
      <c r="J128" s="818"/>
      <c r="K128" s="817"/>
    </row>
    <row r="129" spans="1:11" x14ac:dyDescent="0.2">
      <c r="A129" s="773"/>
      <c r="B129" s="814"/>
      <c r="C129" s="814"/>
      <c r="D129" s="815"/>
      <c r="E129" s="816"/>
      <c r="F129" s="814"/>
      <c r="G129" s="817"/>
      <c r="H129" s="818"/>
      <c r="I129" s="817"/>
      <c r="J129" s="818"/>
      <c r="K129" s="817"/>
    </row>
    <row r="130" spans="1:11" x14ac:dyDescent="0.2">
      <c r="D130" s="815"/>
      <c r="E130" s="816"/>
      <c r="F130" s="814"/>
      <c r="G130" s="817"/>
      <c r="H130" s="818"/>
      <c r="I130" s="817"/>
      <c r="J130" s="818"/>
      <c r="K130" s="817"/>
    </row>
    <row r="131" spans="1:11" x14ac:dyDescent="0.2">
      <c r="D131" s="815"/>
      <c r="E131" s="816"/>
      <c r="F131" s="814"/>
      <c r="G131" s="817"/>
      <c r="H131" s="818"/>
      <c r="I131" s="817"/>
      <c r="J131" s="818"/>
      <c r="K131" s="817"/>
    </row>
    <row r="132" spans="1:11" x14ac:dyDescent="0.2">
      <c r="D132" s="815"/>
      <c r="E132" s="816"/>
      <c r="F132" s="814"/>
      <c r="G132" s="817"/>
      <c r="H132" s="818"/>
      <c r="I132" s="817"/>
      <c r="J132" s="818"/>
      <c r="K132" s="817"/>
    </row>
    <row r="133" spans="1:11" x14ac:dyDescent="0.2">
      <c r="D133" s="815"/>
      <c r="E133" s="816"/>
      <c r="F133" s="814"/>
      <c r="G133" s="817"/>
      <c r="H133" s="818"/>
      <c r="I133" s="817"/>
      <c r="J133" s="818"/>
      <c r="K133" s="817"/>
    </row>
    <row r="134" spans="1:11" x14ac:dyDescent="0.2">
      <c r="D134" s="815"/>
      <c r="E134" s="816"/>
      <c r="F134" s="814"/>
      <c r="G134" s="817"/>
      <c r="H134" s="818"/>
      <c r="I134" s="817"/>
      <c r="J134" s="818"/>
      <c r="K134" s="817"/>
    </row>
    <row r="135" spans="1:11" x14ac:dyDescent="0.2">
      <c r="D135" s="815"/>
      <c r="E135" s="816"/>
      <c r="F135" s="814"/>
      <c r="G135" s="817"/>
      <c r="H135" s="818"/>
      <c r="I135" s="817"/>
      <c r="J135" s="818"/>
      <c r="K135" s="817"/>
    </row>
    <row r="136" spans="1:11" x14ac:dyDescent="0.2">
      <c r="D136" s="815"/>
      <c r="E136" s="816"/>
      <c r="F136" s="814"/>
      <c r="G136" s="817"/>
      <c r="H136" s="818"/>
      <c r="I136" s="817"/>
      <c r="J136" s="818"/>
      <c r="K136" s="817"/>
    </row>
    <row r="137" spans="1:11" x14ac:dyDescent="0.2">
      <c r="D137" s="815"/>
      <c r="E137" s="816"/>
      <c r="F137" s="814"/>
      <c r="G137" s="817"/>
      <c r="H137" s="818"/>
      <c r="I137" s="817"/>
      <c r="J137" s="818"/>
      <c r="K137" s="817"/>
    </row>
    <row r="138" spans="1:11" x14ac:dyDescent="0.2">
      <c r="D138" s="815"/>
      <c r="E138" s="816"/>
      <c r="F138" s="814"/>
      <c r="G138" s="817"/>
      <c r="H138" s="818"/>
      <c r="I138" s="817"/>
      <c r="J138" s="818"/>
      <c r="K138" s="817"/>
    </row>
    <row r="139" spans="1:11" x14ac:dyDescent="0.2">
      <c r="D139" s="815"/>
      <c r="E139" s="816"/>
      <c r="F139" s="814"/>
      <c r="G139" s="817"/>
      <c r="H139" s="818"/>
      <c r="I139" s="817"/>
      <c r="J139" s="818"/>
      <c r="K139" s="817"/>
    </row>
    <row r="140" spans="1:11" x14ac:dyDescent="0.2">
      <c r="D140" s="815"/>
      <c r="E140" s="816"/>
      <c r="F140" s="814"/>
      <c r="G140" s="817"/>
      <c r="H140" s="818"/>
      <c r="I140" s="817"/>
      <c r="J140" s="818"/>
      <c r="K140" s="817"/>
    </row>
    <row r="141" spans="1:11" x14ac:dyDescent="0.2">
      <c r="D141" s="815"/>
      <c r="E141" s="816"/>
      <c r="F141" s="814"/>
      <c r="G141" s="817"/>
      <c r="H141" s="818"/>
      <c r="I141" s="817"/>
      <c r="J141" s="818"/>
      <c r="K141" s="817"/>
    </row>
    <row r="142" spans="1:11" x14ac:dyDescent="0.2">
      <c r="D142" s="815"/>
      <c r="E142" s="816"/>
      <c r="F142" s="814"/>
      <c r="G142" s="817"/>
      <c r="H142" s="818"/>
      <c r="I142" s="817"/>
      <c r="J142" s="818"/>
      <c r="K142" s="817"/>
    </row>
    <row r="143" spans="1:11" x14ac:dyDescent="0.2">
      <c r="D143" s="815"/>
      <c r="E143" s="816"/>
      <c r="F143" s="814"/>
      <c r="G143" s="817"/>
      <c r="H143" s="818"/>
      <c r="I143" s="817"/>
      <c r="J143" s="818"/>
      <c r="K143" s="817"/>
    </row>
    <row r="144" spans="1:11" x14ac:dyDescent="0.2">
      <c r="D144" s="815"/>
      <c r="E144" s="816"/>
      <c r="F144" s="814"/>
      <c r="G144" s="817"/>
      <c r="H144" s="818"/>
      <c r="I144" s="817"/>
      <c r="J144" s="818"/>
      <c r="K144" s="817"/>
    </row>
    <row r="145" spans="4:11" x14ac:dyDescent="0.2">
      <c r="D145" s="815"/>
      <c r="E145" s="816"/>
      <c r="F145" s="814"/>
      <c r="G145" s="817"/>
      <c r="H145" s="818"/>
      <c r="I145" s="817"/>
      <c r="J145" s="818"/>
      <c r="K145" s="817"/>
    </row>
    <row r="146" spans="4:11" x14ac:dyDescent="0.2">
      <c r="D146" s="815"/>
      <c r="E146" s="816"/>
      <c r="F146" s="814"/>
      <c r="G146" s="817"/>
      <c r="H146" s="818"/>
      <c r="I146" s="817"/>
      <c r="J146" s="818"/>
      <c r="K146" s="817"/>
    </row>
    <row r="147" spans="4:11" x14ac:dyDescent="0.2">
      <c r="D147" s="815"/>
      <c r="E147" s="816"/>
      <c r="F147" s="814"/>
      <c r="G147" s="817"/>
      <c r="H147" s="818"/>
      <c r="I147" s="817"/>
      <c r="J147" s="818"/>
      <c r="K147" s="817"/>
    </row>
    <row r="148" spans="4:11" x14ac:dyDescent="0.2">
      <c r="D148" s="815"/>
      <c r="E148" s="816"/>
      <c r="F148" s="814"/>
      <c r="G148" s="817"/>
      <c r="H148" s="818"/>
      <c r="I148" s="817"/>
      <c r="J148" s="818"/>
      <c r="K148" s="817"/>
    </row>
    <row r="149" spans="4:11" x14ac:dyDescent="0.2">
      <c r="D149" s="815"/>
      <c r="E149" s="816"/>
      <c r="F149" s="814"/>
      <c r="G149" s="817"/>
      <c r="H149" s="818"/>
      <c r="I149" s="817"/>
      <c r="J149" s="818"/>
      <c r="K149" s="817"/>
    </row>
    <row r="150" spans="4:11" x14ac:dyDescent="0.2">
      <c r="D150" s="815"/>
      <c r="E150" s="816"/>
      <c r="F150" s="814"/>
      <c r="G150" s="817"/>
      <c r="H150" s="818"/>
      <c r="I150" s="817"/>
      <c r="J150" s="818"/>
      <c r="K150" s="817"/>
    </row>
    <row r="151" spans="4:11" x14ac:dyDescent="0.2">
      <c r="D151" s="815"/>
      <c r="E151" s="816"/>
      <c r="F151" s="814"/>
      <c r="G151" s="817"/>
      <c r="H151" s="818"/>
      <c r="I151" s="817"/>
      <c r="J151" s="818"/>
      <c r="K151" s="817"/>
    </row>
    <row r="152" spans="4:11" x14ac:dyDescent="0.2">
      <c r="D152" s="815"/>
      <c r="E152" s="816"/>
      <c r="F152" s="814"/>
      <c r="G152" s="817"/>
      <c r="H152" s="818"/>
      <c r="I152" s="817"/>
      <c r="J152" s="818"/>
      <c r="K152" s="817"/>
    </row>
    <row r="153" spans="4:11" x14ac:dyDescent="0.2">
      <c r="D153" s="815"/>
      <c r="E153" s="816"/>
      <c r="F153" s="814"/>
      <c r="G153" s="817"/>
      <c r="H153" s="818"/>
      <c r="I153" s="817"/>
      <c r="J153" s="818"/>
      <c r="K153" s="817"/>
    </row>
    <row r="154" spans="4:11" x14ac:dyDescent="0.2">
      <c r="D154" s="815"/>
      <c r="E154" s="816"/>
      <c r="F154" s="814"/>
      <c r="G154" s="817"/>
      <c r="H154" s="818"/>
      <c r="I154" s="817"/>
      <c r="J154" s="818"/>
      <c r="K154" s="817"/>
    </row>
    <row r="155" spans="4:11" x14ac:dyDescent="0.2">
      <c r="D155" s="815"/>
      <c r="E155" s="816"/>
      <c r="F155" s="814"/>
      <c r="G155" s="817"/>
      <c r="H155" s="818"/>
      <c r="I155" s="817"/>
      <c r="J155" s="818"/>
      <c r="K155" s="817"/>
    </row>
    <row r="156" spans="4:11" x14ac:dyDescent="0.2">
      <c r="D156" s="815"/>
      <c r="E156" s="816"/>
      <c r="F156" s="814"/>
      <c r="G156" s="817"/>
      <c r="H156" s="818"/>
      <c r="I156" s="817"/>
      <c r="J156" s="818"/>
      <c r="K156" s="817"/>
    </row>
    <row r="157" spans="4:11" x14ac:dyDescent="0.2">
      <c r="D157" s="815"/>
      <c r="E157" s="816"/>
      <c r="F157" s="814"/>
      <c r="G157" s="817"/>
      <c r="H157" s="818"/>
      <c r="I157" s="817"/>
      <c r="J157" s="818"/>
      <c r="K157" s="817"/>
    </row>
    <row r="158" spans="4:11" x14ac:dyDescent="0.2">
      <c r="D158" s="815"/>
      <c r="E158" s="816"/>
      <c r="F158" s="814"/>
      <c r="G158" s="817"/>
      <c r="H158" s="818"/>
      <c r="I158" s="817"/>
      <c r="J158" s="818"/>
      <c r="K158" s="817"/>
    </row>
    <row r="159" spans="4:11" x14ac:dyDescent="0.2">
      <c r="D159" s="815"/>
      <c r="E159" s="816"/>
      <c r="F159" s="814"/>
      <c r="G159" s="817"/>
      <c r="H159" s="818"/>
      <c r="I159" s="817"/>
      <c r="J159" s="818"/>
      <c r="K159" s="817"/>
    </row>
    <row r="160" spans="4:11" x14ac:dyDescent="0.2">
      <c r="D160" s="815"/>
      <c r="E160" s="816"/>
      <c r="F160" s="814"/>
      <c r="G160" s="817"/>
      <c r="H160" s="818"/>
      <c r="I160" s="817"/>
      <c r="J160" s="818"/>
      <c r="K160" s="817"/>
    </row>
    <row r="161" spans="4:11" x14ac:dyDescent="0.2">
      <c r="D161" s="815"/>
      <c r="E161" s="816"/>
      <c r="F161" s="814"/>
      <c r="G161" s="817"/>
      <c r="H161" s="818"/>
      <c r="I161" s="817"/>
      <c r="J161" s="818"/>
      <c r="K161" s="817"/>
    </row>
    <row r="162" spans="4:11" x14ac:dyDescent="0.2">
      <c r="D162" s="815"/>
      <c r="E162" s="816"/>
      <c r="F162" s="814"/>
      <c r="G162" s="817"/>
      <c r="H162" s="818"/>
      <c r="I162" s="817"/>
      <c r="J162" s="818"/>
      <c r="K162" s="817"/>
    </row>
    <row r="163" spans="4:11" x14ac:dyDescent="0.2">
      <c r="D163" s="815"/>
      <c r="E163" s="816"/>
      <c r="F163" s="814"/>
      <c r="G163" s="817"/>
      <c r="H163" s="818"/>
      <c r="I163" s="817"/>
      <c r="J163" s="818"/>
      <c r="K163" s="817"/>
    </row>
    <row r="164" spans="4:11" x14ac:dyDescent="0.2">
      <c r="D164" s="815"/>
      <c r="E164" s="816"/>
      <c r="F164" s="814"/>
      <c r="G164" s="817"/>
      <c r="H164" s="818"/>
      <c r="I164" s="817"/>
      <c r="J164" s="818"/>
      <c r="K164" s="817"/>
    </row>
    <row r="165" spans="4:11" x14ac:dyDescent="0.2">
      <c r="D165" s="815"/>
      <c r="E165" s="816"/>
      <c r="F165" s="814"/>
      <c r="G165" s="817"/>
      <c r="H165" s="818"/>
      <c r="I165" s="817"/>
      <c r="J165" s="818"/>
      <c r="K165" s="817"/>
    </row>
    <row r="166" spans="4:11" x14ac:dyDescent="0.2">
      <c r="D166" s="815"/>
      <c r="E166" s="816"/>
      <c r="F166" s="814"/>
      <c r="G166" s="817"/>
      <c r="H166" s="818"/>
      <c r="I166" s="817"/>
      <c r="J166" s="818"/>
      <c r="K166" s="817"/>
    </row>
    <row r="167" spans="4:11" x14ac:dyDescent="0.2">
      <c r="D167" s="815"/>
      <c r="E167" s="816"/>
      <c r="F167" s="814"/>
      <c r="G167" s="817"/>
      <c r="H167" s="818"/>
      <c r="I167" s="817"/>
      <c r="J167" s="818"/>
      <c r="K167" s="817"/>
    </row>
    <row r="168" spans="4:11" x14ac:dyDescent="0.2">
      <c r="D168" s="815"/>
      <c r="E168" s="816"/>
      <c r="F168" s="814"/>
      <c r="G168" s="817"/>
      <c r="H168" s="818"/>
      <c r="I168" s="817"/>
      <c r="J168" s="818"/>
      <c r="K168" s="817"/>
    </row>
    <row r="169" spans="4:11" x14ac:dyDescent="0.2">
      <c r="D169" s="815"/>
      <c r="E169" s="816"/>
      <c r="F169" s="814"/>
      <c r="G169" s="817"/>
      <c r="H169" s="818"/>
      <c r="I169" s="817"/>
      <c r="J169" s="818"/>
      <c r="K169" s="817"/>
    </row>
    <row r="170" spans="4:11" x14ac:dyDescent="0.2">
      <c r="D170" s="815"/>
      <c r="E170" s="816"/>
      <c r="F170" s="814"/>
      <c r="G170" s="817"/>
      <c r="H170" s="818"/>
      <c r="I170" s="817"/>
      <c r="J170" s="818"/>
      <c r="K170" s="817"/>
    </row>
    <row r="171" spans="4:11" x14ac:dyDescent="0.2">
      <c r="D171" s="815"/>
      <c r="E171" s="816"/>
      <c r="F171" s="814"/>
      <c r="G171" s="817"/>
      <c r="H171" s="818"/>
      <c r="I171" s="817"/>
      <c r="J171" s="818"/>
      <c r="K171" s="817"/>
    </row>
    <row r="172" spans="4:11" x14ac:dyDescent="0.2">
      <c r="D172" s="815"/>
      <c r="E172" s="816"/>
      <c r="F172" s="814"/>
      <c r="G172" s="817"/>
      <c r="H172" s="818"/>
      <c r="I172" s="817"/>
      <c r="J172" s="818"/>
      <c r="K172" s="817"/>
    </row>
    <row r="173" spans="4:11" x14ac:dyDescent="0.2">
      <c r="D173" s="815"/>
      <c r="E173" s="816"/>
      <c r="F173" s="814"/>
      <c r="G173" s="817"/>
      <c r="H173" s="818"/>
      <c r="I173" s="817"/>
      <c r="J173" s="818"/>
      <c r="K173" s="817"/>
    </row>
    <row r="174" spans="4:11" x14ac:dyDescent="0.2">
      <c r="D174" s="815"/>
      <c r="E174" s="816"/>
      <c r="F174" s="814"/>
      <c r="G174" s="817"/>
      <c r="H174" s="818"/>
      <c r="I174" s="817"/>
      <c r="J174" s="818"/>
      <c r="K174" s="817"/>
    </row>
    <row r="175" spans="4:11" x14ac:dyDescent="0.2">
      <c r="D175" s="815"/>
      <c r="E175" s="816"/>
      <c r="F175" s="814"/>
      <c r="G175" s="817"/>
      <c r="H175" s="818"/>
      <c r="I175" s="817"/>
      <c r="J175" s="818"/>
      <c r="K175" s="817"/>
    </row>
    <row r="176" spans="4:11" x14ac:dyDescent="0.2">
      <c r="D176" s="815"/>
      <c r="E176" s="816"/>
      <c r="F176" s="814"/>
      <c r="G176" s="817"/>
      <c r="H176" s="818"/>
      <c r="I176" s="817"/>
      <c r="J176" s="818"/>
      <c r="K176" s="817"/>
    </row>
    <row r="177" spans="4:11" x14ac:dyDescent="0.2">
      <c r="D177" s="815"/>
      <c r="E177" s="816"/>
      <c r="F177" s="814"/>
      <c r="G177" s="817"/>
      <c r="H177" s="818"/>
      <c r="I177" s="817"/>
      <c r="J177" s="818"/>
      <c r="K177" s="817"/>
    </row>
    <row r="178" spans="4:11" x14ac:dyDescent="0.2">
      <c r="D178" s="815"/>
      <c r="E178" s="816"/>
      <c r="F178" s="814"/>
      <c r="G178" s="817"/>
      <c r="H178" s="818"/>
      <c r="I178" s="817"/>
      <c r="J178" s="818"/>
      <c r="K178" s="817"/>
    </row>
    <row r="179" spans="4:11" x14ac:dyDescent="0.2">
      <c r="D179" s="815"/>
      <c r="E179" s="816"/>
      <c r="F179" s="814"/>
      <c r="G179" s="817"/>
      <c r="H179" s="818"/>
      <c r="I179" s="817"/>
      <c r="J179" s="818"/>
      <c r="K179" s="817"/>
    </row>
    <row r="180" spans="4:11" x14ac:dyDescent="0.2">
      <c r="D180" s="815"/>
      <c r="E180" s="816"/>
      <c r="F180" s="814"/>
      <c r="G180" s="817"/>
      <c r="H180" s="818"/>
      <c r="I180" s="817"/>
      <c r="J180" s="818"/>
      <c r="K180" s="817"/>
    </row>
    <row r="181" spans="4:11" x14ac:dyDescent="0.2">
      <c r="D181" s="815"/>
      <c r="E181" s="816"/>
      <c r="F181" s="814"/>
      <c r="G181" s="817"/>
      <c r="H181" s="818"/>
      <c r="I181" s="817"/>
      <c r="J181" s="818"/>
      <c r="K181" s="817"/>
    </row>
    <row r="182" spans="4:11" x14ac:dyDescent="0.2">
      <c r="D182" s="815"/>
      <c r="E182" s="816"/>
      <c r="F182" s="814"/>
      <c r="G182" s="817"/>
      <c r="H182" s="818"/>
      <c r="I182" s="817"/>
      <c r="J182" s="818"/>
      <c r="K182" s="817"/>
    </row>
    <row r="183" spans="4:11" x14ac:dyDescent="0.2">
      <c r="D183" s="815"/>
      <c r="E183" s="816"/>
      <c r="F183" s="814"/>
      <c r="G183" s="817"/>
      <c r="H183" s="818"/>
      <c r="I183" s="817"/>
      <c r="J183" s="818"/>
      <c r="K183" s="817"/>
    </row>
    <row r="184" spans="4:11" x14ac:dyDescent="0.2">
      <c r="D184" s="815"/>
      <c r="E184" s="816"/>
      <c r="F184" s="814"/>
      <c r="G184" s="817"/>
      <c r="H184" s="818"/>
      <c r="I184" s="817"/>
      <c r="J184" s="818"/>
      <c r="K184" s="817"/>
    </row>
    <row r="185" spans="4:11" x14ac:dyDescent="0.2">
      <c r="D185" s="815"/>
      <c r="E185" s="816"/>
      <c r="F185" s="814"/>
      <c r="G185" s="817"/>
      <c r="H185" s="818"/>
      <c r="I185" s="817"/>
      <c r="J185" s="818"/>
      <c r="K185" s="817"/>
    </row>
    <row r="186" spans="4:11" x14ac:dyDescent="0.2">
      <c r="D186" s="815"/>
      <c r="E186" s="816"/>
      <c r="F186" s="814"/>
      <c r="G186" s="817"/>
      <c r="H186" s="818"/>
      <c r="I186" s="817"/>
      <c r="J186" s="818"/>
      <c r="K186" s="817"/>
    </row>
    <row r="187" spans="4:11" x14ac:dyDescent="0.2">
      <c r="D187" s="815"/>
      <c r="E187" s="816"/>
      <c r="F187" s="814"/>
      <c r="G187" s="817"/>
      <c r="H187" s="818"/>
      <c r="I187" s="817"/>
      <c r="J187" s="818"/>
      <c r="K187" s="817"/>
    </row>
    <row r="188" spans="4:11" x14ac:dyDescent="0.2">
      <c r="D188" s="815"/>
      <c r="E188" s="816"/>
      <c r="F188" s="814"/>
      <c r="G188" s="817"/>
      <c r="H188" s="818"/>
      <c r="I188" s="817"/>
      <c r="J188" s="818"/>
      <c r="K188" s="817"/>
    </row>
    <row r="189" spans="4:11" x14ac:dyDescent="0.2">
      <c r="D189" s="815"/>
      <c r="E189" s="816"/>
      <c r="F189" s="814"/>
      <c r="G189" s="817"/>
      <c r="H189" s="818"/>
      <c r="I189" s="817"/>
      <c r="J189" s="818"/>
      <c r="K189" s="817"/>
    </row>
    <row r="190" spans="4:11" x14ac:dyDescent="0.2">
      <c r="D190" s="815"/>
      <c r="E190" s="816"/>
      <c r="F190" s="814"/>
      <c r="G190" s="817"/>
      <c r="H190" s="818"/>
      <c r="I190" s="817"/>
      <c r="J190" s="818"/>
      <c r="K190" s="817"/>
    </row>
    <row r="191" spans="4:11" x14ac:dyDescent="0.2">
      <c r="D191" s="815"/>
      <c r="E191" s="816"/>
      <c r="F191" s="814"/>
      <c r="G191" s="817"/>
      <c r="H191" s="818"/>
      <c r="I191" s="817"/>
      <c r="J191" s="818"/>
      <c r="K191" s="817"/>
    </row>
    <row r="192" spans="4:11" x14ac:dyDescent="0.2">
      <c r="D192" s="815"/>
      <c r="E192" s="816"/>
      <c r="F192" s="814"/>
      <c r="G192" s="817"/>
      <c r="H192" s="818"/>
      <c r="I192" s="817"/>
      <c r="J192" s="818"/>
      <c r="K192" s="817"/>
    </row>
    <row r="193" spans="4:11" x14ac:dyDescent="0.2">
      <c r="D193" s="815"/>
      <c r="E193" s="816"/>
      <c r="F193" s="814"/>
      <c r="G193" s="817"/>
      <c r="H193" s="818"/>
      <c r="I193" s="817"/>
      <c r="J193" s="818"/>
      <c r="K193" s="817"/>
    </row>
    <row r="194" spans="4:11" x14ac:dyDescent="0.2">
      <c r="D194" s="815"/>
      <c r="E194" s="816"/>
      <c r="F194" s="814"/>
      <c r="G194" s="817"/>
      <c r="H194" s="818"/>
      <c r="I194" s="817"/>
      <c r="J194" s="818"/>
      <c r="K194" s="817"/>
    </row>
    <row r="195" spans="4:11" x14ac:dyDescent="0.2">
      <c r="D195" s="815"/>
      <c r="E195" s="816"/>
      <c r="F195" s="814"/>
      <c r="G195" s="817"/>
      <c r="H195" s="818"/>
      <c r="I195" s="817"/>
      <c r="J195" s="818"/>
      <c r="K195" s="817"/>
    </row>
    <row r="196" spans="4:11" x14ac:dyDescent="0.2">
      <c r="D196" s="815"/>
      <c r="E196" s="816"/>
      <c r="F196" s="814"/>
      <c r="G196" s="817"/>
      <c r="H196" s="818"/>
      <c r="I196" s="817"/>
      <c r="J196" s="818"/>
      <c r="K196" s="817"/>
    </row>
    <row r="197" spans="4:11" x14ac:dyDescent="0.2">
      <c r="D197" s="815"/>
      <c r="E197" s="816"/>
      <c r="F197" s="814"/>
      <c r="G197" s="817"/>
      <c r="H197" s="818"/>
      <c r="I197" s="817"/>
      <c r="J197" s="818"/>
      <c r="K197" s="817"/>
    </row>
    <row r="198" spans="4:11" x14ac:dyDescent="0.2">
      <c r="D198" s="815"/>
      <c r="E198" s="816"/>
      <c r="F198" s="814"/>
      <c r="G198" s="817"/>
      <c r="H198" s="818"/>
      <c r="I198" s="817"/>
      <c r="J198" s="818"/>
      <c r="K198" s="817"/>
    </row>
    <row r="199" spans="4:11" x14ac:dyDescent="0.2">
      <c r="D199" s="815"/>
      <c r="E199" s="816"/>
      <c r="F199" s="814"/>
      <c r="G199" s="817"/>
      <c r="H199" s="818"/>
      <c r="I199" s="817"/>
      <c r="J199" s="818"/>
      <c r="K199" s="817"/>
    </row>
    <row r="200" spans="4:11" x14ac:dyDescent="0.2">
      <c r="D200" s="815"/>
      <c r="E200" s="816"/>
      <c r="F200" s="814"/>
      <c r="G200" s="817"/>
      <c r="H200" s="818"/>
      <c r="I200" s="817"/>
      <c r="J200" s="818"/>
      <c r="K200" s="817"/>
    </row>
    <row r="201" spans="4:11" x14ac:dyDescent="0.2">
      <c r="D201" s="815"/>
      <c r="E201" s="816"/>
      <c r="F201" s="814"/>
      <c r="G201" s="817"/>
      <c r="H201" s="818"/>
      <c r="I201" s="817"/>
      <c r="J201" s="818"/>
      <c r="K201" s="817"/>
    </row>
    <row r="202" spans="4:11" x14ac:dyDescent="0.2">
      <c r="D202" s="815"/>
      <c r="E202" s="816"/>
      <c r="F202" s="814"/>
      <c r="G202" s="817"/>
      <c r="H202" s="818"/>
      <c r="I202" s="817"/>
      <c r="J202" s="818"/>
      <c r="K202" s="817"/>
    </row>
    <row r="203" spans="4:11" x14ac:dyDescent="0.2">
      <c r="D203" s="815"/>
      <c r="E203" s="816"/>
      <c r="F203" s="814"/>
      <c r="G203" s="817"/>
      <c r="H203" s="818"/>
      <c r="I203" s="817"/>
      <c r="J203" s="818"/>
      <c r="K203" s="817"/>
    </row>
    <row r="204" spans="4:11" x14ac:dyDescent="0.2">
      <c r="D204" s="815"/>
      <c r="E204" s="816"/>
      <c r="F204" s="814"/>
      <c r="G204" s="817"/>
      <c r="H204" s="818"/>
      <c r="I204" s="817"/>
      <c r="J204" s="818"/>
      <c r="K204" s="817"/>
    </row>
    <row r="205" spans="4:11" x14ac:dyDescent="0.2">
      <c r="D205" s="819"/>
      <c r="E205" s="816"/>
      <c r="F205" s="814"/>
      <c r="G205" s="817"/>
      <c r="H205" s="818"/>
      <c r="I205" s="817"/>
      <c r="J205" s="818"/>
      <c r="K205" s="817"/>
    </row>
    <row r="206" spans="4:11" x14ac:dyDescent="0.2">
      <c r="D206" s="819"/>
      <c r="E206" s="819"/>
      <c r="F206" s="814"/>
      <c r="G206" s="817"/>
      <c r="H206" s="818"/>
      <c r="I206" s="817"/>
      <c r="J206" s="818"/>
      <c r="K206" s="817"/>
    </row>
    <row r="207" spans="4:11" x14ac:dyDescent="0.2">
      <c r="D207" s="819"/>
      <c r="E207" s="819"/>
      <c r="F207" s="814"/>
      <c r="G207" s="817"/>
      <c r="H207" s="818"/>
      <c r="I207" s="817"/>
      <c r="J207" s="818"/>
      <c r="K207" s="817"/>
    </row>
    <row r="208" spans="4:11" x14ac:dyDescent="0.2">
      <c r="D208" s="819"/>
      <c r="E208" s="819"/>
      <c r="F208" s="819"/>
      <c r="G208" s="819"/>
      <c r="H208" s="819"/>
      <c r="I208" s="819"/>
      <c r="J208" s="819"/>
      <c r="K208" s="819"/>
    </row>
    <row r="209" spans="5:11" x14ac:dyDescent="0.2">
      <c r="E209" s="819"/>
      <c r="F209" s="819"/>
      <c r="G209" s="819"/>
      <c r="H209" s="819"/>
      <c r="I209" s="819"/>
      <c r="J209" s="819"/>
      <c r="K209" s="819"/>
    </row>
    <row r="210" spans="5:11" x14ac:dyDescent="0.2">
      <c r="F210" s="819"/>
      <c r="G210" s="819"/>
      <c r="H210" s="819"/>
      <c r="I210" s="819"/>
      <c r="J210" s="819"/>
      <c r="K210" s="819"/>
    </row>
    <row r="211" spans="5:11" x14ac:dyDescent="0.2">
      <c r="F211" s="819"/>
      <c r="G211" s="819"/>
      <c r="H211" s="819"/>
      <c r="I211" s="819"/>
      <c r="J211" s="819"/>
      <c r="K211" s="819"/>
    </row>
    <row r="253" spans="1:11" ht="28.5" hidden="1" x14ac:dyDescent="0.2">
      <c r="A253" s="760" t="s">
        <v>700</v>
      </c>
      <c r="C253" s="760" t="s">
        <v>696</v>
      </c>
      <c r="D253" s="814" t="s">
        <v>728</v>
      </c>
      <c r="E253" s="815" t="s">
        <v>729</v>
      </c>
      <c r="F253" s="816" t="s">
        <v>730</v>
      </c>
      <c r="G253" s="817" t="s">
        <v>731</v>
      </c>
      <c r="H253" s="818"/>
      <c r="I253" s="817" t="s">
        <v>732</v>
      </c>
      <c r="J253" s="818"/>
      <c r="K253" s="817" t="s">
        <v>733</v>
      </c>
    </row>
    <row r="254" spans="1:11" hidden="1" x14ac:dyDescent="0.2">
      <c r="A254" s="760" t="s">
        <v>700</v>
      </c>
      <c r="D254" s="814"/>
      <c r="E254" s="815"/>
      <c r="F254" s="816"/>
      <c r="G254" s="817"/>
      <c r="H254" s="818"/>
      <c r="I254" s="817"/>
      <c r="J254" s="818"/>
      <c r="K254" s="817"/>
    </row>
    <row r="255" spans="1:11" ht="125.25" hidden="1" x14ac:dyDescent="0.2">
      <c r="A255" s="760" t="s">
        <v>700</v>
      </c>
      <c r="D255" s="829" t="s">
        <v>727</v>
      </c>
      <c r="E255" s="829" t="s">
        <v>727</v>
      </c>
      <c r="F255" s="829" t="s">
        <v>727</v>
      </c>
      <c r="G255" s="829" t="s">
        <v>727</v>
      </c>
      <c r="H255" s="818"/>
      <c r="I255" s="829" t="s">
        <v>727</v>
      </c>
      <c r="J255" s="818"/>
      <c r="K255" s="829" t="s">
        <v>727</v>
      </c>
    </row>
    <row r="256" spans="1:11" hidden="1" x14ac:dyDescent="0.2">
      <c r="A256" s="760" t="s">
        <v>700</v>
      </c>
      <c r="D256" s="814" t="s">
        <v>667</v>
      </c>
      <c r="E256" s="814" t="s">
        <v>684</v>
      </c>
      <c r="F256" s="814" t="s">
        <v>687</v>
      </c>
      <c r="G256" s="814" t="s">
        <v>689</v>
      </c>
      <c r="H256" s="818"/>
      <c r="I256" s="776" t="s">
        <v>30</v>
      </c>
      <c r="J256" s="818"/>
      <c r="K256" s="776" t="s">
        <v>710</v>
      </c>
    </row>
    <row r="257" spans="1:11" hidden="1" x14ac:dyDescent="0.2">
      <c r="A257" s="760" t="s">
        <v>700</v>
      </c>
      <c r="D257" s="776" t="s">
        <v>693</v>
      </c>
      <c r="E257" s="776" t="s">
        <v>694</v>
      </c>
      <c r="F257" s="776" t="s">
        <v>695</v>
      </c>
      <c r="G257" s="776" t="s">
        <v>697</v>
      </c>
      <c r="H257" s="818"/>
      <c r="I257" s="776" t="s">
        <v>709</v>
      </c>
      <c r="J257" s="818"/>
      <c r="K257" s="776" t="s">
        <v>734</v>
      </c>
    </row>
    <row r="258" spans="1:11" hidden="1" x14ac:dyDescent="0.2">
      <c r="A258" s="773"/>
      <c r="B258" s="773"/>
      <c r="C258" s="773"/>
      <c r="D258" s="773"/>
      <c r="E258" s="773"/>
      <c r="F258" s="814"/>
      <c r="G258" s="817"/>
      <c r="H258" s="818"/>
      <c r="I258" s="817"/>
      <c r="J258" s="818"/>
      <c r="K258" s="817"/>
    </row>
  </sheetData>
  <sheetProtection sheet="1" objects="1" scenarios="1"/>
  <mergeCells count="100">
    <mergeCell ref="L90:M90"/>
    <mergeCell ref="B18:E18"/>
    <mergeCell ref="B17:E17"/>
    <mergeCell ref="B25:E25"/>
    <mergeCell ref="B26:E26"/>
    <mergeCell ref="B32:E32"/>
    <mergeCell ref="B37:E37"/>
    <mergeCell ref="B43:E43"/>
    <mergeCell ref="B44:E44"/>
    <mergeCell ref="B46:E46"/>
    <mergeCell ref="B47:E47"/>
    <mergeCell ref="B51:E51"/>
    <mergeCell ref="B52:E52"/>
    <mergeCell ref="B61:E61"/>
    <mergeCell ref="B62:E62"/>
    <mergeCell ref="A87:K87"/>
    <mergeCell ref="C98:D98"/>
    <mergeCell ref="C99:D99"/>
    <mergeCell ref="C100:D100"/>
    <mergeCell ref="A106:J106"/>
    <mergeCell ref="A104:I104"/>
    <mergeCell ref="B8:E8"/>
    <mergeCell ref="B9:E9"/>
    <mergeCell ref="B10:E10"/>
    <mergeCell ref="B11:E11"/>
    <mergeCell ref="B19:E19"/>
    <mergeCell ref="B12:E12"/>
    <mergeCell ref="B13:E13"/>
    <mergeCell ref="B14:E14"/>
    <mergeCell ref="B15:E15"/>
    <mergeCell ref="B16:E16"/>
    <mergeCell ref="B39:E39"/>
    <mergeCell ref="B48:E48"/>
    <mergeCell ref="B42:E42"/>
    <mergeCell ref="B20:E20"/>
    <mergeCell ref="B49:E49"/>
    <mergeCell ref="B31:E31"/>
    <mergeCell ref="B45:E45"/>
    <mergeCell ref="B35:E35"/>
    <mergeCell ref="B36:E36"/>
    <mergeCell ref="B38:E38"/>
    <mergeCell ref="B75:E75"/>
    <mergeCell ref="B21:E21"/>
    <mergeCell ref="B22:E22"/>
    <mergeCell ref="B23:E23"/>
    <mergeCell ref="B24:E24"/>
    <mergeCell ref="B27:E27"/>
    <mergeCell ref="B30:E30"/>
    <mergeCell ref="B33:E33"/>
    <mergeCell ref="B40:E40"/>
    <mergeCell ref="B41:E41"/>
    <mergeCell ref="B55:E55"/>
    <mergeCell ref="B28:E28"/>
    <mergeCell ref="B29:E29"/>
    <mergeCell ref="B34:E34"/>
    <mergeCell ref="B56:E56"/>
    <mergeCell ref="B60:E60"/>
    <mergeCell ref="B118:E118"/>
    <mergeCell ref="B102:E102"/>
    <mergeCell ref="B116:E116"/>
    <mergeCell ref="B117:E117"/>
    <mergeCell ref="B80:E80"/>
    <mergeCell ref="B84:E84"/>
    <mergeCell ref="B89:E89"/>
    <mergeCell ref="B91:E91"/>
    <mergeCell ref="B92:E92"/>
    <mergeCell ref="A86:E86"/>
    <mergeCell ref="A90:E90"/>
    <mergeCell ref="C94:D94"/>
    <mergeCell ref="C93:D93"/>
    <mergeCell ref="C95:D95"/>
    <mergeCell ref="C96:D96"/>
    <mergeCell ref="C97:D97"/>
    <mergeCell ref="A2:K2"/>
    <mergeCell ref="C5:E5"/>
    <mergeCell ref="A6:B6"/>
    <mergeCell ref="C6:E6"/>
    <mergeCell ref="A3:K3"/>
    <mergeCell ref="B66:E66"/>
    <mergeCell ref="B50:E50"/>
    <mergeCell ref="B54:E54"/>
    <mergeCell ref="B63:E63"/>
    <mergeCell ref="B64:E64"/>
    <mergeCell ref="B53:E53"/>
    <mergeCell ref="B79:E79"/>
    <mergeCell ref="B57:E57"/>
    <mergeCell ref="B58:E58"/>
    <mergeCell ref="B59:E59"/>
    <mergeCell ref="B65:E65"/>
    <mergeCell ref="B71:E71"/>
    <mergeCell ref="B74:E74"/>
    <mergeCell ref="B76:E76"/>
    <mergeCell ref="B77:E77"/>
    <mergeCell ref="B78:E78"/>
    <mergeCell ref="B67:E67"/>
    <mergeCell ref="B72:E72"/>
    <mergeCell ref="B73:E73"/>
    <mergeCell ref="B68:E68"/>
    <mergeCell ref="B69:E69"/>
    <mergeCell ref="B70:E70"/>
  </mergeCells>
  <conditionalFormatting sqref="F5:F6 A7:F7 A2:F3">
    <cfRule type="expression" dxfId="32" priority="34">
      <formula>CELL("Protect",A2)=0</formula>
    </cfRule>
  </conditionalFormatting>
  <conditionalFormatting sqref="A9">
    <cfRule type="expression" dxfId="31" priority="38">
      <formula>CELL("Protect",A9)=0</formula>
    </cfRule>
  </conditionalFormatting>
  <conditionalFormatting sqref="H9 J9">
    <cfRule type="expression" dxfId="30" priority="39">
      <formula>CELL("Protect",H9)=0</formula>
    </cfRule>
  </conditionalFormatting>
  <conditionalFormatting sqref="B9">
    <cfRule type="expression" dxfId="29" priority="37">
      <formula>CELL("Protect",B9)=0</formula>
    </cfRule>
  </conditionalFormatting>
  <conditionalFormatting sqref="H2:XFD2 H7:XFD7">
    <cfRule type="expression" dxfId="28" priority="35">
      <formula>CELL("Protect",H2)=0</formula>
    </cfRule>
  </conditionalFormatting>
  <conditionalFormatting sqref="L5:XFD6 H4:XFD4 H1:XFD2 A1:F4">
    <cfRule type="expression" dxfId="27" priority="40">
      <formula>CELL("protect",A1)=0</formula>
    </cfRule>
  </conditionalFormatting>
  <conditionalFormatting sqref="I6">
    <cfRule type="expression" dxfId="26" priority="25">
      <formula>CELL("protect",I6)=0</formula>
    </cfRule>
  </conditionalFormatting>
  <conditionalFormatting sqref="B5">
    <cfRule type="expression" dxfId="25" priority="33">
      <formula>CELL("protect",B5)=0</formula>
    </cfRule>
  </conditionalFormatting>
  <conditionalFormatting sqref="A5">
    <cfRule type="expression" dxfId="24" priority="32">
      <formula>CELL("protect",A5)=0</formula>
    </cfRule>
  </conditionalFormatting>
  <conditionalFormatting sqref="A6">
    <cfRule type="expression" dxfId="23" priority="31">
      <formula>CELL("protect",A6)=0</formula>
    </cfRule>
  </conditionalFormatting>
  <conditionalFormatting sqref="C5">
    <cfRule type="expression" dxfId="22" priority="30">
      <formula>CELL("protect",C5)=0</formula>
    </cfRule>
  </conditionalFormatting>
  <conditionalFormatting sqref="C6">
    <cfRule type="expression" dxfId="21" priority="29">
      <formula>CELL("protect",C6)=0</formula>
    </cfRule>
  </conditionalFormatting>
  <conditionalFormatting sqref="I5:J5">
    <cfRule type="expression" dxfId="20" priority="26">
      <formula>CELL("Protect",I5)=0</formula>
    </cfRule>
  </conditionalFormatting>
  <conditionalFormatting sqref="H3:XFD3">
    <cfRule type="expression" dxfId="19" priority="24">
      <formula>CELL("Protect",H3)=0</formula>
    </cfRule>
  </conditionalFormatting>
  <conditionalFormatting sqref="H3:XFD3">
    <cfRule type="expression" dxfId="18" priority="23">
      <formula>CELL("protect",H3)=0</formula>
    </cfRule>
  </conditionalFormatting>
  <conditionalFormatting sqref="G5">
    <cfRule type="expression" dxfId="17" priority="19">
      <formula>CELL("Protect",G5)=0</formula>
    </cfRule>
  </conditionalFormatting>
  <conditionalFormatting sqref="G7 G2">
    <cfRule type="expression" dxfId="16" priority="21">
      <formula>CELL("Protect",G2)=0</formula>
    </cfRule>
  </conditionalFormatting>
  <conditionalFormatting sqref="G1:G2 G4">
    <cfRule type="expression" dxfId="15" priority="20">
      <formula>CELL("protect",G1)=0</formula>
    </cfRule>
  </conditionalFormatting>
  <conditionalFormatting sqref="G6">
    <cfRule type="expression" dxfId="14" priority="18">
      <formula>CELL("Protect",G6)=0</formula>
    </cfRule>
  </conditionalFormatting>
  <conditionalFormatting sqref="G3">
    <cfRule type="expression" dxfId="13" priority="17">
      <formula>CELL("Protect",G3)=0</formula>
    </cfRule>
  </conditionalFormatting>
  <conditionalFormatting sqref="G3">
    <cfRule type="expression" dxfId="12" priority="16">
      <formula>CELL("protect",G3)=0</formula>
    </cfRule>
  </conditionalFormatting>
  <conditionalFormatting sqref="F9">
    <cfRule type="expression" dxfId="11" priority="15">
      <formula>CELL("Protect",F9)=0</formula>
    </cfRule>
  </conditionalFormatting>
  <conditionalFormatting sqref="G9">
    <cfRule type="expression" dxfId="10" priority="14">
      <formula>CELL("Protect",G9)=0</formula>
    </cfRule>
  </conditionalFormatting>
  <conditionalFormatting sqref="I9">
    <cfRule type="expression" dxfId="9" priority="13">
      <formula>CELL("Protect",I9)=0</formula>
    </cfRule>
  </conditionalFormatting>
  <conditionalFormatting sqref="K9">
    <cfRule type="expression" dxfId="8" priority="12">
      <formula>CELL("Protect",K9)=0</formula>
    </cfRule>
  </conditionalFormatting>
  <conditionalFormatting sqref="E93">
    <cfRule type="expression" dxfId="7" priority="11">
      <formula>CELL("Protect",E93)=0</formula>
    </cfRule>
  </conditionalFormatting>
  <conditionalFormatting sqref="F93">
    <cfRule type="expression" dxfId="6" priority="10">
      <formula>CELL("Protect",F93)=0</formula>
    </cfRule>
  </conditionalFormatting>
  <conditionalFormatting sqref="G93">
    <cfRule type="expression" dxfId="5" priority="9">
      <formula>CELL("Protect",G93)=0</formula>
    </cfRule>
  </conditionalFormatting>
  <conditionalFormatting sqref="K255">
    <cfRule type="expression" dxfId="4" priority="5">
      <formula>CELL("Protect",K255)=0</formula>
    </cfRule>
  </conditionalFormatting>
  <conditionalFormatting sqref="D255:G255">
    <cfRule type="expression" dxfId="3" priority="7">
      <formula>CELL("Protect",D255)=0</formula>
    </cfRule>
  </conditionalFormatting>
  <conditionalFormatting sqref="I255">
    <cfRule type="expression" dxfId="2" priority="6">
      <formula>CELL("Protect",I255)=0</formula>
    </cfRule>
  </conditionalFormatting>
  <conditionalFormatting sqref="I91">
    <cfRule type="expression" dxfId="1" priority="3">
      <formula>CELL("protect",I91)=0</formula>
    </cfRule>
  </conditionalFormatting>
  <conditionalFormatting sqref="L90">
    <cfRule type="expression" dxfId="0" priority="1">
      <formula>CELL("Protect",L90)=0</formula>
    </cfRule>
  </conditionalFormatting>
  <dataValidations count="3">
    <dataValidation type="whole" allowBlank="1" showErrorMessage="1" error="Enter whole numbers less than $21" sqref="G84" xr:uid="{3F86147A-1DAF-41AF-BA2F-08D0A0FCDEDC}">
      <formula1>0</formula1>
      <formula2>20</formula2>
    </dataValidation>
    <dataValidation type="list" allowBlank="1" showErrorMessage="1" error="Enter (or choose from the dropdown) one of the 6 specified abbreviations:  R&amp;B, HC, ANC, GA, Other, or D&amp;I" sqref="F10:F84" xr:uid="{00000000-0002-0000-2000-000000000000}">
      <formula1>"R&amp;B, HC, ANC, GA, Other, D&amp;I"</formula1>
    </dataValidation>
    <dataValidation type="whole" allowBlank="1" showInputMessage="1" showErrorMessage="1" error="Round to nearest whole number and enter whole number only." sqref="I11:I84" xr:uid="{0BB77FB9-A577-40C0-B954-BEB615CA254E}">
      <formula1>-10000000</formula1>
      <formula2>1E+22</formula2>
    </dataValidation>
  </dataValidations>
  <printOptions horizontalCentered="1"/>
  <pageMargins left="0.4" right="0.4" top="0.3" bottom="0.45" header="0.3" footer="0.25"/>
  <pageSetup scale="84" fitToHeight="3" orientation="landscape" r:id="rId1"/>
  <headerFooter>
    <oddFooter>&amp;R&amp;"Tahoma,Regular"&amp;10ID-46 (rev. 07/20), Schedule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G46"/>
  <sheetViews>
    <sheetView zoomScale="90" zoomScaleNormal="90" workbookViewId="0">
      <pane ySplit="9" topLeftCell="A10" activePane="bottomLeft" state="frozen"/>
      <selection activeCell="J59" sqref="J59"/>
      <selection pane="bottomLeft" activeCell="A11" sqref="A11"/>
    </sheetView>
  </sheetViews>
  <sheetFormatPr defaultRowHeight="15.75" customHeight="1" x14ac:dyDescent="0.2"/>
  <cols>
    <col min="1" max="1" width="44.875" style="6" customWidth="1"/>
    <col min="2" max="7" width="13.75" style="6" customWidth="1"/>
    <col min="8" max="16384" width="9" style="6"/>
  </cols>
  <sheetData>
    <row r="1" spans="1:7" s="105" customFormat="1" ht="8.25" customHeight="1" x14ac:dyDescent="0.2">
      <c r="A1" s="908"/>
      <c r="B1" s="909"/>
      <c r="C1" s="909"/>
      <c r="D1" s="909"/>
      <c r="E1" s="909"/>
      <c r="F1" s="909"/>
      <c r="G1" s="910"/>
    </row>
    <row r="2" spans="1:7" s="105" customFormat="1" ht="15.75" customHeight="1" x14ac:dyDescent="0.2">
      <c r="A2" s="911" t="s">
        <v>181</v>
      </c>
      <c r="B2" s="912"/>
      <c r="C2" s="912"/>
      <c r="D2" s="912"/>
      <c r="E2" s="912"/>
      <c r="F2" s="912"/>
      <c r="G2" s="913"/>
    </row>
    <row r="3" spans="1:7" s="105" customFormat="1" ht="6" customHeight="1" x14ac:dyDescent="0.2">
      <c r="A3" s="110"/>
      <c r="B3" s="107"/>
      <c r="C3" s="107"/>
      <c r="D3" s="107"/>
      <c r="E3" s="107"/>
      <c r="F3" s="107"/>
      <c r="G3" s="111"/>
    </row>
    <row r="4" spans="1:7" s="105" customFormat="1" ht="15.75" customHeight="1" x14ac:dyDescent="0.25">
      <c r="A4" s="92" t="s">
        <v>171</v>
      </c>
      <c r="B4" s="903" t="s">
        <v>47</v>
      </c>
      <c r="C4" s="903"/>
      <c r="D4" s="118" t="s">
        <v>172</v>
      </c>
      <c r="E4" s="254"/>
      <c r="F4" s="903" t="s">
        <v>109</v>
      </c>
      <c r="G4" s="904"/>
    </row>
    <row r="5" spans="1:7" s="105" customFormat="1" ht="15.75" customHeight="1" x14ac:dyDescent="0.2">
      <c r="A5" s="251">
        <f>Cert!$A$8</f>
        <v>0</v>
      </c>
      <c r="B5" s="898">
        <f>Cert!$F$8</f>
        <v>0</v>
      </c>
      <c r="C5" s="898"/>
      <c r="D5" s="899">
        <f>Cert!$K$8</f>
        <v>0</v>
      </c>
      <c r="E5" s="899"/>
      <c r="F5" s="899" t="str">
        <f>TEXT(Cert!$K$10,"mm/dd/yy")&amp;" to "&amp;TEXT(Cert!$M$10,"mm/dd/yy")</f>
        <v>07/01/19 to 06/30/20</v>
      </c>
      <c r="G5" s="907"/>
    </row>
    <row r="6" spans="1:7" s="105" customFormat="1" ht="6.75" customHeight="1" x14ac:dyDescent="0.2">
      <c r="A6" s="113"/>
      <c r="B6" s="101"/>
      <c r="C6" s="101"/>
      <c r="D6" s="101"/>
      <c r="E6" s="101"/>
      <c r="F6" s="101"/>
      <c r="G6" s="71"/>
    </row>
    <row r="7" spans="1:7" s="259" customFormat="1" ht="15.75" customHeight="1" x14ac:dyDescent="0.2">
      <c r="A7" s="258"/>
      <c r="B7" s="98" t="s">
        <v>9</v>
      </c>
      <c r="C7" s="98" t="s">
        <v>10</v>
      </c>
      <c r="D7" s="98" t="s">
        <v>11</v>
      </c>
      <c r="E7" s="98" t="s">
        <v>12</v>
      </c>
      <c r="F7" s="98" t="s">
        <v>13</v>
      </c>
      <c r="G7" s="98" t="s">
        <v>14</v>
      </c>
    </row>
    <row r="8" spans="1:7" ht="15.75" customHeight="1" x14ac:dyDescent="0.2">
      <c r="A8" s="260"/>
      <c r="B8" s="149" t="s">
        <v>1</v>
      </c>
      <c r="C8" s="149" t="s">
        <v>28</v>
      </c>
      <c r="D8" s="149" t="s">
        <v>29</v>
      </c>
      <c r="E8" s="149" t="s">
        <v>4</v>
      </c>
      <c r="F8" s="149"/>
      <c r="G8" s="149"/>
    </row>
    <row r="9" spans="1:7" ht="15.75" customHeight="1" x14ac:dyDescent="0.2">
      <c r="A9" s="261"/>
      <c r="B9" s="95" t="s">
        <v>2</v>
      </c>
      <c r="C9" s="95" t="s">
        <v>3</v>
      </c>
      <c r="D9" s="95" t="s">
        <v>16</v>
      </c>
      <c r="E9" s="95" t="s">
        <v>5</v>
      </c>
      <c r="F9" s="95" t="s">
        <v>30</v>
      </c>
      <c r="G9" s="95" t="s">
        <v>6</v>
      </c>
    </row>
    <row r="10" spans="1:7" ht="15.75" customHeight="1" x14ac:dyDescent="0.2">
      <c r="A10" s="216" t="s">
        <v>157</v>
      </c>
      <c r="B10" s="169"/>
      <c r="C10" s="169"/>
      <c r="D10" s="169"/>
      <c r="E10" s="169"/>
      <c r="F10" s="262"/>
      <c r="G10" s="263" t="s">
        <v>0</v>
      </c>
    </row>
    <row r="11" spans="1:7" ht="15.75" customHeight="1" x14ac:dyDescent="0.2">
      <c r="A11" s="264"/>
      <c r="B11" s="265"/>
      <c r="C11" s="265"/>
      <c r="D11" s="265"/>
      <c r="E11" s="265"/>
      <c r="F11" s="266"/>
      <c r="G11" s="267">
        <f t="shared" ref="G11:G16" si="0">F11</f>
        <v>0</v>
      </c>
    </row>
    <row r="12" spans="1:7" ht="15.75" customHeight="1" x14ac:dyDescent="0.2">
      <c r="A12" s="264"/>
      <c r="B12" s="265"/>
      <c r="C12" s="265"/>
      <c r="D12" s="265"/>
      <c r="E12" s="265"/>
      <c r="F12" s="266"/>
      <c r="G12" s="267">
        <f t="shared" si="0"/>
        <v>0</v>
      </c>
    </row>
    <row r="13" spans="1:7" ht="15.75" customHeight="1" x14ac:dyDescent="0.2">
      <c r="A13" s="264"/>
      <c r="B13" s="265"/>
      <c r="C13" s="265"/>
      <c r="D13" s="265"/>
      <c r="E13" s="265"/>
      <c r="F13" s="266"/>
      <c r="G13" s="267">
        <f t="shared" si="0"/>
        <v>0</v>
      </c>
    </row>
    <row r="14" spans="1:7" ht="15.75" customHeight="1" x14ac:dyDescent="0.2">
      <c r="A14" s="264"/>
      <c r="B14" s="265"/>
      <c r="C14" s="265"/>
      <c r="D14" s="265"/>
      <c r="E14" s="265"/>
      <c r="F14" s="266"/>
      <c r="G14" s="267">
        <f t="shared" si="0"/>
        <v>0</v>
      </c>
    </row>
    <row r="15" spans="1:7" ht="15.75" customHeight="1" x14ac:dyDescent="0.2">
      <c r="A15" s="264"/>
      <c r="B15" s="265"/>
      <c r="C15" s="265"/>
      <c r="D15" s="265"/>
      <c r="E15" s="265"/>
      <c r="F15" s="266"/>
      <c r="G15" s="267">
        <v>0</v>
      </c>
    </row>
    <row r="16" spans="1:7" ht="15.75" hidden="1" customHeight="1" x14ac:dyDescent="0.2">
      <c r="A16" s="264"/>
      <c r="B16" s="265"/>
      <c r="C16" s="265"/>
      <c r="D16" s="265"/>
      <c r="E16" s="265"/>
      <c r="F16" s="266"/>
      <c r="G16" s="267">
        <f t="shared" si="0"/>
        <v>0</v>
      </c>
    </row>
    <row r="17" spans="1:7" s="15" customFormat="1" ht="15.75" hidden="1" customHeight="1" x14ac:dyDescent="0.2">
      <c r="A17" s="216"/>
      <c r="B17" s="268"/>
      <c r="C17" s="268"/>
      <c r="D17" s="268"/>
      <c r="E17" s="268"/>
      <c r="F17" s="269"/>
      <c r="G17" s="270"/>
    </row>
    <row r="18" spans="1:7" ht="15.75" customHeight="1" x14ac:dyDescent="0.2">
      <c r="A18" s="271" t="s">
        <v>27</v>
      </c>
      <c r="B18" s="272"/>
      <c r="C18" s="272"/>
      <c r="D18" s="272"/>
      <c r="E18" s="272"/>
      <c r="F18" s="273">
        <f>SUM(F11:F16)</f>
        <v>0</v>
      </c>
      <c r="G18" s="274">
        <f>SUM(G11:G16)</f>
        <v>0</v>
      </c>
    </row>
    <row r="19" spans="1:7" ht="15.75" customHeight="1" x14ac:dyDescent="0.2">
      <c r="A19" s="138"/>
      <c r="B19" s="139"/>
      <c r="C19" s="139"/>
      <c r="D19" s="139"/>
      <c r="E19" s="139"/>
      <c r="F19" s="140" t="s">
        <v>292</v>
      </c>
      <c r="G19" s="151"/>
    </row>
    <row r="20" spans="1:7" ht="15.75" customHeight="1" x14ac:dyDescent="0.2">
      <c r="A20" s="165" t="s">
        <v>31</v>
      </c>
      <c r="B20" s="275"/>
      <c r="C20" s="275"/>
      <c r="D20" s="275"/>
      <c r="E20" s="275"/>
      <c r="F20" s="275"/>
      <c r="G20" s="276"/>
    </row>
    <row r="21" spans="1:7" ht="15.75" customHeight="1" x14ac:dyDescent="0.2">
      <c r="A21" s="277" t="s">
        <v>32</v>
      </c>
      <c r="B21" s="278"/>
      <c r="C21" s="278"/>
      <c r="D21" s="278"/>
      <c r="E21" s="278"/>
      <c r="F21" s="279"/>
      <c r="G21" s="280">
        <f>SUM(B21:F21)</f>
        <v>0</v>
      </c>
    </row>
    <row r="22" spans="1:7" ht="15.75" customHeight="1" x14ac:dyDescent="0.2">
      <c r="A22" s="264"/>
      <c r="B22" s="279"/>
      <c r="C22" s="279"/>
      <c r="D22" s="279"/>
      <c r="E22" s="279"/>
      <c r="F22" s="279"/>
      <c r="G22" s="280">
        <f t="shared" ref="G22:G38" si="1">SUM(B22:F22)</f>
        <v>0</v>
      </c>
    </row>
    <row r="23" spans="1:7" ht="15.75" customHeight="1" x14ac:dyDescent="0.2">
      <c r="A23" s="264"/>
      <c r="B23" s="279"/>
      <c r="C23" s="279"/>
      <c r="D23" s="279"/>
      <c r="E23" s="279"/>
      <c r="F23" s="279"/>
      <c r="G23" s="280">
        <f t="shared" si="1"/>
        <v>0</v>
      </c>
    </row>
    <row r="24" spans="1:7" ht="15.75" customHeight="1" x14ac:dyDescent="0.2">
      <c r="A24" s="264"/>
      <c r="B24" s="279"/>
      <c r="C24" s="279"/>
      <c r="D24" s="279"/>
      <c r="E24" s="279"/>
      <c r="F24" s="279"/>
      <c r="G24" s="280">
        <f t="shared" si="1"/>
        <v>0</v>
      </c>
    </row>
    <row r="25" spans="1:7" ht="15.75" customHeight="1" x14ac:dyDescent="0.2">
      <c r="A25" s="264"/>
      <c r="B25" s="279"/>
      <c r="C25" s="279"/>
      <c r="D25" s="279"/>
      <c r="E25" s="279"/>
      <c r="F25" s="279"/>
      <c r="G25" s="280">
        <f t="shared" si="1"/>
        <v>0</v>
      </c>
    </row>
    <row r="26" spans="1:7" ht="15.75" customHeight="1" x14ac:dyDescent="0.2">
      <c r="A26" s="264"/>
      <c r="B26" s="279"/>
      <c r="C26" s="279"/>
      <c r="D26" s="279"/>
      <c r="E26" s="279"/>
      <c r="F26" s="279"/>
      <c r="G26" s="280">
        <f t="shared" si="1"/>
        <v>0</v>
      </c>
    </row>
    <row r="27" spans="1:7" ht="15.75" customHeight="1" x14ac:dyDescent="0.2">
      <c r="A27" s="264"/>
      <c r="B27" s="279"/>
      <c r="C27" s="279"/>
      <c r="D27" s="279"/>
      <c r="E27" s="279"/>
      <c r="F27" s="279"/>
      <c r="G27" s="280">
        <f t="shared" si="1"/>
        <v>0</v>
      </c>
    </row>
    <row r="28" spans="1:7" ht="15.75" customHeight="1" x14ac:dyDescent="0.2">
      <c r="A28" s="264"/>
      <c r="B28" s="279"/>
      <c r="C28" s="279"/>
      <c r="D28" s="279"/>
      <c r="E28" s="279"/>
      <c r="F28" s="279"/>
      <c r="G28" s="280">
        <f t="shared" si="1"/>
        <v>0</v>
      </c>
    </row>
    <row r="29" spans="1:7" ht="15.75" customHeight="1" x14ac:dyDescent="0.2">
      <c r="A29" s="264"/>
      <c r="B29" s="279"/>
      <c r="C29" s="279"/>
      <c r="D29" s="279"/>
      <c r="E29" s="279"/>
      <c r="F29" s="279"/>
      <c r="G29" s="280">
        <f t="shared" si="1"/>
        <v>0</v>
      </c>
    </row>
    <row r="30" spans="1:7" ht="15.75" customHeight="1" x14ac:dyDescent="0.2">
      <c r="A30" s="264"/>
      <c r="B30" s="279"/>
      <c r="C30" s="279"/>
      <c r="D30" s="279"/>
      <c r="E30" s="279"/>
      <c r="F30" s="279"/>
      <c r="G30" s="280">
        <f t="shared" si="1"/>
        <v>0</v>
      </c>
    </row>
    <row r="31" spans="1:7" ht="15.75" customHeight="1" x14ac:dyDescent="0.2">
      <c r="A31" s="264"/>
      <c r="B31" s="279"/>
      <c r="C31" s="279"/>
      <c r="D31" s="279"/>
      <c r="E31" s="279"/>
      <c r="F31" s="279"/>
      <c r="G31" s="280">
        <f t="shared" si="1"/>
        <v>0</v>
      </c>
    </row>
    <row r="32" spans="1:7" ht="15.75" customHeight="1" x14ac:dyDescent="0.2">
      <c r="A32" s="264"/>
      <c r="B32" s="279"/>
      <c r="C32" s="279"/>
      <c r="D32" s="279"/>
      <c r="E32" s="279"/>
      <c r="F32" s="279"/>
      <c r="G32" s="280">
        <f t="shared" si="1"/>
        <v>0</v>
      </c>
    </row>
    <row r="33" spans="1:7" ht="15.75" customHeight="1" x14ac:dyDescent="0.2">
      <c r="A33" s="264"/>
      <c r="B33" s="279"/>
      <c r="C33" s="279"/>
      <c r="D33" s="279"/>
      <c r="E33" s="279"/>
      <c r="F33" s="279"/>
      <c r="G33" s="280">
        <f t="shared" si="1"/>
        <v>0</v>
      </c>
    </row>
    <row r="34" spans="1:7" ht="15.75" customHeight="1" x14ac:dyDescent="0.2">
      <c r="A34" s="264"/>
      <c r="B34" s="279"/>
      <c r="C34" s="279"/>
      <c r="D34" s="279"/>
      <c r="E34" s="279"/>
      <c r="F34" s="279"/>
      <c r="G34" s="280">
        <f t="shared" si="1"/>
        <v>0</v>
      </c>
    </row>
    <row r="35" spans="1:7" ht="15.75" customHeight="1" x14ac:dyDescent="0.2">
      <c r="A35" s="264"/>
      <c r="B35" s="279"/>
      <c r="C35" s="279"/>
      <c r="D35" s="279"/>
      <c r="E35" s="279"/>
      <c r="F35" s="279"/>
      <c r="G35" s="280">
        <f t="shared" si="1"/>
        <v>0</v>
      </c>
    </row>
    <row r="36" spans="1:7" ht="15.75" customHeight="1" x14ac:dyDescent="0.2">
      <c r="A36" s="264"/>
      <c r="B36" s="279"/>
      <c r="C36" s="279"/>
      <c r="D36" s="279"/>
      <c r="E36" s="279"/>
      <c r="F36" s="279"/>
      <c r="G36" s="280">
        <f t="shared" si="1"/>
        <v>0</v>
      </c>
    </row>
    <row r="37" spans="1:7" ht="15.75" customHeight="1" x14ac:dyDescent="0.2">
      <c r="A37" s="264"/>
      <c r="B37" s="279"/>
      <c r="C37" s="279"/>
      <c r="D37" s="279"/>
      <c r="E37" s="279"/>
      <c r="F37" s="279"/>
      <c r="G37" s="280">
        <f t="shared" si="1"/>
        <v>0</v>
      </c>
    </row>
    <row r="38" spans="1:7" ht="15.75" customHeight="1" x14ac:dyDescent="0.2">
      <c r="A38" s="264"/>
      <c r="B38" s="279"/>
      <c r="C38" s="279"/>
      <c r="D38" s="279"/>
      <c r="E38" s="279"/>
      <c r="F38" s="279"/>
      <c r="G38" s="280">
        <f t="shared" si="1"/>
        <v>0</v>
      </c>
    </row>
    <row r="39" spans="1:7" s="15" customFormat="1" ht="15.75" hidden="1" customHeight="1" x14ac:dyDescent="0.2">
      <c r="A39" s="216"/>
      <c r="B39" s="205"/>
      <c r="C39" s="205"/>
      <c r="D39" s="205"/>
      <c r="E39" s="205"/>
      <c r="F39" s="205"/>
      <c r="G39" s="270"/>
    </row>
    <row r="40" spans="1:7" ht="15.75" customHeight="1" x14ac:dyDescent="0.2">
      <c r="A40" s="165" t="s">
        <v>432</v>
      </c>
      <c r="B40" s="281">
        <f t="shared" ref="B40:G40" si="2">SUM(B21:B38)</f>
        <v>0</v>
      </c>
      <c r="C40" s="281">
        <f t="shared" si="2"/>
        <v>0</v>
      </c>
      <c r="D40" s="281">
        <f t="shared" si="2"/>
        <v>0</v>
      </c>
      <c r="E40" s="281">
        <f t="shared" si="2"/>
        <v>0</v>
      </c>
      <c r="F40" s="281">
        <f t="shared" si="2"/>
        <v>0</v>
      </c>
      <c r="G40" s="282">
        <f t="shared" si="2"/>
        <v>0</v>
      </c>
    </row>
    <row r="41" spans="1:7" ht="15.75" customHeight="1" x14ac:dyDescent="0.2">
      <c r="A41" s="138"/>
      <c r="B41" s="283" t="s">
        <v>294</v>
      </c>
      <c r="C41" s="283" t="s">
        <v>294</v>
      </c>
      <c r="D41" s="283" t="s">
        <v>294</v>
      </c>
      <c r="E41" s="283" t="s">
        <v>294</v>
      </c>
      <c r="F41" s="283" t="s">
        <v>294</v>
      </c>
      <c r="G41" s="284" t="s">
        <v>294</v>
      </c>
    </row>
    <row r="42" spans="1:7" ht="15.75" customHeight="1" x14ac:dyDescent="0.2">
      <c r="A42" s="141" t="s">
        <v>293</v>
      </c>
      <c r="B42" s="142"/>
      <c r="C42" s="142"/>
      <c r="D42" s="142"/>
      <c r="E42" s="142"/>
      <c r="F42" s="143"/>
      <c r="G42" s="256"/>
    </row>
    <row r="43" spans="1:7" ht="15.75" customHeight="1" x14ac:dyDescent="0.2">
      <c r="A43" s="144" t="s">
        <v>505</v>
      </c>
      <c r="B43" s="145"/>
      <c r="C43" s="145"/>
      <c r="D43" s="145"/>
      <c r="E43" s="145"/>
      <c r="F43" s="145"/>
      <c r="G43" s="152"/>
    </row>
    <row r="44" spans="1:7" ht="15.75" customHeight="1" x14ac:dyDescent="0.2">
      <c r="A44" s="142"/>
      <c r="B44" s="142"/>
      <c r="C44" s="142"/>
      <c r="D44" s="142"/>
      <c r="E44" s="142"/>
      <c r="F44" s="142"/>
      <c r="G44" s="142"/>
    </row>
    <row r="45" spans="1:7" ht="15.75" customHeight="1" x14ac:dyDescent="0.2">
      <c r="A45" s="142"/>
      <c r="B45" s="142"/>
      <c r="C45" s="142"/>
      <c r="D45" s="142"/>
      <c r="E45" s="142"/>
      <c r="F45" s="142"/>
      <c r="G45" s="142"/>
    </row>
    <row r="46" spans="1:7" ht="15.75" customHeight="1" x14ac:dyDescent="0.2">
      <c r="A46" s="142"/>
      <c r="B46" s="142"/>
      <c r="C46" s="142"/>
      <c r="D46" s="142"/>
      <c r="E46" s="142"/>
      <c r="F46" s="142"/>
      <c r="G46" s="142"/>
    </row>
  </sheetData>
  <sheetProtection algorithmName="SHA-512" hashValue="vnK1EyM2EAb0tvx38TdfQPxAxtoZv8y+OF/4iEVhPoDq9IQZhEDCBIeoAD8j0y0ltf2pAMwFKnuQO3XvV3k3gw==" saltValue="YOjb3P4gR+MMn1x2ljVWvA==" spinCount="100000" sheet="1" objects="1" scenarios="1"/>
  <mergeCells count="7">
    <mergeCell ref="A1:G1"/>
    <mergeCell ref="A2:G2"/>
    <mergeCell ref="B4:C4"/>
    <mergeCell ref="B5:C5"/>
    <mergeCell ref="D5:E5"/>
    <mergeCell ref="F4:G4"/>
    <mergeCell ref="F5:G5"/>
  </mergeCells>
  <phoneticPr fontId="2" type="noConversion"/>
  <conditionalFormatting sqref="A6:A43">
    <cfRule type="expression" dxfId="685" priority="9">
      <formula>CELL("protect",A6)=0</formula>
    </cfRule>
  </conditionalFormatting>
  <conditionalFormatting sqref="B42:G42 B7:G38">
    <cfRule type="expression" dxfId="684" priority="8">
      <formula>CELL("protect",B7)=0</formula>
    </cfRule>
  </conditionalFormatting>
  <conditionalFormatting sqref="B4:C5">
    <cfRule type="expression" dxfId="683" priority="4">
      <formula>CELL("protect",B4)=0</formula>
    </cfRule>
  </conditionalFormatting>
  <conditionalFormatting sqref="A4:A5">
    <cfRule type="expression" dxfId="682" priority="5">
      <formula>CELL("protect",A4)=0</formula>
    </cfRule>
  </conditionalFormatting>
  <conditionalFormatting sqref="D4:D5">
    <cfRule type="expression" dxfId="681" priority="3">
      <formula>CELL("protect",D4)=0</formula>
    </cfRule>
  </conditionalFormatting>
  <conditionalFormatting sqref="F4:G4">
    <cfRule type="expression" dxfId="680" priority="2">
      <formula>CELL("Protect",F4)=0</formula>
    </cfRule>
  </conditionalFormatting>
  <conditionalFormatting sqref="F5">
    <cfRule type="expression" dxfId="679" priority="1">
      <formula>CELL("protect",F5)=0</formula>
    </cfRule>
  </conditionalFormatting>
  <dataValidations count="2">
    <dataValidation type="whole" allowBlank="1" showInputMessage="1" showErrorMessage="1" error="Enter whole amounts only.  Round cents to the nearest dollar." sqref="F11:F17" xr:uid="{00000000-0002-0000-0300-000000000000}">
      <formula1>0</formula1>
      <formula2>9999999999999990</formula2>
    </dataValidation>
    <dataValidation type="whole" allowBlank="1" showInputMessage="1" showErrorMessage="1" error="Enter whole amounts only.  Round cents to the nearest dollar." sqref="B21:F38" xr:uid="{00000000-0002-0000-0300-000001000000}">
      <formula1>0</formula1>
      <formula2>9999999999999990000</formula2>
    </dataValidation>
  </dataValidations>
  <printOptions horizontalCentered="1" verticalCentered="1"/>
  <pageMargins left="0.3" right="0.3" top="0.25" bottom="0.5" header="0.5" footer="0.25"/>
  <pageSetup scale="94" orientation="landscape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6148" r:id="rId4" name="CheckBox1">
          <controlPr defaultSize="0" autoLine="0" r:id="rId5">
            <anchor moveWithCells="1">
              <from>
                <xdr:col>5</xdr:col>
                <xdr:colOff>723900</xdr:colOff>
                <xdr:row>0</xdr:row>
                <xdr:rowOff>47625</xdr:rowOff>
              </from>
              <to>
                <xdr:col>6</xdr:col>
                <xdr:colOff>885825</xdr:colOff>
                <xdr:row>2</xdr:row>
                <xdr:rowOff>9525</xdr:rowOff>
              </to>
            </anchor>
          </controlPr>
        </control>
      </mc:Choice>
      <mc:Fallback>
        <control shapeId="6148" r:id="rId4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U56"/>
  <sheetViews>
    <sheetView zoomScale="90" zoomScaleNormal="90" workbookViewId="0">
      <pane ySplit="5" topLeftCell="A6" activePane="bottomLeft" state="frozen"/>
      <selection activeCell="O34" sqref="O34"/>
      <selection pane="bottomLeft" activeCell="E13" sqref="E13:H13"/>
    </sheetView>
  </sheetViews>
  <sheetFormatPr defaultRowHeight="14.25" x14ac:dyDescent="0.2"/>
  <cols>
    <col min="1" max="1" width="3.375" style="15" customWidth="1"/>
    <col min="2" max="2" width="5.125" style="15" customWidth="1"/>
    <col min="3" max="3" width="3.375" style="15" customWidth="1"/>
    <col min="4" max="4" width="10.75" style="15" customWidth="1"/>
    <col min="5" max="5" width="9.75" style="15" customWidth="1"/>
    <col min="6" max="6" width="16.375" style="15" customWidth="1"/>
    <col min="7" max="7" width="3.625" style="15" customWidth="1"/>
    <col min="8" max="8" width="10.875" style="15" customWidth="1"/>
    <col min="9" max="9" width="9.875" style="15" customWidth="1"/>
    <col min="10" max="10" width="3.75" style="15" customWidth="1"/>
    <col min="11" max="11" width="12.375" style="15" customWidth="1"/>
    <col min="12" max="12" width="3.625" style="15" customWidth="1"/>
    <col min="13" max="16384" width="9" style="15"/>
  </cols>
  <sheetData>
    <row r="1" spans="1:21" s="8" customFormat="1" ht="6.75" customHeight="1" x14ac:dyDescent="0.2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7"/>
    </row>
    <row r="2" spans="1:21" s="8" customFormat="1" ht="15" x14ac:dyDescent="0.2">
      <c r="A2" s="113"/>
      <c r="B2" s="912" t="s">
        <v>175</v>
      </c>
      <c r="C2" s="912"/>
      <c r="D2" s="912"/>
      <c r="E2" s="912"/>
      <c r="F2" s="912"/>
      <c r="G2" s="105"/>
      <c r="H2" s="205" t="s">
        <v>328</v>
      </c>
      <c r="I2" s="876">
        <f>Cert!$A$8</f>
        <v>0</v>
      </c>
      <c r="J2" s="105"/>
      <c r="K2" s="105"/>
      <c r="L2" s="100"/>
    </row>
    <row r="3" spans="1:21" s="8" customFormat="1" ht="15" x14ac:dyDescent="0.2">
      <c r="A3" s="113"/>
      <c r="B3" s="912" t="s">
        <v>176</v>
      </c>
      <c r="C3" s="912"/>
      <c r="D3" s="912"/>
      <c r="E3" s="912"/>
      <c r="F3" s="912"/>
      <c r="G3" s="105"/>
      <c r="H3" s="205" t="s">
        <v>329</v>
      </c>
      <c r="I3" s="747">
        <f>Cert!$F$8</f>
        <v>0</v>
      </c>
      <c r="J3" s="105"/>
      <c r="K3" s="105"/>
      <c r="L3" s="100"/>
    </row>
    <row r="4" spans="1:21" s="8" customFormat="1" ht="15" x14ac:dyDescent="0.2">
      <c r="A4" s="113"/>
      <c r="B4" s="105"/>
      <c r="C4" s="105"/>
      <c r="D4" s="105"/>
      <c r="E4" s="105"/>
      <c r="F4" s="105"/>
      <c r="G4" s="105"/>
      <c r="H4" s="205" t="s">
        <v>330</v>
      </c>
      <c r="I4" s="748">
        <f>Cert!$K$8</f>
        <v>0</v>
      </c>
      <c r="J4" s="105"/>
      <c r="K4" s="105"/>
      <c r="L4" s="100"/>
    </row>
    <row r="5" spans="1:21" s="8" customFormat="1" ht="15" x14ac:dyDescent="0.2">
      <c r="A5" s="113"/>
      <c r="B5" s="105"/>
      <c r="C5" s="105"/>
      <c r="D5" s="105"/>
      <c r="E5" s="105"/>
      <c r="F5" s="105"/>
      <c r="G5" s="105"/>
      <c r="H5" s="205" t="s">
        <v>331</v>
      </c>
      <c r="I5" s="748" t="str">
        <f>TEXT(Cert!$K$10,"mm/dd/yy")&amp;" to "&amp;TEXT(Cert!$M$10,"mm/dd/yy")</f>
        <v>07/01/19 to 06/30/20</v>
      </c>
      <c r="J5" s="748"/>
      <c r="K5" s="869"/>
      <c r="L5" s="100"/>
    </row>
    <row r="6" spans="1:21" ht="6.75" customHeight="1" x14ac:dyDescent="0.2">
      <c r="A6" s="216"/>
      <c r="B6" s="285"/>
      <c r="C6" s="285"/>
      <c r="D6" s="142"/>
      <c r="E6" s="142"/>
      <c r="F6" s="142"/>
      <c r="G6" s="142"/>
      <c r="H6" s="142"/>
      <c r="I6" s="142"/>
      <c r="J6" s="142"/>
      <c r="K6" s="6"/>
      <c r="L6" s="14"/>
    </row>
    <row r="7" spans="1:21" x14ac:dyDescent="0.2">
      <c r="A7" s="216"/>
      <c r="B7" s="286" t="s">
        <v>34</v>
      </c>
      <c r="C7" s="286"/>
      <c r="D7" s="287"/>
      <c r="E7" s="287"/>
      <c r="F7" s="6"/>
      <c r="G7" s="6"/>
      <c r="H7" s="6"/>
      <c r="I7" s="6"/>
      <c r="J7" s="142"/>
      <c r="K7" s="6"/>
      <c r="L7" s="14"/>
    </row>
    <row r="8" spans="1:21" ht="16.5" customHeight="1" x14ac:dyDescent="0.25">
      <c r="A8" s="216"/>
      <c r="B8" s="288" t="s">
        <v>295</v>
      </c>
      <c r="C8" s="289"/>
      <c r="D8" s="6"/>
      <c r="E8" s="6"/>
      <c r="F8" s="6"/>
      <c r="G8" s="6"/>
      <c r="H8" s="6"/>
      <c r="I8" s="6"/>
      <c r="J8" s="142"/>
      <c r="K8" s="6"/>
      <c r="L8" s="14"/>
      <c r="N8" s="218"/>
      <c r="O8" s="218"/>
      <c r="P8" s="218"/>
      <c r="Q8" s="218"/>
      <c r="R8" s="218"/>
      <c r="S8" s="218"/>
      <c r="T8" s="218"/>
      <c r="U8" s="218"/>
    </row>
    <row r="9" spans="1:21" ht="16.5" customHeight="1" x14ac:dyDescent="0.25">
      <c r="A9" s="216"/>
      <c r="B9" s="288" t="s">
        <v>296</v>
      </c>
      <c r="C9" s="289"/>
      <c r="D9" s="6"/>
      <c r="E9" s="6"/>
      <c r="F9" s="6"/>
      <c r="G9" s="6"/>
      <c r="H9" s="6"/>
      <c r="I9" s="6"/>
      <c r="J9" s="142"/>
      <c r="K9" s="6"/>
      <c r="L9" s="14"/>
      <c r="N9" s="218"/>
      <c r="O9" s="218"/>
      <c r="P9" s="218"/>
      <c r="Q9" s="218"/>
      <c r="R9" s="218"/>
      <c r="S9" s="218"/>
      <c r="T9" s="218"/>
      <c r="U9" s="218"/>
    </row>
    <row r="10" spans="1:21" ht="16.5" customHeight="1" x14ac:dyDescent="0.25">
      <c r="A10" s="216"/>
      <c r="B10" s="290"/>
      <c r="C10" s="290" t="s">
        <v>265</v>
      </c>
      <c r="D10" s="6"/>
      <c r="E10" s="6"/>
      <c r="F10" s="6"/>
      <c r="G10" s="6"/>
      <c r="H10" s="6"/>
      <c r="I10" s="6"/>
      <c r="J10" s="142"/>
      <c r="K10" s="6"/>
      <c r="L10" s="14"/>
      <c r="N10" s="218"/>
      <c r="O10" s="218"/>
      <c r="P10" s="218"/>
      <c r="Q10" s="218"/>
      <c r="R10" s="218"/>
      <c r="S10" s="218"/>
      <c r="T10" s="218"/>
      <c r="U10" s="218"/>
    </row>
    <row r="11" spans="1:21" ht="16.5" customHeight="1" x14ac:dyDescent="0.25">
      <c r="A11" s="216"/>
      <c r="B11" s="290"/>
      <c r="C11" s="290" t="s">
        <v>266</v>
      </c>
      <c r="D11" s="6"/>
      <c r="E11" s="6"/>
      <c r="F11" s="6"/>
      <c r="G11" s="6"/>
      <c r="H11" s="6"/>
      <c r="I11" s="6"/>
      <c r="J11" s="142"/>
      <c r="K11" s="6"/>
      <c r="L11" s="14"/>
      <c r="N11" s="218"/>
      <c r="O11" s="218"/>
      <c r="P11" s="218"/>
      <c r="Q11" s="218"/>
      <c r="R11" s="218"/>
      <c r="S11" s="218"/>
      <c r="T11" s="218"/>
      <c r="U11" s="218"/>
    </row>
    <row r="12" spans="1:21" ht="16.5" customHeight="1" x14ac:dyDescent="0.25">
      <c r="A12" s="216"/>
      <c r="B12" s="290"/>
      <c r="C12" s="290" t="s">
        <v>267</v>
      </c>
      <c r="D12" s="6"/>
      <c r="E12" s="6"/>
      <c r="F12" s="6"/>
      <c r="G12" s="6"/>
      <c r="H12" s="6"/>
      <c r="I12" s="6"/>
      <c r="J12" s="142"/>
      <c r="K12" s="6"/>
      <c r="L12" s="14"/>
      <c r="N12" s="218"/>
      <c r="O12" s="218"/>
      <c r="P12" s="218"/>
      <c r="Q12" s="218"/>
      <c r="R12" s="218"/>
      <c r="S12" s="218"/>
      <c r="T12" s="218"/>
      <c r="U12" s="218"/>
    </row>
    <row r="13" spans="1:21" ht="16.5" customHeight="1" x14ac:dyDescent="0.25">
      <c r="A13" s="216"/>
      <c r="B13" s="290"/>
      <c r="C13" s="290" t="s">
        <v>268</v>
      </c>
      <c r="D13" s="6"/>
      <c r="E13" s="891"/>
      <c r="F13" s="891"/>
      <c r="G13" s="891"/>
      <c r="H13" s="891"/>
      <c r="I13" s="6"/>
      <c r="J13" s="142"/>
      <c r="K13" s="6"/>
      <c r="L13" s="14"/>
      <c r="N13" s="218"/>
      <c r="O13" s="218"/>
      <c r="P13" s="218"/>
      <c r="Q13" s="218"/>
      <c r="R13" s="218"/>
      <c r="S13" s="218"/>
      <c r="T13" s="218"/>
      <c r="U13" s="218"/>
    </row>
    <row r="14" spans="1:21" ht="16.5" customHeight="1" x14ac:dyDescent="0.25">
      <c r="A14" s="216"/>
      <c r="B14" s="288" t="s">
        <v>297</v>
      </c>
      <c r="C14" s="289"/>
      <c r="D14" s="6"/>
      <c r="E14" s="6"/>
      <c r="F14" s="6"/>
      <c r="G14" s="6"/>
      <c r="H14" s="6"/>
      <c r="I14" s="6"/>
      <c r="J14" s="142"/>
      <c r="K14" s="6"/>
      <c r="L14" s="14"/>
      <c r="N14" s="218"/>
      <c r="O14" s="218"/>
      <c r="P14" s="218"/>
      <c r="Q14" s="218"/>
      <c r="R14" s="218"/>
      <c r="S14" s="218"/>
      <c r="T14" s="218"/>
      <c r="U14" s="218"/>
    </row>
    <row r="15" spans="1:21" ht="15" x14ac:dyDescent="0.25">
      <c r="A15" s="216"/>
      <c r="B15" s="6"/>
      <c r="C15" s="6"/>
      <c r="D15" s="6"/>
      <c r="E15" s="6"/>
      <c r="F15" s="6"/>
      <c r="G15" s="6"/>
      <c r="H15" s="6"/>
      <c r="I15" s="6"/>
      <c r="J15" s="142"/>
      <c r="K15" s="6"/>
      <c r="L15" s="14"/>
      <c r="N15" s="218"/>
      <c r="O15" s="218"/>
      <c r="P15" s="218"/>
      <c r="Q15" s="218"/>
      <c r="R15" s="218"/>
      <c r="S15" s="218"/>
      <c r="T15" s="218"/>
      <c r="U15" s="218"/>
    </row>
    <row r="16" spans="1:21" ht="17.100000000000001" customHeight="1" x14ac:dyDescent="0.2">
      <c r="A16" s="216"/>
      <c r="B16" s="287" t="s">
        <v>177</v>
      </c>
      <c r="C16" s="287"/>
      <c r="D16" s="287"/>
      <c r="E16" s="291"/>
      <c r="F16" s="142"/>
      <c r="G16" s="142"/>
      <c r="H16" s="142"/>
      <c r="I16" s="142"/>
      <c r="J16" s="142"/>
      <c r="K16" s="6" t="s">
        <v>0</v>
      </c>
      <c r="L16" s="14"/>
    </row>
    <row r="17" spans="1:13" ht="18" customHeight="1" x14ac:dyDescent="0.2">
      <c r="A17" s="216"/>
      <c r="B17" s="288" t="s">
        <v>295</v>
      </c>
      <c r="C17" s="290" t="s">
        <v>265</v>
      </c>
      <c r="D17" s="6" t="s">
        <v>302</v>
      </c>
      <c r="E17" s="6"/>
      <c r="F17" s="6"/>
      <c r="G17" s="6"/>
      <c r="H17" s="6"/>
      <c r="I17" s="6"/>
      <c r="J17" s="142"/>
      <c r="K17" s="292"/>
      <c r="L17" s="14"/>
    </row>
    <row r="18" spans="1:13" ht="17.100000000000001" customHeight="1" x14ac:dyDescent="0.2">
      <c r="A18" s="216"/>
      <c r="B18" s="288" t="s">
        <v>295</v>
      </c>
      <c r="C18" s="290" t="s">
        <v>266</v>
      </c>
      <c r="D18" s="6" t="s">
        <v>303</v>
      </c>
      <c r="E18" s="6"/>
      <c r="F18" s="6"/>
      <c r="G18" s="6"/>
      <c r="H18" s="6"/>
      <c r="I18" s="6"/>
      <c r="J18" s="142"/>
      <c r="K18" s="293"/>
      <c r="L18" s="14"/>
    </row>
    <row r="19" spans="1:13" ht="17.100000000000001" customHeight="1" x14ac:dyDescent="0.2">
      <c r="A19" s="216"/>
      <c r="B19" s="288" t="s">
        <v>295</v>
      </c>
      <c r="C19" s="290" t="s">
        <v>267</v>
      </c>
      <c r="D19" s="6" t="s">
        <v>438</v>
      </c>
      <c r="E19" s="6"/>
      <c r="F19" s="6"/>
      <c r="G19" s="6"/>
      <c r="H19" s="6"/>
      <c r="I19" s="6"/>
      <c r="J19" s="142"/>
      <c r="K19" s="294"/>
      <c r="L19" s="14"/>
    </row>
    <row r="20" spans="1:13" ht="17.100000000000001" customHeight="1" x14ac:dyDescent="0.2">
      <c r="A20" s="216"/>
      <c r="B20" s="288" t="s">
        <v>295</v>
      </c>
      <c r="C20" s="290" t="s">
        <v>268</v>
      </c>
      <c r="D20" s="6" t="s">
        <v>439</v>
      </c>
      <c r="E20" s="6"/>
      <c r="F20" s="6"/>
      <c r="G20" s="6"/>
      <c r="H20" s="6"/>
      <c r="I20" s="6"/>
      <c r="J20" s="142"/>
      <c r="K20" s="294"/>
      <c r="L20" s="14"/>
      <c r="M20" s="295"/>
    </row>
    <row r="21" spans="1:13" ht="17.100000000000001" customHeight="1" x14ac:dyDescent="0.2">
      <c r="A21" s="216"/>
      <c r="B21" s="288" t="s">
        <v>296</v>
      </c>
      <c r="C21" s="6"/>
      <c r="D21" s="6" t="s">
        <v>304</v>
      </c>
      <c r="E21" s="6"/>
      <c r="F21" s="6"/>
      <c r="G21" s="6"/>
      <c r="H21" s="6"/>
      <c r="I21" s="6"/>
      <c r="J21" s="142"/>
      <c r="K21" s="296"/>
      <c r="L21" s="14"/>
    </row>
    <row r="22" spans="1:13" ht="17.100000000000001" customHeight="1" x14ac:dyDescent="0.2">
      <c r="A22" s="216"/>
      <c r="B22" s="288" t="s">
        <v>297</v>
      </c>
      <c r="C22" s="6"/>
      <c r="D22" s="6" t="s">
        <v>309</v>
      </c>
      <c r="E22" s="6"/>
      <c r="F22" s="6"/>
      <c r="G22" s="6"/>
      <c r="H22" s="6"/>
      <c r="I22" s="6"/>
      <c r="J22" s="74" t="s">
        <v>433</v>
      </c>
      <c r="K22" s="297">
        <f>'3'!G28</f>
        <v>0</v>
      </c>
      <c r="L22" s="14"/>
    </row>
    <row r="23" spans="1:13" ht="17.100000000000001" customHeight="1" x14ac:dyDescent="0.2">
      <c r="A23" s="216"/>
      <c r="B23" s="288" t="s">
        <v>298</v>
      </c>
      <c r="C23" s="6"/>
      <c r="D23" s="6" t="s">
        <v>305</v>
      </c>
      <c r="E23" s="6"/>
      <c r="F23" s="6"/>
      <c r="G23" s="6"/>
      <c r="H23" s="6"/>
      <c r="I23" s="6"/>
      <c r="J23" s="74" t="s">
        <v>433</v>
      </c>
      <c r="K23" s="297">
        <f>'3'!F28</f>
        <v>0</v>
      </c>
      <c r="L23" s="14"/>
    </row>
    <row r="24" spans="1:13" ht="17.100000000000001" customHeight="1" x14ac:dyDescent="0.2">
      <c r="A24" s="216"/>
      <c r="B24" s="288" t="s">
        <v>299</v>
      </c>
      <c r="C24" s="6"/>
      <c r="D24" s="6" t="s">
        <v>306</v>
      </c>
      <c r="E24" s="6"/>
      <c r="F24" s="6"/>
      <c r="G24" s="6"/>
      <c r="H24" s="6"/>
      <c r="I24" s="6"/>
      <c r="J24" s="142"/>
      <c r="K24" s="240" t="e">
        <f>SUM(K22/K21)</f>
        <v>#DIV/0!</v>
      </c>
      <c r="L24" s="14"/>
    </row>
    <row r="25" spans="1:13" ht="17.100000000000001" hidden="1" customHeight="1" x14ac:dyDescent="0.2">
      <c r="A25" s="216"/>
      <c r="B25" s="288" t="s">
        <v>300</v>
      </c>
      <c r="C25" s="6"/>
      <c r="D25" s="6" t="s">
        <v>307</v>
      </c>
      <c r="E25" s="6"/>
      <c r="F25" s="6"/>
      <c r="G25" s="6"/>
      <c r="H25" s="6"/>
      <c r="I25" s="6"/>
      <c r="J25" s="142"/>
      <c r="K25" s="298"/>
      <c r="L25" s="14"/>
    </row>
    <row r="26" spans="1:13" ht="17.100000000000001" hidden="1" customHeight="1" x14ac:dyDescent="0.2">
      <c r="A26" s="216"/>
      <c r="B26" s="288" t="s">
        <v>301</v>
      </c>
      <c r="C26" s="6"/>
      <c r="D26" s="6" t="s">
        <v>308</v>
      </c>
      <c r="E26" s="6"/>
      <c r="F26" s="6"/>
      <c r="G26" s="6"/>
      <c r="H26" s="6"/>
      <c r="I26" s="6"/>
      <c r="J26" s="142"/>
      <c r="K26" s="299"/>
      <c r="L26" s="14"/>
    </row>
    <row r="27" spans="1:13" ht="17.100000000000001" hidden="1" customHeight="1" x14ac:dyDescent="0.2">
      <c r="A27" s="216"/>
      <c r="B27" s="288" t="s">
        <v>315</v>
      </c>
      <c r="C27" s="6"/>
      <c r="D27" s="6" t="s">
        <v>446</v>
      </c>
      <c r="E27" s="6"/>
      <c r="F27" s="6"/>
      <c r="G27" s="6"/>
      <c r="H27" s="917"/>
      <c r="I27" s="917"/>
      <c r="J27" s="917"/>
      <c r="K27" s="917"/>
      <c r="L27" s="14"/>
    </row>
    <row r="28" spans="1:13" ht="6.75" customHeight="1" x14ac:dyDescent="0.2">
      <c r="A28" s="216"/>
      <c r="B28" s="142"/>
      <c r="C28" s="142"/>
      <c r="D28" s="142"/>
      <c r="E28" s="142"/>
      <c r="F28" s="142"/>
      <c r="G28" s="142"/>
      <c r="H28" s="142"/>
      <c r="I28" s="142"/>
      <c r="J28" s="142"/>
      <c r="K28" s="6"/>
      <c r="L28" s="14"/>
    </row>
    <row r="29" spans="1:13" x14ac:dyDescent="0.2">
      <c r="A29" s="216"/>
      <c r="B29" s="142"/>
      <c r="C29" s="142"/>
      <c r="D29" s="142"/>
      <c r="F29" s="142"/>
      <c r="G29" s="142"/>
      <c r="H29" s="142"/>
      <c r="I29" s="142"/>
      <c r="J29" s="142"/>
      <c r="K29" s="70" t="s">
        <v>507</v>
      </c>
      <c r="L29" s="14"/>
    </row>
    <row r="30" spans="1:13" x14ac:dyDescent="0.2">
      <c r="A30" s="216"/>
      <c r="B30" s="142"/>
      <c r="C30" s="142"/>
      <c r="D30" s="142"/>
      <c r="F30" s="142"/>
      <c r="G30" s="142"/>
      <c r="H30" s="142"/>
      <c r="I30" s="142"/>
      <c r="J30" s="142"/>
      <c r="K30" s="56" t="s">
        <v>506</v>
      </c>
      <c r="L30" s="14"/>
    </row>
    <row r="31" spans="1:13" ht="6" customHeight="1" x14ac:dyDescent="0.2">
      <c r="A31" s="216"/>
      <c r="B31" s="142"/>
      <c r="C31" s="142"/>
      <c r="D31" s="142"/>
      <c r="E31" s="142"/>
      <c r="F31" s="142"/>
      <c r="G31" s="142"/>
      <c r="H31" s="142"/>
      <c r="I31" s="142"/>
      <c r="J31" s="142"/>
      <c r="K31" s="6"/>
      <c r="L31" s="14"/>
    </row>
    <row r="32" spans="1:13" ht="17.100000000000001" customHeight="1" x14ac:dyDescent="0.2">
      <c r="A32" s="216"/>
      <c r="B32" s="287" t="s">
        <v>35</v>
      </c>
      <c r="C32" s="287"/>
      <c r="D32" s="291"/>
      <c r="E32" s="142"/>
      <c r="F32" s="142"/>
      <c r="G32" s="142"/>
      <c r="H32" s="142"/>
      <c r="I32" s="142"/>
      <c r="J32" s="142"/>
      <c r="K32" s="6"/>
      <c r="L32" s="14"/>
    </row>
    <row r="33" spans="1:12" ht="18" customHeight="1" x14ac:dyDescent="0.2">
      <c r="A33" s="216"/>
      <c r="B33" s="288" t="s">
        <v>295</v>
      </c>
      <c r="C33" s="6" t="s">
        <v>310</v>
      </c>
      <c r="D33" s="6"/>
      <c r="E33" s="300"/>
      <c r="F33" s="6" t="s">
        <v>69</v>
      </c>
      <c r="G33" s="6"/>
      <c r="H33" s="142"/>
      <c r="I33" s="142"/>
      <c r="J33" s="142"/>
      <c r="K33" s="142"/>
      <c r="L33" s="14"/>
    </row>
    <row r="34" spans="1:12" ht="17.100000000000001" customHeight="1" x14ac:dyDescent="0.2">
      <c r="A34" s="216"/>
      <c r="B34" s="288" t="s">
        <v>296</v>
      </c>
      <c r="C34" s="6" t="s">
        <v>313</v>
      </c>
      <c r="D34" s="6"/>
      <c r="E34" s="6"/>
      <c r="F34" s="6"/>
      <c r="G34" s="6"/>
      <c r="H34" s="142"/>
      <c r="I34" s="142"/>
      <c r="J34" s="142"/>
      <c r="K34" s="142"/>
      <c r="L34" s="14"/>
    </row>
    <row r="35" spans="1:12" ht="17.100000000000001" customHeight="1" x14ac:dyDescent="0.2">
      <c r="A35" s="216"/>
      <c r="B35" s="6" t="s">
        <v>160</v>
      </c>
      <c r="C35" s="290" t="s">
        <v>265</v>
      </c>
      <c r="D35" s="259" t="s">
        <v>311</v>
      </c>
      <c r="E35" s="142"/>
      <c r="F35" s="6"/>
      <c r="G35" s="290" t="s">
        <v>266</v>
      </c>
      <c r="H35" s="301" t="s">
        <v>312</v>
      </c>
      <c r="I35" s="142"/>
      <c r="J35" s="142"/>
      <c r="K35" s="142"/>
      <c r="L35" s="14"/>
    </row>
    <row r="36" spans="1:12" ht="17.100000000000001" customHeight="1" x14ac:dyDescent="0.2">
      <c r="A36" s="216"/>
      <c r="B36" s="6"/>
      <c r="C36" s="6"/>
      <c r="D36" s="292"/>
      <c r="E36" s="302" t="s">
        <v>70</v>
      </c>
      <c r="F36" s="6"/>
      <c r="G36" s="6"/>
      <c r="H36" s="292"/>
      <c r="I36" s="303" t="s">
        <v>75</v>
      </c>
      <c r="J36" s="142"/>
      <c r="K36" s="142"/>
      <c r="L36" s="14"/>
    </row>
    <row r="37" spans="1:12" ht="17.100000000000001" customHeight="1" x14ac:dyDescent="0.2">
      <c r="A37" s="216"/>
      <c r="B37" s="6"/>
      <c r="C37" s="6"/>
      <c r="D37" s="293"/>
      <c r="E37" s="304" t="s">
        <v>74</v>
      </c>
      <c r="F37" s="6"/>
      <c r="G37" s="6"/>
      <c r="H37" s="292"/>
      <c r="I37" s="303" t="s">
        <v>76</v>
      </c>
      <c r="J37" s="142"/>
      <c r="K37" s="142"/>
      <c r="L37" s="14"/>
    </row>
    <row r="38" spans="1:12" ht="17.100000000000001" customHeight="1" x14ac:dyDescent="0.2">
      <c r="A38" s="216"/>
      <c r="B38" s="6"/>
      <c r="C38" s="6"/>
      <c r="D38" s="293"/>
      <c r="E38" s="305" t="s">
        <v>223</v>
      </c>
      <c r="F38" s="6"/>
      <c r="G38" s="6"/>
      <c r="H38" s="292"/>
      <c r="I38" s="303" t="s">
        <v>77</v>
      </c>
      <c r="J38" s="142"/>
      <c r="K38" s="142"/>
      <c r="L38" s="14"/>
    </row>
    <row r="39" spans="1:12" ht="17.100000000000001" customHeight="1" x14ac:dyDescent="0.2">
      <c r="A39" s="216"/>
      <c r="B39" s="6"/>
      <c r="C39" s="6"/>
      <c r="D39" s="292"/>
      <c r="E39" s="305" t="s">
        <v>71</v>
      </c>
      <c r="F39" s="6"/>
      <c r="G39" s="6"/>
      <c r="H39" s="292"/>
      <c r="I39" s="303" t="s">
        <v>78</v>
      </c>
      <c r="J39" s="142"/>
      <c r="K39" s="142"/>
      <c r="L39" s="14"/>
    </row>
    <row r="40" spans="1:12" ht="17.100000000000001" customHeight="1" x14ac:dyDescent="0.2">
      <c r="A40" s="216"/>
      <c r="B40" s="6"/>
      <c r="C40" s="6"/>
      <c r="D40" s="293"/>
      <c r="E40" s="305" t="s">
        <v>72</v>
      </c>
      <c r="F40" s="6"/>
      <c r="G40" s="6"/>
      <c r="H40" s="292"/>
      <c r="I40" s="303" t="s">
        <v>80</v>
      </c>
      <c r="J40" s="142"/>
      <c r="K40" s="142"/>
      <c r="L40" s="14"/>
    </row>
    <row r="41" spans="1:12" ht="17.100000000000001" customHeight="1" x14ac:dyDescent="0.2">
      <c r="A41" s="216"/>
      <c r="B41" s="6"/>
      <c r="C41" s="6"/>
      <c r="D41" s="293"/>
      <c r="E41" s="305" t="s">
        <v>73</v>
      </c>
      <c r="F41" s="6"/>
      <c r="G41" s="6"/>
      <c r="H41" s="205"/>
      <c r="I41" s="306"/>
      <c r="J41" s="6"/>
      <c r="K41" s="142"/>
      <c r="L41" s="14"/>
    </row>
    <row r="42" spans="1:12" ht="17.100000000000001" hidden="1" customHeight="1" x14ac:dyDescent="0.2">
      <c r="A42" s="216"/>
      <c r="B42" s="6"/>
      <c r="C42" s="6"/>
      <c r="D42" s="295"/>
      <c r="E42" s="305"/>
      <c r="F42" s="6"/>
      <c r="G42" s="6"/>
      <c r="H42" s="205"/>
      <c r="I42" s="306"/>
      <c r="J42" s="6"/>
      <c r="K42" s="142"/>
      <c r="L42" s="14"/>
    </row>
    <row r="43" spans="1:12" ht="17.100000000000001" customHeight="1" x14ac:dyDescent="0.2">
      <c r="A43" s="216"/>
      <c r="B43" s="6"/>
      <c r="C43" s="6"/>
      <c r="D43" s="307">
        <f>SUM(D36:D41)</f>
        <v>0</v>
      </c>
      <c r="E43" s="306" t="s">
        <v>6</v>
      </c>
      <c r="F43" s="67"/>
      <c r="G43" s="67"/>
      <c r="H43" s="307">
        <f>SUM(H36:H41)</f>
        <v>0</v>
      </c>
      <c r="I43" s="303" t="s">
        <v>6</v>
      </c>
      <c r="J43" s="308"/>
      <c r="K43" s="142"/>
      <c r="L43" s="14"/>
    </row>
    <row r="44" spans="1:12" x14ac:dyDescent="0.2">
      <c r="A44" s="216"/>
      <c r="B44" s="290"/>
      <c r="C44" s="290"/>
      <c r="D44" s="290"/>
      <c r="E44" s="290"/>
      <c r="F44" s="6"/>
      <c r="G44" s="6"/>
      <c r="H44" s="142"/>
      <c r="I44" s="142"/>
      <c r="J44" s="142"/>
      <c r="K44" s="142"/>
      <c r="L44" s="14"/>
    </row>
    <row r="45" spans="1:12" ht="18" customHeight="1" x14ac:dyDescent="0.2">
      <c r="A45" s="216"/>
      <c r="B45" s="286" t="s">
        <v>437</v>
      </c>
      <c r="C45" s="286"/>
      <c r="D45" s="286"/>
      <c r="E45" s="285"/>
      <c r="F45" s="142"/>
      <c r="G45" s="142"/>
      <c r="H45" s="142" t="s">
        <v>0</v>
      </c>
      <c r="I45" s="142"/>
      <c r="J45" s="142"/>
      <c r="K45" s="142"/>
      <c r="L45" s="14"/>
    </row>
    <row r="46" spans="1:12" ht="7.5" customHeight="1" x14ac:dyDescent="0.2">
      <c r="A46" s="216"/>
      <c r="B46" s="290"/>
      <c r="D46" s="290"/>
      <c r="E46" s="290"/>
      <c r="F46" s="6"/>
      <c r="G46" s="6"/>
      <c r="H46" s="6"/>
      <c r="I46" s="6"/>
      <c r="J46" s="142"/>
      <c r="K46" s="6"/>
      <c r="L46" s="14"/>
    </row>
    <row r="47" spans="1:12" ht="16.5" customHeight="1" x14ac:dyDescent="0.2">
      <c r="A47" s="216"/>
      <c r="B47" s="6"/>
      <c r="C47" s="309" t="s">
        <v>314</v>
      </c>
      <c r="D47" s="310"/>
      <c r="E47" s="285"/>
      <c r="F47" s="142" t="s">
        <v>79</v>
      </c>
      <c r="G47" s="915"/>
      <c r="H47" s="915"/>
      <c r="I47" s="142"/>
      <c r="J47" s="311"/>
      <c r="K47" s="6"/>
      <c r="L47" s="14"/>
    </row>
    <row r="48" spans="1:12" ht="16.5" customHeight="1" x14ac:dyDescent="0.2">
      <c r="A48" s="216"/>
      <c r="B48" s="6"/>
      <c r="C48" s="309" t="s">
        <v>314</v>
      </c>
      <c r="D48" s="312"/>
      <c r="E48" s="285"/>
      <c r="F48" s="142" t="s">
        <v>79</v>
      </c>
      <c r="G48" s="916"/>
      <c r="H48" s="916"/>
      <c r="I48" s="142"/>
      <c r="J48" s="311"/>
      <c r="K48" s="6"/>
      <c r="L48" s="14"/>
    </row>
    <row r="49" spans="1:12" ht="11.25" customHeight="1" x14ac:dyDescent="0.2">
      <c r="A49" s="216"/>
      <c r="B49" s="6"/>
      <c r="C49" s="309"/>
      <c r="E49" s="285"/>
      <c r="F49" s="142"/>
      <c r="I49" s="142"/>
      <c r="J49" s="311"/>
      <c r="K49" s="6"/>
      <c r="L49" s="14"/>
    </row>
    <row r="50" spans="1:12" ht="18.75" customHeight="1" x14ac:dyDescent="0.2">
      <c r="A50" s="216"/>
      <c r="B50" s="287" t="s">
        <v>704</v>
      </c>
      <c r="L50" s="14"/>
    </row>
    <row r="51" spans="1:12" ht="16.5" customHeight="1" x14ac:dyDescent="0.2">
      <c r="A51" s="216"/>
      <c r="C51" s="671" t="s">
        <v>705</v>
      </c>
      <c r="D51" s="671"/>
      <c r="E51" s="671"/>
      <c r="F51" s="671"/>
      <c r="K51" s="672"/>
      <c r="L51" s="14"/>
    </row>
    <row r="52" spans="1:12" ht="16.5" customHeight="1" x14ac:dyDescent="0.2">
      <c r="A52" s="216"/>
      <c r="C52" s="914" t="s">
        <v>706</v>
      </c>
      <c r="D52" s="914"/>
      <c r="E52" s="914"/>
      <c r="F52" s="914"/>
      <c r="K52" s="672"/>
      <c r="L52" s="14"/>
    </row>
    <row r="53" spans="1:12" ht="16.5" customHeight="1" x14ac:dyDescent="0.2">
      <c r="A53" s="216"/>
      <c r="C53" s="914" t="s">
        <v>707</v>
      </c>
      <c r="D53" s="914"/>
      <c r="E53" s="914"/>
      <c r="F53" s="914"/>
      <c r="K53" s="672"/>
      <c r="L53" s="14"/>
    </row>
    <row r="54" spans="1:12" ht="16.5" customHeight="1" x14ac:dyDescent="0.2">
      <c r="A54" s="216"/>
      <c r="C54" s="914" t="s">
        <v>702</v>
      </c>
      <c r="D54" s="914"/>
      <c r="E54" s="914"/>
      <c r="F54" s="914"/>
      <c r="K54" s="672"/>
      <c r="L54" s="14"/>
    </row>
    <row r="55" spans="1:12" ht="16.5" customHeight="1" x14ac:dyDescent="0.2">
      <c r="A55" s="216"/>
      <c r="C55" s="914" t="s">
        <v>703</v>
      </c>
      <c r="D55" s="914"/>
      <c r="E55" s="914"/>
      <c r="F55" s="914"/>
      <c r="K55" s="672"/>
      <c r="L55" s="14"/>
    </row>
    <row r="56" spans="1:12" ht="6.75" customHeight="1" x14ac:dyDescent="0.2">
      <c r="A56" s="2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</row>
  </sheetData>
  <sheetProtection algorithmName="SHA-512" hashValue="QoBgPMXdW9RmVprynplYLlT4RPTXEl0Qmd4OsRYxuG5za+U0mg3z0+8uMP0lP7WgKrGXL8YFOGev5i3QbDpnGQ==" saltValue="udoTCCqK8d5YiRkNiO5+mg==" spinCount="100000" sheet="1" objects="1" scenarios="1"/>
  <mergeCells count="10">
    <mergeCell ref="G47:H47"/>
    <mergeCell ref="G48:H48"/>
    <mergeCell ref="H27:K27"/>
    <mergeCell ref="E13:H13"/>
    <mergeCell ref="B3:F3"/>
    <mergeCell ref="C54:F54"/>
    <mergeCell ref="C55:F55"/>
    <mergeCell ref="C52:F52"/>
    <mergeCell ref="C53:F53"/>
    <mergeCell ref="B2:F2"/>
  </mergeCells>
  <phoneticPr fontId="2" type="noConversion"/>
  <conditionalFormatting sqref="A42:C42 E42:XFD42 A1:XFD4 A8:M15 V8:XFD15 A16:XFD28 A31:XFD41 A29:D30 F29:XFD30 A6:XFD7 A5:H5 K5:XFD5 B51:B55 G51:K55 A56:XFD1048576 A43:XFD48 B49:K50 M49:XFD55">
    <cfRule type="expression" dxfId="678" priority="4">
      <formula>CELL("Protect",A1)=0</formula>
    </cfRule>
  </conditionalFormatting>
  <conditionalFormatting sqref="I5">
    <cfRule type="expression" dxfId="677" priority="3">
      <formula>CELL("protect",I5)=0</formula>
    </cfRule>
  </conditionalFormatting>
  <conditionalFormatting sqref="L49:L55">
    <cfRule type="expression" dxfId="676" priority="2">
      <formula>CELL("Protect",L49)=0</formula>
    </cfRule>
  </conditionalFormatting>
  <conditionalFormatting sqref="A49:A55">
    <cfRule type="expression" dxfId="675" priority="1">
      <formula>CELL("Protect",A49)=0</formula>
    </cfRule>
  </conditionalFormatting>
  <printOptions horizontalCentered="1" verticalCentered="1"/>
  <pageMargins left="0.55000000000000004" right="0.55000000000000004" top="0.4" bottom="0.4" header="0.5" footer="0.25"/>
  <pageSetup scale="94" orientation="portrait" blackAndWhite="1" r:id="rId1"/>
  <headerFooter>
    <oddFooter>&amp;R&amp;"Tahoma,Regular"&amp;10ID-46 (rev. 07/20), Schedule &amp;A</oddFooter>
  </headerFooter>
  <drawing r:id="rId2"/>
  <legacyDrawing r:id="rId3"/>
  <controls>
    <mc:AlternateContent xmlns:mc="http://schemas.openxmlformats.org/markup-compatibility/2006">
      <mc:Choice Requires="x14">
        <control shapeId="1070" r:id="rId4" name="CheckBox8">
          <controlPr defaultSize="0" autoLine="0" r:id="rId5">
            <anchor moveWithCells="1">
              <from>
                <xdr:col>2</xdr:col>
                <xdr:colOff>47625</xdr:colOff>
                <xdr:row>13</xdr:row>
                <xdr:rowOff>19050</xdr:rowOff>
              </from>
              <to>
                <xdr:col>6</xdr:col>
                <xdr:colOff>219075</xdr:colOff>
                <xdr:row>14</xdr:row>
                <xdr:rowOff>28575</xdr:rowOff>
              </to>
            </anchor>
          </controlPr>
        </control>
      </mc:Choice>
      <mc:Fallback>
        <control shapeId="1070" r:id="rId4" name="CheckBox8"/>
      </mc:Fallback>
    </mc:AlternateContent>
    <mc:AlternateContent xmlns:mc="http://schemas.openxmlformats.org/markup-compatibility/2006">
      <mc:Choice Requires="x14">
        <control shapeId="1069" r:id="rId6" name="CheckBox7">
          <controlPr defaultSize="0" autoLine="0" autoPict="0" r:id="rId7">
            <anchor moveWithCells="1">
              <from>
                <xdr:col>3</xdr:col>
                <xdr:colOff>19050</xdr:colOff>
                <xdr:row>11</xdr:row>
                <xdr:rowOff>209550</xdr:rowOff>
              </from>
              <to>
                <xdr:col>3</xdr:col>
                <xdr:colOff>695325</xdr:colOff>
                <xdr:row>13</xdr:row>
                <xdr:rowOff>66675</xdr:rowOff>
              </to>
            </anchor>
          </controlPr>
        </control>
      </mc:Choice>
      <mc:Fallback>
        <control shapeId="1069" r:id="rId6" name="CheckBox7"/>
      </mc:Fallback>
    </mc:AlternateContent>
    <mc:AlternateContent xmlns:mc="http://schemas.openxmlformats.org/markup-compatibility/2006">
      <mc:Choice Requires="x14">
        <control shapeId="1067" r:id="rId8" name="CheckBox6">
          <controlPr defaultSize="0" autoLine="0" r:id="rId9">
            <anchor moveWithCells="1">
              <from>
                <xdr:col>3</xdr:col>
                <xdr:colOff>28575</xdr:colOff>
                <xdr:row>11</xdr:row>
                <xdr:rowOff>9525</xdr:rowOff>
              </from>
              <to>
                <xdr:col>7</xdr:col>
                <xdr:colOff>180975</xdr:colOff>
                <xdr:row>12</xdr:row>
                <xdr:rowOff>19050</xdr:rowOff>
              </to>
            </anchor>
          </controlPr>
        </control>
      </mc:Choice>
      <mc:Fallback>
        <control shapeId="1067" r:id="rId8" name="CheckBox6"/>
      </mc:Fallback>
    </mc:AlternateContent>
    <mc:AlternateContent xmlns:mc="http://schemas.openxmlformats.org/markup-compatibility/2006">
      <mc:Choice Requires="x14">
        <control shapeId="1066" r:id="rId10" name="CheckBox5">
          <controlPr defaultSize="0" autoLine="0" r:id="rId11">
            <anchor moveWithCells="1">
              <from>
                <xdr:col>3</xdr:col>
                <xdr:colOff>28575</xdr:colOff>
                <xdr:row>10</xdr:row>
                <xdr:rowOff>9525</xdr:rowOff>
              </from>
              <to>
                <xdr:col>7</xdr:col>
                <xdr:colOff>180975</xdr:colOff>
                <xdr:row>11</xdr:row>
                <xdr:rowOff>19050</xdr:rowOff>
              </to>
            </anchor>
          </controlPr>
        </control>
      </mc:Choice>
      <mc:Fallback>
        <control shapeId="1066" r:id="rId10" name="CheckBox5"/>
      </mc:Fallback>
    </mc:AlternateContent>
    <mc:AlternateContent xmlns:mc="http://schemas.openxmlformats.org/markup-compatibility/2006">
      <mc:Choice Requires="x14">
        <control shapeId="1065" r:id="rId12" name="CheckBox4">
          <controlPr defaultSize="0" autoLine="0" r:id="rId13">
            <anchor moveWithCells="1">
              <from>
                <xdr:col>3</xdr:col>
                <xdr:colOff>19050</xdr:colOff>
                <xdr:row>9</xdr:row>
                <xdr:rowOff>0</xdr:rowOff>
              </from>
              <to>
                <xdr:col>7</xdr:col>
                <xdr:colOff>171450</xdr:colOff>
                <xdr:row>10</xdr:row>
                <xdr:rowOff>9525</xdr:rowOff>
              </to>
            </anchor>
          </controlPr>
        </control>
      </mc:Choice>
      <mc:Fallback>
        <control shapeId="1065" r:id="rId12" name="CheckBox4"/>
      </mc:Fallback>
    </mc:AlternateContent>
    <mc:AlternateContent xmlns:mc="http://schemas.openxmlformats.org/markup-compatibility/2006">
      <mc:Choice Requires="x14">
        <control shapeId="1064" r:id="rId14" name="CheckBox3">
          <controlPr defaultSize="0" autoLine="0" r:id="rId15">
            <anchor moveWithCells="1">
              <from>
                <xdr:col>2</xdr:col>
                <xdr:colOff>47625</xdr:colOff>
                <xdr:row>7</xdr:row>
                <xdr:rowOff>200025</xdr:rowOff>
              </from>
              <to>
                <xdr:col>6</xdr:col>
                <xdr:colOff>219075</xdr:colOff>
                <xdr:row>9</xdr:row>
                <xdr:rowOff>0</xdr:rowOff>
              </to>
            </anchor>
          </controlPr>
        </control>
      </mc:Choice>
      <mc:Fallback>
        <control shapeId="1064" r:id="rId14" name="CheckBox3"/>
      </mc:Fallback>
    </mc:AlternateContent>
    <mc:AlternateContent xmlns:mc="http://schemas.openxmlformats.org/markup-compatibility/2006">
      <mc:Choice Requires="x14">
        <control shapeId="1063" r:id="rId16" name="CheckBox2">
          <controlPr defaultSize="0" autoLine="0" r:id="rId17">
            <anchor moveWithCells="1">
              <from>
                <xdr:col>2</xdr:col>
                <xdr:colOff>28575</xdr:colOff>
                <xdr:row>7</xdr:row>
                <xdr:rowOff>0</xdr:rowOff>
              </from>
              <to>
                <xdr:col>7</xdr:col>
                <xdr:colOff>752475</xdr:colOff>
                <xdr:row>8</xdr:row>
                <xdr:rowOff>19050</xdr:rowOff>
              </to>
            </anchor>
          </controlPr>
        </control>
      </mc:Choice>
      <mc:Fallback>
        <control shapeId="1063" r:id="rId16" name="CheckBox2"/>
      </mc:Fallback>
    </mc:AlternateContent>
    <mc:AlternateContent xmlns:mc="http://schemas.openxmlformats.org/markup-compatibility/2006">
      <mc:Choice Requires="x14">
        <control shapeId="1062" r:id="rId18" name="CheckBox1">
          <controlPr defaultSize="0" autoLine="0" r:id="rId19">
            <anchor moveWithCells="1">
              <from>
                <xdr:col>4</xdr:col>
                <xdr:colOff>514350</xdr:colOff>
                <xdr:row>44</xdr:row>
                <xdr:rowOff>19050</xdr:rowOff>
              </from>
              <to>
                <xdr:col>5</xdr:col>
                <xdr:colOff>1190625</xdr:colOff>
                <xdr:row>45</xdr:row>
                <xdr:rowOff>19050</xdr:rowOff>
              </to>
            </anchor>
          </controlPr>
        </control>
      </mc:Choice>
      <mc:Fallback>
        <control shapeId="1062" r:id="rId18" name="CheckBox1"/>
      </mc:Fallback>
    </mc:AlternateContent>
    <mc:AlternateContent xmlns:mc="http://schemas.openxmlformats.org/markup-compatibility/2006">
      <mc:Choice Requires="x14">
        <control shapeId="1036" r:id="rId20" name="Check Box 12">
          <controlPr defaultSize="0" autoFill="0" autoLine="0" autoPict="0">
            <anchor moveWithCells="1" sizeWithCells="1">
              <from>
                <xdr:col>1</xdr:col>
                <xdr:colOff>419100</xdr:colOff>
                <xdr:row>45</xdr:row>
                <xdr:rowOff>38100</xdr:rowOff>
              </from>
              <to>
                <xdr:col>2</xdr:col>
                <xdr:colOff>19050</xdr:colOff>
                <xdr:row>46</xdr:row>
                <xdr:rowOff>76200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K140"/>
  <sheetViews>
    <sheetView topLeftCell="A2" zoomScale="90" zoomScaleNormal="90" workbookViewId="0">
      <pane xSplit="2" ySplit="13" topLeftCell="C15" activePane="bottomRight" state="frozen"/>
      <selection activeCell="A2" sqref="A2"/>
      <selection pane="topRight" activeCell="C2" sqref="C2"/>
      <selection pane="bottomLeft" activeCell="A15" sqref="A15"/>
      <selection pane="bottomRight" activeCell="C15" sqref="C15"/>
    </sheetView>
  </sheetViews>
  <sheetFormatPr defaultRowHeight="14.25" x14ac:dyDescent="0.2"/>
  <cols>
    <col min="1" max="1" width="3.875" style="15" customWidth="1"/>
    <col min="2" max="2" width="14.5" style="15" customWidth="1"/>
    <col min="3" max="6" width="13.625" style="15" customWidth="1"/>
    <col min="7" max="7" width="13.5" style="15" customWidth="1"/>
    <col min="8" max="8" width="3.875" style="15" customWidth="1"/>
    <col min="9" max="10" width="9" style="15"/>
    <col min="11" max="11" width="8.875" style="15" customWidth="1"/>
    <col min="12" max="16384" width="9" style="15"/>
  </cols>
  <sheetData>
    <row r="1" spans="1:11" s="8" customFormat="1" ht="15" x14ac:dyDescent="0.2">
      <c r="A1" s="116"/>
      <c r="B1" s="117"/>
      <c r="C1" s="117"/>
      <c r="D1" s="117"/>
      <c r="E1" s="117"/>
      <c r="F1" s="117"/>
      <c r="G1" s="117"/>
      <c r="H1" s="37"/>
    </row>
    <row r="2" spans="1:11" s="8" customFormat="1" ht="15" x14ac:dyDescent="0.2">
      <c r="A2" s="113"/>
      <c r="B2" s="912" t="s">
        <v>317</v>
      </c>
      <c r="C2" s="912"/>
      <c r="D2" s="912"/>
      <c r="E2" s="912"/>
      <c r="F2" s="912"/>
      <c r="G2" s="912"/>
      <c r="H2" s="100"/>
    </row>
    <row r="3" spans="1:11" s="8" customFormat="1" ht="15" customHeight="1" x14ac:dyDescent="0.2">
      <c r="A3" s="113"/>
      <c r="B3" s="912" t="s">
        <v>316</v>
      </c>
      <c r="C3" s="912"/>
      <c r="D3" s="912"/>
      <c r="E3" s="912"/>
      <c r="F3" s="912"/>
      <c r="G3" s="912"/>
      <c r="H3" s="100"/>
      <c r="J3" s="918" t="s">
        <v>812</v>
      </c>
      <c r="K3" s="919"/>
    </row>
    <row r="4" spans="1:11" s="8" customFormat="1" ht="15" x14ac:dyDescent="0.2">
      <c r="A4" s="113"/>
      <c r="B4" s="107"/>
      <c r="C4" s="107"/>
      <c r="D4" s="107"/>
      <c r="E4" s="105"/>
      <c r="F4" s="105"/>
      <c r="G4" s="105"/>
      <c r="H4" s="100"/>
      <c r="J4" s="920"/>
      <c r="K4" s="921"/>
    </row>
    <row r="5" spans="1:11" s="8" customFormat="1" ht="15" x14ac:dyDescent="0.2">
      <c r="A5" s="113"/>
      <c r="B5" s="749"/>
      <c r="C5" s="205" t="s">
        <v>328</v>
      </c>
      <c r="D5" s="898">
        <f>Cert!$A$8</f>
        <v>0</v>
      </c>
      <c r="E5" s="898"/>
      <c r="F5" s="898"/>
      <c r="H5" s="100"/>
      <c r="J5" s="552"/>
    </row>
    <row r="6" spans="1:11" s="8" customFormat="1" ht="15" x14ac:dyDescent="0.2">
      <c r="A6" s="113"/>
      <c r="B6" s="749"/>
      <c r="C6" s="205" t="s">
        <v>329</v>
      </c>
      <c r="D6" s="898">
        <f>Cert!$F$8</f>
        <v>0</v>
      </c>
      <c r="E6" s="898"/>
      <c r="F6" s="898"/>
      <c r="H6" s="100"/>
    </row>
    <row r="7" spans="1:11" s="8" customFormat="1" ht="15" x14ac:dyDescent="0.2">
      <c r="A7" s="113"/>
      <c r="B7" s="105"/>
      <c r="C7" s="205" t="s">
        <v>330</v>
      </c>
      <c r="D7" s="899">
        <f>Cert!$K$8</f>
        <v>0</v>
      </c>
      <c r="E7" s="899"/>
      <c r="F7" s="105"/>
      <c r="H7" s="100"/>
      <c r="J7" s="610"/>
    </row>
    <row r="8" spans="1:11" s="8" customFormat="1" ht="15" x14ac:dyDescent="0.2">
      <c r="A8" s="113"/>
      <c r="B8" s="105"/>
      <c r="C8" s="205" t="s">
        <v>331</v>
      </c>
      <c r="D8" s="899" t="str">
        <f>TEXT(Cert!$K$10,"mm/dd/yy")&amp;" to "&amp;TEXT(Cert!$M$10,"mm/dd/yy")</f>
        <v>07/01/19 to 06/30/20</v>
      </c>
      <c r="E8" s="899"/>
      <c r="F8" s="105"/>
      <c r="H8" s="100"/>
      <c r="J8" s="918" t="s">
        <v>628</v>
      </c>
      <c r="K8" s="919"/>
    </row>
    <row r="9" spans="1:11" s="8" customFormat="1" ht="15" x14ac:dyDescent="0.2">
      <c r="A9" s="113"/>
      <c r="B9" s="105"/>
      <c r="C9" s="105"/>
      <c r="D9" s="105"/>
      <c r="E9" s="105"/>
      <c r="F9" s="105"/>
      <c r="G9" s="105"/>
      <c r="H9" s="100"/>
      <c r="J9" s="920"/>
      <c r="K9" s="921"/>
    </row>
    <row r="10" spans="1:11" ht="15.75" customHeight="1" x14ac:dyDescent="0.2">
      <c r="A10" s="216"/>
      <c r="B10" s="97" t="s">
        <v>9</v>
      </c>
      <c r="C10" s="97" t="s">
        <v>10</v>
      </c>
      <c r="D10" s="97" t="s">
        <v>11</v>
      </c>
      <c r="E10" s="97" t="s">
        <v>81</v>
      </c>
      <c r="F10" s="97" t="s">
        <v>13</v>
      </c>
      <c r="G10" s="97" t="s">
        <v>14</v>
      </c>
      <c r="H10" s="14"/>
      <c r="J10" s="552"/>
    </row>
    <row r="11" spans="1:11" ht="13.5" customHeight="1" x14ac:dyDescent="0.2">
      <c r="A11" s="216"/>
      <c r="B11" s="313"/>
      <c r="C11" s="922" t="s">
        <v>178</v>
      </c>
      <c r="D11" s="923"/>
      <c r="E11" s="924"/>
      <c r="F11" s="928" t="s">
        <v>452</v>
      </c>
      <c r="G11" s="931" t="s">
        <v>453</v>
      </c>
      <c r="H11" s="14"/>
    </row>
    <row r="12" spans="1:11" ht="13.5" customHeight="1" x14ac:dyDescent="0.2">
      <c r="A12" s="216"/>
      <c r="B12" s="165"/>
      <c r="C12" s="925"/>
      <c r="D12" s="926"/>
      <c r="E12" s="927"/>
      <c r="F12" s="929"/>
      <c r="G12" s="932"/>
      <c r="H12" s="14"/>
    </row>
    <row r="13" spans="1:11" s="320" customFormat="1" ht="46.5" customHeight="1" x14ac:dyDescent="0.2">
      <c r="A13" s="314"/>
      <c r="B13" s="315" t="s">
        <v>82</v>
      </c>
      <c r="C13" s="316" t="s">
        <v>451</v>
      </c>
      <c r="D13" s="317" t="s">
        <v>449</v>
      </c>
      <c r="E13" s="318" t="s">
        <v>450</v>
      </c>
      <c r="F13" s="930"/>
      <c r="G13" s="933"/>
      <c r="H13" s="319"/>
      <c r="J13" s="631" t="s">
        <v>625</v>
      </c>
      <c r="K13" s="631" t="s">
        <v>626</v>
      </c>
    </row>
    <row r="14" spans="1:11" ht="15.75" customHeight="1" x14ac:dyDescent="0.2">
      <c r="A14" s="216"/>
      <c r="B14" s="321"/>
      <c r="C14" s="322"/>
      <c r="D14" s="322"/>
      <c r="E14" s="322"/>
      <c r="F14" s="323"/>
      <c r="G14" s="337" t="s">
        <v>558</v>
      </c>
      <c r="H14" s="14"/>
    </row>
    <row r="15" spans="1:11" ht="15.75" customHeight="1" x14ac:dyDescent="0.2">
      <c r="A15" s="216"/>
      <c r="B15" s="324" t="s">
        <v>84</v>
      </c>
      <c r="C15" s="325"/>
      <c r="D15" s="325"/>
      <c r="E15" s="325"/>
      <c r="F15" s="325"/>
      <c r="G15" s="326">
        <f>SUM(C15:F15)</f>
        <v>0</v>
      </c>
      <c r="H15" s="14"/>
      <c r="J15" s="609">
        <f>+G15/31</f>
        <v>0</v>
      </c>
      <c r="K15" s="611">
        <f>+'2'!K17</f>
        <v>0</v>
      </c>
    </row>
    <row r="16" spans="1:11" ht="15.75" customHeight="1" x14ac:dyDescent="0.2">
      <c r="A16" s="216"/>
      <c r="B16" s="327" t="s">
        <v>85</v>
      </c>
      <c r="C16" s="325"/>
      <c r="D16" s="325"/>
      <c r="E16" s="325"/>
      <c r="F16" s="325"/>
      <c r="G16" s="328">
        <f t="shared" ref="G16:G26" si="0">SUM(C16:F16)</f>
        <v>0</v>
      </c>
      <c r="H16" s="14"/>
      <c r="J16" s="609">
        <f t="shared" ref="J16:J25" si="1">+G16/31</f>
        <v>0</v>
      </c>
      <c r="K16" s="611"/>
    </row>
    <row r="17" spans="1:11" ht="15.75" customHeight="1" x14ac:dyDescent="0.2">
      <c r="A17" s="216"/>
      <c r="B17" s="327" t="s">
        <v>86</v>
      </c>
      <c r="C17" s="325"/>
      <c r="D17" s="325"/>
      <c r="E17" s="325"/>
      <c r="F17" s="325"/>
      <c r="G17" s="328">
        <f t="shared" si="0"/>
        <v>0</v>
      </c>
      <c r="H17" s="14"/>
      <c r="J17" s="609">
        <f>+G17/30</f>
        <v>0</v>
      </c>
      <c r="K17" s="611"/>
    </row>
    <row r="18" spans="1:11" ht="15.75" customHeight="1" x14ac:dyDescent="0.2">
      <c r="A18" s="216"/>
      <c r="B18" s="327" t="s">
        <v>87</v>
      </c>
      <c r="C18" s="325"/>
      <c r="D18" s="325"/>
      <c r="E18" s="325"/>
      <c r="F18" s="325"/>
      <c r="G18" s="328">
        <f t="shared" si="0"/>
        <v>0</v>
      </c>
      <c r="H18" s="14"/>
      <c r="J18" s="609">
        <f t="shared" si="1"/>
        <v>0</v>
      </c>
      <c r="K18" s="611"/>
    </row>
    <row r="19" spans="1:11" ht="15.75" customHeight="1" x14ac:dyDescent="0.2">
      <c r="A19" s="216"/>
      <c r="B19" s="327" t="s">
        <v>88</v>
      </c>
      <c r="C19" s="325"/>
      <c r="D19" s="325"/>
      <c r="E19" s="325"/>
      <c r="F19" s="325"/>
      <c r="G19" s="328">
        <f t="shared" si="0"/>
        <v>0</v>
      </c>
      <c r="H19" s="14"/>
      <c r="J19" s="609">
        <f>+G19/30</f>
        <v>0</v>
      </c>
      <c r="K19" s="611"/>
    </row>
    <row r="20" spans="1:11" ht="15.75" customHeight="1" x14ac:dyDescent="0.2">
      <c r="A20" s="216"/>
      <c r="B20" s="327" t="s">
        <v>89</v>
      </c>
      <c r="C20" s="325"/>
      <c r="D20" s="325"/>
      <c r="E20" s="325"/>
      <c r="F20" s="325"/>
      <c r="G20" s="328">
        <f t="shared" si="0"/>
        <v>0</v>
      </c>
      <c r="H20" s="14"/>
      <c r="J20" s="609">
        <f t="shared" si="1"/>
        <v>0</v>
      </c>
      <c r="K20" s="611"/>
    </row>
    <row r="21" spans="1:11" ht="15.75" customHeight="1" x14ac:dyDescent="0.2">
      <c r="A21" s="216"/>
      <c r="B21" s="327" t="s">
        <v>90</v>
      </c>
      <c r="C21" s="325"/>
      <c r="D21" s="325"/>
      <c r="E21" s="325"/>
      <c r="F21" s="325"/>
      <c r="G21" s="328">
        <f t="shared" si="0"/>
        <v>0</v>
      </c>
      <c r="H21" s="14"/>
      <c r="J21" s="609">
        <f t="shared" si="1"/>
        <v>0</v>
      </c>
      <c r="K21" s="611"/>
    </row>
    <row r="22" spans="1:11" ht="15.75" customHeight="1" x14ac:dyDescent="0.2">
      <c r="A22" s="216"/>
      <c r="B22" s="327" t="s">
        <v>91</v>
      </c>
      <c r="C22" s="325"/>
      <c r="D22" s="325"/>
      <c r="E22" s="325"/>
      <c r="F22" s="325"/>
      <c r="G22" s="328">
        <f t="shared" si="0"/>
        <v>0</v>
      </c>
      <c r="H22" s="14"/>
      <c r="J22" s="609">
        <f>+G22/28</f>
        <v>0</v>
      </c>
      <c r="K22" s="611"/>
    </row>
    <row r="23" spans="1:11" ht="15.75" customHeight="1" x14ac:dyDescent="0.2">
      <c r="A23" s="216"/>
      <c r="B23" s="327" t="s">
        <v>92</v>
      </c>
      <c r="C23" s="325"/>
      <c r="D23" s="325"/>
      <c r="E23" s="325"/>
      <c r="F23" s="325"/>
      <c r="G23" s="328">
        <f t="shared" si="0"/>
        <v>0</v>
      </c>
      <c r="H23" s="14"/>
      <c r="J23" s="609">
        <f t="shared" si="1"/>
        <v>0</v>
      </c>
      <c r="K23" s="611"/>
    </row>
    <row r="24" spans="1:11" ht="15.75" customHeight="1" x14ac:dyDescent="0.2">
      <c r="A24" s="216"/>
      <c r="B24" s="327" t="s">
        <v>93</v>
      </c>
      <c r="C24" s="325"/>
      <c r="D24" s="325"/>
      <c r="E24" s="325"/>
      <c r="F24" s="325"/>
      <c r="G24" s="328">
        <f t="shared" si="0"/>
        <v>0</v>
      </c>
      <c r="H24" s="14"/>
      <c r="J24" s="609">
        <f>+G24/30</f>
        <v>0</v>
      </c>
      <c r="K24" s="611"/>
    </row>
    <row r="25" spans="1:11" ht="15.75" customHeight="1" x14ac:dyDescent="0.2">
      <c r="A25" s="216"/>
      <c r="B25" s="327" t="s">
        <v>94</v>
      </c>
      <c r="C25" s="325"/>
      <c r="D25" s="325"/>
      <c r="E25" s="325"/>
      <c r="F25" s="325"/>
      <c r="G25" s="328">
        <f t="shared" si="0"/>
        <v>0</v>
      </c>
      <c r="H25" s="14"/>
      <c r="J25" s="609">
        <f t="shared" si="1"/>
        <v>0</v>
      </c>
      <c r="K25" s="611"/>
    </row>
    <row r="26" spans="1:11" ht="15.75" customHeight="1" x14ac:dyDescent="0.2">
      <c r="A26" s="216"/>
      <c r="B26" s="329" t="s">
        <v>95</v>
      </c>
      <c r="C26" s="300"/>
      <c r="D26" s="300"/>
      <c r="E26" s="300"/>
      <c r="F26" s="300"/>
      <c r="G26" s="330">
        <f t="shared" si="0"/>
        <v>0</v>
      </c>
      <c r="H26" s="14"/>
      <c r="J26" s="609">
        <f>+G26/30</f>
        <v>0</v>
      </c>
      <c r="K26" s="611">
        <f>+'2'!K18</f>
        <v>0</v>
      </c>
    </row>
    <row r="27" spans="1:11" ht="15.75" hidden="1" customHeight="1" x14ac:dyDescent="0.2">
      <c r="A27" s="216"/>
      <c r="B27" s="216"/>
      <c r="C27" s="6"/>
      <c r="D27" s="6"/>
      <c r="E27" s="6"/>
      <c r="F27" s="6"/>
      <c r="G27" s="14"/>
      <c r="H27" s="14"/>
    </row>
    <row r="28" spans="1:11" ht="15.75" customHeight="1" x14ac:dyDescent="0.2">
      <c r="A28" s="216"/>
      <c r="B28" s="223" t="s">
        <v>6</v>
      </c>
      <c r="C28" s="331">
        <f>SUM(C15:C26)</f>
        <v>0</v>
      </c>
      <c r="D28" s="331">
        <f>SUM(D15:D26)</f>
        <v>0</v>
      </c>
      <c r="E28" s="331">
        <f>SUM(E15:E26)</f>
        <v>0</v>
      </c>
      <c r="F28" s="331">
        <f>SUM(F15:F26)</f>
        <v>0</v>
      </c>
      <c r="G28" s="332">
        <f>SUM(G15:G26)</f>
        <v>0</v>
      </c>
      <c r="H28" s="14"/>
    </row>
    <row r="29" spans="1:11" ht="15.75" customHeight="1" x14ac:dyDescent="0.2">
      <c r="A29" s="216"/>
      <c r="B29" s="6"/>
      <c r="C29" s="6"/>
      <c r="D29" s="6"/>
      <c r="E29" s="6"/>
      <c r="F29" s="333" t="s">
        <v>292</v>
      </c>
      <c r="G29" s="333" t="s">
        <v>294</v>
      </c>
      <c r="H29" s="14"/>
    </row>
    <row r="30" spans="1:11" ht="15.75" customHeight="1" x14ac:dyDescent="0.2">
      <c r="A30" s="216"/>
      <c r="B30" s="6"/>
      <c r="C30" s="6"/>
      <c r="D30" s="6"/>
      <c r="E30" s="6"/>
      <c r="F30" s="6"/>
      <c r="G30" s="6"/>
      <c r="H30" s="14"/>
    </row>
    <row r="31" spans="1:11" ht="15.75" customHeight="1" x14ac:dyDescent="0.2">
      <c r="A31" s="216"/>
      <c r="B31" s="334" t="s">
        <v>318</v>
      </c>
      <c r="C31" s="6"/>
      <c r="D31" s="6"/>
      <c r="E31" s="6"/>
      <c r="F31" s="6"/>
      <c r="G31" s="6"/>
      <c r="H31" s="14"/>
    </row>
    <row r="32" spans="1:11" ht="15.75" customHeight="1" x14ac:dyDescent="0.2">
      <c r="A32" s="216"/>
      <c r="B32" s="335" t="s">
        <v>319</v>
      </c>
      <c r="C32" s="6"/>
      <c r="D32" s="6"/>
      <c r="E32" s="6"/>
      <c r="F32" s="6"/>
      <c r="G32" s="6"/>
      <c r="H32" s="14"/>
    </row>
    <row r="33" spans="1:8" ht="15.75" customHeight="1" x14ac:dyDescent="0.2">
      <c r="A33" s="216"/>
      <c r="B33" s="65" t="s">
        <v>508</v>
      </c>
      <c r="C33" s="6"/>
      <c r="D33" s="6"/>
      <c r="E33" s="6"/>
      <c r="F33" s="6"/>
      <c r="G33" s="6"/>
      <c r="H33" s="14"/>
    </row>
    <row r="34" spans="1:8" ht="15.75" customHeight="1" x14ac:dyDescent="0.2">
      <c r="A34" s="216"/>
      <c r="B34" s="336" t="s">
        <v>845</v>
      </c>
      <c r="C34" s="6"/>
      <c r="D34" s="6"/>
      <c r="E34" s="6"/>
      <c r="F34" s="6"/>
      <c r="G34" s="6"/>
      <c r="H34" s="14"/>
    </row>
    <row r="35" spans="1:8" ht="15.75" customHeight="1" x14ac:dyDescent="0.2">
      <c r="A35" s="219"/>
      <c r="B35" s="18"/>
      <c r="C35" s="18"/>
      <c r="D35" s="18"/>
      <c r="E35" s="18"/>
      <c r="F35" s="18"/>
      <c r="G35" s="18"/>
      <c r="H35" s="19"/>
    </row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</sheetData>
  <sheetProtection algorithmName="SHA-512" hashValue="dukfyHUNmLYJDt9UigkWccXvtx8Gge9QuqfdaIB9YGTdlsHO25wU8LvGgLGCjH2H52CqpB/IhfihxCvnpOWYkQ==" saltValue="l5AMr+1fT9qjt7SNdDz9wA==" spinCount="100000" sheet="1" objects="1" scenarios="1"/>
  <mergeCells count="11">
    <mergeCell ref="J3:K4"/>
    <mergeCell ref="J8:K9"/>
    <mergeCell ref="B2:G2"/>
    <mergeCell ref="B3:G3"/>
    <mergeCell ref="C11:E12"/>
    <mergeCell ref="F11:F13"/>
    <mergeCell ref="G11:G13"/>
    <mergeCell ref="D7:E7"/>
    <mergeCell ref="D8:E8"/>
    <mergeCell ref="D5:F5"/>
    <mergeCell ref="D6:F6"/>
  </mergeCells>
  <phoneticPr fontId="2" type="noConversion"/>
  <conditionalFormatting sqref="A11:C11 A12:B12 A13:E13 A2:B3 H2:XFD2 F11:I11 A1:XFD1 A4:I4 A9:I10 A5:B8 A14:XFD1048576 H12:I13 H3:I3 K5:XFD7 L13:XFD13 L3:XFD4 K10:XFD12 L8:XFD9 H5:I8 D7:E7 D5:D6">
    <cfRule type="expression" dxfId="674" priority="7">
      <formula>CELL("protect",A1)=0</formula>
    </cfRule>
  </conditionalFormatting>
  <conditionalFormatting sqref="C5:C8">
    <cfRule type="expression" dxfId="673" priority="6">
      <formula>CELL("Protect",C5)=0</formula>
    </cfRule>
  </conditionalFormatting>
  <conditionalFormatting sqref="D8">
    <cfRule type="expression" dxfId="672" priority="5">
      <formula>CELL("protect",D8)=0</formula>
    </cfRule>
  </conditionalFormatting>
  <conditionalFormatting sqref="J5:J8 J10:J13">
    <cfRule type="expression" dxfId="671" priority="3">
      <formula>CELL("protect",J5)=0</formula>
    </cfRule>
  </conditionalFormatting>
  <conditionalFormatting sqref="K13">
    <cfRule type="expression" dxfId="670" priority="2">
      <formula>CELL("protect",K13)=0</formula>
    </cfRule>
  </conditionalFormatting>
  <conditionalFormatting sqref="J3">
    <cfRule type="expression" dxfId="669" priority="1">
      <formula>CELL("protect",J3)=0</formula>
    </cfRule>
  </conditionalFormatting>
  <printOptions horizontalCentered="1"/>
  <pageMargins left="0.5" right="0.5" top="0.75" bottom="0.75" header="0.5" footer="0.5"/>
  <pageSetup scale="95" orientation="portrait" r:id="rId1"/>
  <headerFooter>
    <oddFooter>&amp;R&amp;"Tahoma,Regular"&amp;10ID-46 (rev. 07/20), Schedule &amp;A</oddFooter>
  </headerFooter>
  <ignoredErrors>
    <ignoredError sqref="J17:J18 J19 J22 J24:J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K191"/>
  <sheetViews>
    <sheetView zoomScale="90" zoomScaleNormal="90" workbookViewId="0">
      <pane ySplit="12" topLeftCell="A13" activePane="bottomLeft" state="frozen"/>
      <selection pane="bottomLeft" activeCell="H14" sqref="H14"/>
    </sheetView>
  </sheetViews>
  <sheetFormatPr defaultRowHeight="14.25" x14ac:dyDescent="0.2"/>
  <cols>
    <col min="1" max="1" width="2.375" style="339" customWidth="1"/>
    <col min="2" max="2" width="3.125" style="339" customWidth="1"/>
    <col min="3" max="3" width="2.625" style="339" customWidth="1"/>
    <col min="4" max="4" width="3.5" style="339" customWidth="1"/>
    <col min="5" max="5" width="2.5" style="339" customWidth="1"/>
    <col min="6" max="6" width="53" style="339" customWidth="1"/>
    <col min="7" max="7" width="1.75" style="339" customWidth="1"/>
    <col min="8" max="8" width="15.5" style="339" customWidth="1"/>
    <col min="9" max="9" width="1.75" style="339" customWidth="1"/>
    <col min="10" max="10" width="15.5" style="339" customWidth="1"/>
    <col min="11" max="11" width="2.375" style="339" customWidth="1"/>
    <col min="12" max="16384" width="9" style="339"/>
  </cols>
  <sheetData>
    <row r="1" spans="1:11" s="33" customFormat="1" ht="9.75" customHeight="1" x14ac:dyDescent="0.2">
      <c r="A1" s="76"/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33" customFormat="1" ht="15" x14ac:dyDescent="0.2">
      <c r="A2" s="32"/>
      <c r="B2" s="934" t="s">
        <v>183</v>
      </c>
      <c r="C2" s="934"/>
      <c r="D2" s="934"/>
      <c r="E2" s="934"/>
      <c r="F2" s="934"/>
      <c r="G2" s="934"/>
      <c r="H2" s="934"/>
      <c r="I2" s="934"/>
      <c r="J2" s="934"/>
      <c r="K2" s="52"/>
    </row>
    <row r="3" spans="1:11" s="33" customFormat="1" ht="15" customHeight="1" x14ac:dyDescent="0.2">
      <c r="A3" s="32"/>
      <c r="B3" s="935" t="s">
        <v>529</v>
      </c>
      <c r="C3" s="935"/>
      <c r="D3" s="935"/>
      <c r="E3" s="935"/>
      <c r="F3" s="935"/>
      <c r="G3" s="935"/>
      <c r="H3" s="935"/>
      <c r="I3" s="935"/>
      <c r="J3" s="935"/>
      <c r="K3" s="52"/>
    </row>
    <row r="4" spans="1:11" s="33" customFormat="1" ht="15" x14ac:dyDescent="0.2">
      <c r="A4" s="32"/>
      <c r="B4" s="102"/>
      <c r="C4" s="102"/>
      <c r="D4" s="102"/>
      <c r="E4" s="102"/>
      <c r="F4" s="102"/>
      <c r="G4" s="29"/>
      <c r="H4" s="29"/>
      <c r="I4" s="29"/>
      <c r="J4" s="29"/>
      <c r="K4" s="52"/>
    </row>
    <row r="5" spans="1:11" s="33" customFormat="1" ht="15.75" customHeight="1" x14ac:dyDescent="0.2">
      <c r="A5" s="32"/>
      <c r="F5" s="205" t="s">
        <v>328</v>
      </c>
      <c r="G5" s="747">
        <f>Cert!$A$8</f>
        <v>0</v>
      </c>
      <c r="H5" s="29"/>
      <c r="I5" s="105"/>
      <c r="J5" s="105"/>
      <c r="K5" s="52"/>
    </row>
    <row r="6" spans="1:11" s="33" customFormat="1" ht="15.75" customHeight="1" x14ac:dyDescent="0.2">
      <c r="A6" s="32"/>
      <c r="F6" s="205" t="s">
        <v>329</v>
      </c>
      <c r="G6" s="747">
        <f>Cert!$F$8</f>
        <v>0</v>
      </c>
      <c r="H6" s="29"/>
      <c r="I6" s="105"/>
      <c r="J6" s="105"/>
      <c r="K6" s="52"/>
    </row>
    <row r="7" spans="1:11" s="33" customFormat="1" ht="15.75" customHeight="1" x14ac:dyDescent="0.2">
      <c r="A7" s="32"/>
      <c r="F7" s="205" t="s">
        <v>330</v>
      </c>
      <c r="G7" s="748">
        <f>Cert!$K$8</f>
        <v>0</v>
      </c>
      <c r="H7" s="29"/>
      <c r="I7" s="105"/>
      <c r="J7" s="105"/>
      <c r="K7" s="52"/>
    </row>
    <row r="8" spans="1:11" s="33" customFormat="1" ht="15.75" customHeight="1" x14ac:dyDescent="0.2">
      <c r="A8" s="32"/>
      <c r="B8" s="29"/>
      <c r="C8" s="29"/>
      <c r="D8" s="29"/>
      <c r="E8" s="29"/>
      <c r="F8" s="205" t="s">
        <v>331</v>
      </c>
      <c r="G8" s="748" t="str">
        <f>TEXT(Cert!$K$10,"mm/dd/yy")&amp;" to "&amp;TEXT(Cert!$M$10,"mm/dd/yy")</f>
        <v>07/01/19 to 06/30/20</v>
      </c>
      <c r="H8" s="29"/>
      <c r="I8" s="748"/>
      <c r="J8" s="869"/>
      <c r="K8" s="52"/>
    </row>
    <row r="9" spans="1:11" s="33" customFormat="1" ht="15.75" customHeight="1" x14ac:dyDescent="0.2">
      <c r="A9" s="32"/>
      <c r="B9" s="29"/>
      <c r="C9" s="29"/>
      <c r="D9" s="29"/>
      <c r="E9" s="29"/>
      <c r="F9" s="29"/>
      <c r="G9" s="79"/>
      <c r="H9" s="80"/>
      <c r="I9" s="24"/>
      <c r="J9" s="80"/>
      <c r="K9" s="52"/>
    </row>
    <row r="10" spans="1:11" ht="15.75" customHeight="1" x14ac:dyDescent="0.2">
      <c r="A10" s="165"/>
      <c r="B10" s="940" t="s">
        <v>9</v>
      </c>
      <c r="C10" s="941"/>
      <c r="D10" s="941"/>
      <c r="E10" s="941"/>
      <c r="F10" s="942"/>
      <c r="G10" s="555"/>
      <c r="H10" s="98" t="s">
        <v>10</v>
      </c>
      <c r="I10" s="555"/>
      <c r="J10" s="98" t="s">
        <v>588</v>
      </c>
      <c r="K10" s="340"/>
    </row>
    <row r="11" spans="1:11" ht="28.5" x14ac:dyDescent="0.2">
      <c r="A11" s="165"/>
      <c r="B11" s="943"/>
      <c r="C11" s="944"/>
      <c r="D11" s="944"/>
      <c r="E11" s="944"/>
      <c r="F11" s="945"/>
      <c r="G11" s="225"/>
      <c r="H11" s="750" t="s">
        <v>819</v>
      </c>
      <c r="I11" s="225"/>
      <c r="J11" s="750" t="s">
        <v>833</v>
      </c>
      <c r="K11" s="340"/>
    </row>
    <row r="12" spans="1:11" ht="15.75" hidden="1" customHeight="1" x14ac:dyDescent="0.2">
      <c r="A12" s="165"/>
      <c r="B12" s="142"/>
      <c r="C12" s="142"/>
      <c r="D12" s="142"/>
      <c r="E12" s="142"/>
      <c r="F12" s="142"/>
      <c r="G12" s="93"/>
      <c r="H12" s="93"/>
      <c r="I12" s="93"/>
      <c r="J12" s="93"/>
      <c r="K12" s="340"/>
    </row>
    <row r="13" spans="1:11" ht="15.75" customHeight="1" x14ac:dyDescent="0.2">
      <c r="A13" s="165"/>
      <c r="B13" s="291" t="s">
        <v>288</v>
      </c>
      <c r="C13" s="142"/>
      <c r="D13" s="142"/>
      <c r="E13" s="142"/>
      <c r="F13" s="142"/>
      <c r="G13" s="345"/>
      <c r="H13" s="345"/>
      <c r="I13" s="345"/>
      <c r="J13" s="745"/>
      <c r="K13" s="340"/>
    </row>
    <row r="14" spans="1:11" ht="15.75" customHeight="1" x14ac:dyDescent="0.2">
      <c r="A14" s="165"/>
      <c r="B14" s="342" t="s">
        <v>295</v>
      </c>
      <c r="C14" s="189" t="s">
        <v>656</v>
      </c>
      <c r="D14" s="189"/>
      <c r="E14" s="189"/>
      <c r="F14" s="189"/>
      <c r="G14" s="343"/>
      <c r="H14" s="392"/>
      <c r="I14" s="403"/>
      <c r="J14" s="403"/>
      <c r="K14" s="340"/>
    </row>
    <row r="15" spans="1:11" ht="15.75" customHeight="1" x14ac:dyDescent="0.2">
      <c r="A15" s="165"/>
      <c r="B15" s="342" t="s">
        <v>296</v>
      </c>
      <c r="C15" s="189" t="s">
        <v>320</v>
      </c>
      <c r="D15" s="189"/>
      <c r="E15" s="189"/>
      <c r="F15" s="189"/>
      <c r="G15" s="343"/>
      <c r="H15" s="392"/>
      <c r="I15" s="403"/>
      <c r="J15" s="403"/>
      <c r="K15" s="340"/>
    </row>
    <row r="16" spans="1:11" ht="15.75" customHeight="1" x14ac:dyDescent="0.2">
      <c r="A16" s="165"/>
      <c r="B16" s="342" t="s">
        <v>297</v>
      </c>
      <c r="C16" s="189" t="s">
        <v>321</v>
      </c>
      <c r="D16" s="189"/>
      <c r="E16" s="189"/>
      <c r="F16" s="189"/>
      <c r="G16" s="343"/>
      <c r="H16" s="392"/>
      <c r="I16" s="403"/>
      <c r="J16" s="403"/>
      <c r="K16" s="340"/>
    </row>
    <row r="17" spans="1:11" ht="15.75" customHeight="1" x14ac:dyDescent="0.2">
      <c r="A17" s="165"/>
      <c r="B17" s="342" t="s">
        <v>298</v>
      </c>
      <c r="C17" s="344" t="s">
        <v>322</v>
      </c>
      <c r="D17" s="189"/>
      <c r="E17" s="936" t="s">
        <v>599</v>
      </c>
      <c r="F17" s="936"/>
      <c r="G17" s="343"/>
      <c r="H17" s="392"/>
      <c r="I17" s="403"/>
      <c r="J17" s="403"/>
      <c r="K17" s="340"/>
    </row>
    <row r="18" spans="1:11" ht="15.75" customHeight="1" x14ac:dyDescent="0.2">
      <c r="A18" s="165"/>
      <c r="B18" s="342" t="s">
        <v>299</v>
      </c>
      <c r="C18" s="344" t="s">
        <v>322</v>
      </c>
      <c r="D18" s="189"/>
      <c r="E18" s="936" t="s">
        <v>654</v>
      </c>
      <c r="F18" s="936"/>
      <c r="G18" s="343"/>
      <c r="H18" s="392"/>
      <c r="I18" s="403"/>
      <c r="J18" s="403"/>
      <c r="K18" s="340"/>
    </row>
    <row r="19" spans="1:11" ht="15.75" customHeight="1" x14ac:dyDescent="0.2">
      <c r="A19" s="165"/>
      <c r="B19" s="342" t="s">
        <v>300</v>
      </c>
      <c r="C19" s="344" t="s">
        <v>322</v>
      </c>
      <c r="D19" s="189"/>
      <c r="E19" s="936" t="s">
        <v>655</v>
      </c>
      <c r="F19" s="936"/>
      <c r="G19" s="343"/>
      <c r="H19" s="392"/>
      <c r="I19" s="403"/>
      <c r="J19" s="403"/>
      <c r="K19" s="340"/>
    </row>
    <row r="20" spans="1:11" ht="15.75" customHeight="1" x14ac:dyDescent="0.2">
      <c r="A20" s="165"/>
      <c r="B20" s="342" t="s">
        <v>301</v>
      </c>
      <c r="C20" s="344" t="s">
        <v>322</v>
      </c>
      <c r="D20" s="189"/>
      <c r="E20" s="936"/>
      <c r="F20" s="936"/>
      <c r="G20" s="343"/>
      <c r="H20" s="392"/>
      <c r="I20" s="403"/>
      <c r="J20" s="403"/>
      <c r="K20" s="340"/>
    </row>
    <row r="21" spans="1:11" ht="15.75" customHeight="1" x14ac:dyDescent="0.2">
      <c r="A21" s="165"/>
      <c r="B21" s="342" t="s">
        <v>315</v>
      </c>
      <c r="C21" s="344" t="s">
        <v>322</v>
      </c>
      <c r="D21" s="189"/>
      <c r="E21" s="936"/>
      <c r="F21" s="936"/>
      <c r="G21" s="343"/>
      <c r="H21" s="392"/>
      <c r="I21" s="403"/>
      <c r="J21" s="403"/>
      <c r="K21" s="340"/>
    </row>
    <row r="22" spans="1:11" s="15" customFormat="1" ht="15.75" hidden="1" customHeight="1" x14ac:dyDescent="0.2">
      <c r="A22" s="216"/>
      <c r="B22" s="342"/>
      <c r="C22" s="172"/>
      <c r="D22" s="172"/>
      <c r="E22" s="172"/>
      <c r="F22" s="172"/>
      <c r="G22" s="205"/>
      <c r="H22" s="563"/>
      <c r="I22" s="563"/>
      <c r="J22" s="563"/>
      <c r="K22" s="14"/>
    </row>
    <row r="23" spans="1:11" ht="15.75" customHeight="1" thickBot="1" x14ac:dyDescent="0.25">
      <c r="A23" s="165"/>
      <c r="B23" s="342" t="s">
        <v>365</v>
      </c>
      <c r="C23" s="561" t="s">
        <v>553</v>
      </c>
      <c r="D23" s="189"/>
      <c r="E23" s="189"/>
      <c r="F23" s="189"/>
      <c r="G23" s="343"/>
      <c r="H23" s="564">
        <f>SUM(H14:H21)</f>
        <v>0</v>
      </c>
      <c r="I23" s="403"/>
      <c r="J23" s="403" t="s">
        <v>0</v>
      </c>
      <c r="K23" s="340"/>
    </row>
    <row r="24" spans="1:11" ht="8.25" customHeight="1" thickTop="1" x14ac:dyDescent="0.2">
      <c r="A24" s="165"/>
      <c r="B24" s="93"/>
      <c r="C24" s="93"/>
      <c r="D24" s="93"/>
      <c r="E24" s="93"/>
      <c r="F24" s="93"/>
      <c r="G24" s="343"/>
      <c r="H24" s="403"/>
      <c r="I24" s="403"/>
      <c r="J24" s="403"/>
      <c r="K24" s="340"/>
    </row>
    <row r="25" spans="1:11" ht="15.75" customHeight="1" x14ac:dyDescent="0.2">
      <c r="A25" s="165"/>
      <c r="B25" s="291" t="s">
        <v>289</v>
      </c>
      <c r="C25" s="142"/>
      <c r="D25" s="142"/>
      <c r="E25" s="142"/>
      <c r="F25" s="142"/>
      <c r="G25" s="345"/>
      <c r="H25" s="565"/>
      <c r="I25" s="565"/>
      <c r="J25" s="566"/>
      <c r="K25" s="340"/>
    </row>
    <row r="26" spans="1:11" ht="15.75" customHeight="1" x14ac:dyDescent="0.2">
      <c r="A26" s="165"/>
      <c r="B26" s="342" t="s">
        <v>366</v>
      </c>
      <c r="C26" s="189" t="s">
        <v>323</v>
      </c>
      <c r="D26" s="189"/>
      <c r="E26" s="189"/>
      <c r="F26" s="189"/>
      <c r="G26" s="346"/>
      <c r="H26" s="359"/>
      <c r="I26" s="567"/>
      <c r="J26" s="392"/>
      <c r="K26" s="340"/>
    </row>
    <row r="27" spans="1:11" ht="15.75" customHeight="1" x14ac:dyDescent="0.2">
      <c r="A27" s="165"/>
      <c r="B27" s="342" t="s">
        <v>367</v>
      </c>
      <c r="C27" s="189" t="s">
        <v>324</v>
      </c>
      <c r="D27" s="189"/>
      <c r="E27" s="189"/>
      <c r="F27" s="189"/>
      <c r="G27" s="346"/>
      <c r="H27" s="359"/>
      <c r="I27" s="567"/>
      <c r="J27" s="392"/>
      <c r="K27" s="340"/>
    </row>
    <row r="28" spans="1:11" ht="15.75" customHeight="1" x14ac:dyDescent="0.2">
      <c r="A28" s="165"/>
      <c r="B28" s="342" t="s">
        <v>374</v>
      </c>
      <c r="C28" s="189" t="s">
        <v>326</v>
      </c>
      <c r="D28" s="189"/>
      <c r="E28" s="189"/>
      <c r="F28" s="189"/>
      <c r="G28" s="347"/>
      <c r="H28" s="568"/>
      <c r="I28" s="568"/>
      <c r="J28" s="565"/>
      <c r="K28" s="340"/>
    </row>
    <row r="29" spans="1:11" ht="15.75" customHeight="1" x14ac:dyDescent="0.2">
      <c r="A29" s="165"/>
      <c r="B29" s="344" t="s">
        <v>185</v>
      </c>
      <c r="C29" s="348" t="s">
        <v>265</v>
      </c>
      <c r="D29" s="189" t="s">
        <v>327</v>
      </c>
      <c r="E29" s="189"/>
      <c r="F29" s="189"/>
      <c r="G29" s="346"/>
      <c r="H29" s="359"/>
      <c r="I29" s="567"/>
      <c r="J29" s="392"/>
      <c r="K29" s="340"/>
    </row>
    <row r="30" spans="1:11" ht="15.75" customHeight="1" x14ac:dyDescent="0.2">
      <c r="A30" s="165"/>
      <c r="B30" s="344" t="s">
        <v>186</v>
      </c>
      <c r="C30" s="348" t="s">
        <v>266</v>
      </c>
      <c r="D30" s="189" t="s">
        <v>630</v>
      </c>
      <c r="E30" s="189"/>
      <c r="F30" s="189"/>
      <c r="G30" s="346"/>
      <c r="H30" s="359"/>
      <c r="I30" s="567"/>
      <c r="J30" s="392"/>
      <c r="K30" s="340"/>
    </row>
    <row r="31" spans="1:11" ht="15.75" customHeight="1" x14ac:dyDescent="0.2">
      <c r="A31" s="165"/>
      <c r="B31" s="344" t="s">
        <v>222</v>
      </c>
      <c r="C31" s="348" t="s">
        <v>267</v>
      </c>
      <c r="D31" s="344" t="s">
        <v>322</v>
      </c>
      <c r="E31" s="189"/>
      <c r="F31" s="349"/>
      <c r="G31" s="346"/>
      <c r="H31" s="359"/>
      <c r="I31" s="567"/>
      <c r="J31" s="392"/>
      <c r="K31" s="340"/>
    </row>
    <row r="32" spans="1:11" ht="15.75" customHeight="1" x14ac:dyDescent="0.2">
      <c r="A32" s="165"/>
      <c r="B32" s="342" t="s">
        <v>368</v>
      </c>
      <c r="C32" s="189" t="s">
        <v>325</v>
      </c>
      <c r="D32" s="189"/>
      <c r="E32" s="189"/>
      <c r="F32" s="189"/>
      <c r="G32" s="346"/>
      <c r="H32" s="359"/>
      <c r="I32" s="567"/>
      <c r="J32" s="392"/>
      <c r="K32" s="340"/>
    </row>
    <row r="33" spans="1:11" ht="15.75" customHeight="1" x14ac:dyDescent="0.2">
      <c r="A33" s="165"/>
      <c r="B33" s="342" t="s">
        <v>369</v>
      </c>
      <c r="C33" s="344" t="s">
        <v>322</v>
      </c>
      <c r="D33" s="189"/>
      <c r="E33" s="936"/>
      <c r="F33" s="936"/>
      <c r="G33" s="346"/>
      <c r="H33" s="359"/>
      <c r="I33" s="567"/>
      <c r="J33" s="392"/>
      <c r="K33" s="340"/>
    </row>
    <row r="34" spans="1:11" ht="15.75" customHeight="1" x14ac:dyDescent="0.2">
      <c r="A34" s="165"/>
      <c r="B34" s="342" t="s">
        <v>370</v>
      </c>
      <c r="C34" s="344" t="s">
        <v>322</v>
      </c>
      <c r="D34" s="189"/>
      <c r="E34" s="936"/>
      <c r="F34" s="936"/>
      <c r="G34" s="346"/>
      <c r="H34" s="359"/>
      <c r="I34" s="567"/>
      <c r="J34" s="392"/>
      <c r="K34" s="340"/>
    </row>
    <row r="35" spans="1:11" ht="15.75" customHeight="1" x14ac:dyDescent="0.2">
      <c r="A35" s="165"/>
      <c r="B35" s="342" t="s">
        <v>371</v>
      </c>
      <c r="C35" s="344" t="s">
        <v>322</v>
      </c>
      <c r="D35" s="189"/>
      <c r="E35" s="936"/>
      <c r="F35" s="936"/>
      <c r="G35" s="346"/>
      <c r="H35" s="359"/>
      <c r="I35" s="567"/>
      <c r="J35" s="392"/>
      <c r="K35" s="340"/>
    </row>
    <row r="36" spans="1:11" ht="15.75" customHeight="1" x14ac:dyDescent="0.2">
      <c r="A36" s="165"/>
      <c r="B36" s="342" t="s">
        <v>372</v>
      </c>
      <c r="C36" s="189" t="s">
        <v>896</v>
      </c>
      <c r="D36" s="189"/>
      <c r="E36" s="189"/>
      <c r="F36" s="189"/>
      <c r="G36" s="346"/>
      <c r="H36" s="359"/>
      <c r="I36" s="567"/>
      <c r="J36" s="392"/>
      <c r="K36" s="340"/>
    </row>
    <row r="37" spans="1:11" ht="15.75" customHeight="1" x14ac:dyDescent="0.2">
      <c r="A37" s="165"/>
      <c r="B37" s="342" t="s">
        <v>373</v>
      </c>
      <c r="C37" s="189" t="s">
        <v>877</v>
      </c>
      <c r="D37" s="189"/>
      <c r="E37" s="189"/>
      <c r="F37" s="189"/>
      <c r="G37" s="346"/>
      <c r="H37" s="359"/>
      <c r="I37" s="746"/>
      <c r="J37" s="403"/>
      <c r="K37" s="340"/>
    </row>
    <row r="38" spans="1:11" ht="8.25" customHeight="1" x14ac:dyDescent="0.2">
      <c r="A38" s="165"/>
      <c r="B38" s="93"/>
      <c r="C38" s="93"/>
      <c r="D38" s="93"/>
      <c r="E38" s="93"/>
      <c r="F38" s="93"/>
      <c r="G38" s="343"/>
      <c r="H38" s="403"/>
      <c r="I38" s="403"/>
      <c r="J38" s="403"/>
      <c r="K38" s="340"/>
    </row>
    <row r="39" spans="1:11" ht="15.75" customHeight="1" x14ac:dyDescent="0.2">
      <c r="A39" s="165"/>
      <c r="B39" s="291" t="s">
        <v>817</v>
      </c>
      <c r="C39" s="142"/>
      <c r="D39" s="142"/>
      <c r="E39" s="142"/>
      <c r="F39" s="142"/>
      <c r="G39" s="345"/>
      <c r="H39" s="565"/>
      <c r="I39" s="565"/>
      <c r="J39" s="566"/>
      <c r="K39" s="340"/>
    </row>
    <row r="40" spans="1:11" x14ac:dyDescent="0.2">
      <c r="A40" s="165"/>
      <c r="B40" s="342" t="s">
        <v>102</v>
      </c>
      <c r="C40" s="189" t="s">
        <v>818</v>
      </c>
      <c r="D40" s="189"/>
      <c r="E40" s="189"/>
      <c r="F40" s="189"/>
      <c r="G40" s="346"/>
      <c r="H40" s="359"/>
      <c r="I40" s="567"/>
      <c r="J40" s="752" t="s">
        <v>829</v>
      </c>
      <c r="K40" s="340"/>
    </row>
    <row r="41" spans="1:11" ht="15.75" customHeight="1" x14ac:dyDescent="0.2">
      <c r="A41" s="165"/>
      <c r="B41" s="342" t="s">
        <v>103</v>
      </c>
      <c r="C41" s="344" t="s">
        <v>322</v>
      </c>
      <c r="D41" s="189"/>
      <c r="E41" s="936"/>
      <c r="F41" s="936"/>
      <c r="G41" s="343"/>
      <c r="H41" s="392"/>
      <c r="I41" s="403"/>
      <c r="J41" s="937" t="s">
        <v>830</v>
      </c>
      <c r="K41" s="340"/>
    </row>
    <row r="42" spans="1:11" ht="15.75" customHeight="1" x14ac:dyDescent="0.2">
      <c r="A42" s="165"/>
      <c r="B42" s="342" t="s">
        <v>375</v>
      </c>
      <c r="C42" s="344" t="s">
        <v>322</v>
      </c>
      <c r="D42" s="189"/>
      <c r="E42" s="936"/>
      <c r="F42" s="936"/>
      <c r="G42" s="343"/>
      <c r="H42" s="392"/>
      <c r="I42" s="403"/>
      <c r="J42" s="938"/>
      <c r="K42" s="340"/>
    </row>
    <row r="43" spans="1:11" ht="15.75" customHeight="1" x14ac:dyDescent="0.2">
      <c r="A43" s="165"/>
      <c r="B43" s="342" t="s">
        <v>376</v>
      </c>
      <c r="C43" s="344" t="s">
        <v>322</v>
      </c>
      <c r="D43" s="189"/>
      <c r="E43" s="936"/>
      <c r="F43" s="936"/>
      <c r="G43" s="346"/>
      <c r="H43" s="359"/>
      <c r="I43" s="567"/>
      <c r="J43" s="939"/>
      <c r="K43" s="340"/>
    </row>
    <row r="44" spans="1:11" s="15" customFormat="1" ht="15.75" hidden="1" customHeight="1" x14ac:dyDescent="0.2">
      <c r="A44" s="216"/>
      <c r="B44" s="172"/>
      <c r="C44" s="172"/>
      <c r="D44" s="172"/>
      <c r="E44" s="172"/>
      <c r="F44" s="172"/>
      <c r="G44" s="173"/>
      <c r="H44" s="569"/>
      <c r="I44" s="569"/>
      <c r="J44" s="563"/>
      <c r="K44" s="14"/>
    </row>
    <row r="45" spans="1:11" s="15" customFormat="1" ht="8.25" customHeight="1" x14ac:dyDescent="0.2">
      <c r="A45" s="216"/>
      <c r="B45" s="93"/>
      <c r="C45" s="93"/>
      <c r="D45" s="93"/>
      <c r="E45" s="93"/>
      <c r="F45" s="93"/>
      <c r="G45" s="343"/>
      <c r="H45" s="570"/>
      <c r="I45" s="403"/>
      <c r="J45" s="570"/>
      <c r="K45" s="14"/>
    </row>
    <row r="46" spans="1:11" ht="15.75" customHeight="1" thickBot="1" x14ac:dyDescent="0.25">
      <c r="A46" s="165"/>
      <c r="B46" s="342" t="s">
        <v>383</v>
      </c>
      <c r="C46" s="189" t="s">
        <v>590</v>
      </c>
      <c r="D46" s="189"/>
      <c r="E46" s="189"/>
      <c r="F46" s="189"/>
      <c r="G46" s="189"/>
      <c r="H46" s="571">
        <f>SUM(H23:H45)</f>
        <v>0</v>
      </c>
      <c r="I46" s="572"/>
      <c r="J46" s="571">
        <f>SUM(J25:J45)</f>
        <v>0</v>
      </c>
      <c r="K46" s="340"/>
    </row>
    <row r="47" spans="1:11" ht="15" thickTop="1" x14ac:dyDescent="0.2">
      <c r="A47" s="165"/>
      <c r="B47" s="142"/>
      <c r="C47" s="142"/>
      <c r="D47" s="142"/>
      <c r="E47" s="142"/>
      <c r="F47" s="142"/>
      <c r="G47" s="142"/>
      <c r="H47" s="753" t="s">
        <v>292</v>
      </c>
      <c r="I47" s="602"/>
      <c r="J47" s="753" t="s">
        <v>531</v>
      </c>
      <c r="K47" s="340"/>
    </row>
    <row r="48" spans="1:11" x14ac:dyDescent="0.2">
      <c r="A48" s="165"/>
      <c r="B48" s="142"/>
      <c r="C48" s="142"/>
      <c r="D48" s="142"/>
      <c r="E48" s="142"/>
      <c r="F48" s="142"/>
      <c r="G48" s="142"/>
      <c r="H48" s="142"/>
      <c r="I48" s="142"/>
      <c r="J48" s="142"/>
      <c r="K48" s="340"/>
    </row>
    <row r="49" spans="1:11" x14ac:dyDescent="0.2">
      <c r="A49" s="165"/>
      <c r="B49" s="350" t="s">
        <v>834</v>
      </c>
      <c r="C49" s="142"/>
      <c r="D49" s="142"/>
      <c r="E49" s="142"/>
      <c r="F49" s="142"/>
      <c r="G49" s="142"/>
      <c r="H49" s="142"/>
      <c r="I49" s="142"/>
      <c r="J49" s="142"/>
      <c r="K49" s="340"/>
    </row>
    <row r="50" spans="1:11" ht="15.75" customHeight="1" x14ac:dyDescent="0.2">
      <c r="A50" s="165"/>
      <c r="B50" s="755" t="s">
        <v>820</v>
      </c>
      <c r="C50" s="142"/>
      <c r="E50" s="142"/>
      <c r="F50" s="142"/>
      <c r="G50" s="142"/>
      <c r="H50" s="142"/>
      <c r="I50" s="142"/>
      <c r="J50" s="142"/>
      <c r="K50" s="340"/>
    </row>
    <row r="51" spans="1:11" x14ac:dyDescent="0.2">
      <c r="A51" s="165"/>
      <c r="B51" s="351" t="s">
        <v>878</v>
      </c>
      <c r="C51" s="142"/>
      <c r="D51" s="350"/>
      <c r="E51" s="142"/>
      <c r="F51" s="142"/>
      <c r="G51" s="142"/>
      <c r="H51" s="142"/>
      <c r="I51" s="142"/>
      <c r="J51" s="142"/>
      <c r="K51" s="340"/>
    </row>
    <row r="52" spans="1:11" ht="15.75" customHeight="1" x14ac:dyDescent="0.25">
      <c r="A52" s="165"/>
      <c r="B52" s="754" t="s">
        <v>840</v>
      </c>
      <c r="C52" s="142"/>
      <c r="E52" s="142"/>
      <c r="F52" s="142"/>
      <c r="G52" s="142"/>
      <c r="H52" s="142"/>
      <c r="I52" s="142"/>
      <c r="J52" s="142"/>
      <c r="K52" s="340"/>
    </row>
    <row r="53" spans="1:11" ht="15.75" customHeight="1" x14ac:dyDescent="0.25">
      <c r="A53" s="165"/>
      <c r="B53" s="350" t="s">
        <v>835</v>
      </c>
      <c r="C53" s="142"/>
      <c r="D53" s="142"/>
      <c r="E53" s="142"/>
      <c r="F53" s="142"/>
      <c r="G53" s="142"/>
      <c r="H53" s="142"/>
      <c r="I53" s="142"/>
      <c r="J53" s="142"/>
      <c r="K53" s="340"/>
    </row>
    <row r="54" spans="1:11" ht="15.75" customHeight="1" x14ac:dyDescent="0.2">
      <c r="A54" s="165"/>
      <c r="B54" s="350" t="s">
        <v>836</v>
      </c>
      <c r="C54" s="142"/>
      <c r="D54" s="142"/>
      <c r="E54" s="142"/>
      <c r="F54" s="142"/>
      <c r="G54" s="142"/>
      <c r="H54" s="142"/>
      <c r="I54" s="142"/>
      <c r="J54" s="142"/>
      <c r="K54" s="340"/>
    </row>
    <row r="55" spans="1:11" ht="15.75" customHeight="1" x14ac:dyDescent="0.2">
      <c r="A55" s="165"/>
      <c r="B55" s="755" t="s">
        <v>832</v>
      </c>
      <c r="C55" s="142"/>
      <c r="D55" s="142"/>
      <c r="E55" s="142"/>
      <c r="F55" s="142"/>
      <c r="G55" s="142"/>
      <c r="H55" s="142"/>
      <c r="I55" s="142"/>
      <c r="J55" s="142"/>
      <c r="K55" s="340"/>
    </row>
    <row r="56" spans="1:11" ht="15.75" customHeight="1" x14ac:dyDescent="0.2">
      <c r="A56" s="165"/>
      <c r="B56" s="350" t="s">
        <v>839</v>
      </c>
      <c r="C56" s="142"/>
      <c r="D56" s="142"/>
      <c r="E56" s="142"/>
      <c r="F56" s="142"/>
      <c r="G56" s="142"/>
      <c r="H56" s="142"/>
      <c r="I56" s="142"/>
      <c r="J56" s="142"/>
      <c r="K56" s="340"/>
    </row>
    <row r="57" spans="1:11" ht="15.75" customHeight="1" x14ac:dyDescent="0.2">
      <c r="A57" s="165"/>
      <c r="B57" s="755" t="s">
        <v>838</v>
      </c>
      <c r="C57" s="142"/>
      <c r="D57" s="142"/>
      <c r="E57" s="142"/>
      <c r="F57" s="142"/>
      <c r="G57" s="142"/>
      <c r="H57" s="142"/>
      <c r="I57" s="142"/>
      <c r="J57" s="142"/>
      <c r="K57" s="340"/>
    </row>
    <row r="58" spans="1:11" ht="15.75" customHeight="1" x14ac:dyDescent="0.2">
      <c r="A58" s="165"/>
      <c r="B58" s="350" t="s">
        <v>837</v>
      </c>
      <c r="C58" s="142"/>
      <c r="D58" s="142"/>
      <c r="E58" s="142"/>
      <c r="F58" s="142"/>
      <c r="G58" s="142"/>
      <c r="H58" s="142"/>
      <c r="I58" s="142"/>
      <c r="J58" s="142"/>
      <c r="K58" s="340"/>
    </row>
    <row r="59" spans="1:11" ht="15.75" customHeight="1" x14ac:dyDescent="0.2">
      <c r="A59" s="165"/>
      <c r="B59" s="755" t="s">
        <v>831</v>
      </c>
      <c r="C59" s="142"/>
      <c r="D59" s="142"/>
      <c r="E59" s="142"/>
      <c r="F59" s="142"/>
      <c r="G59" s="142"/>
      <c r="H59" s="142"/>
      <c r="I59" s="142"/>
      <c r="J59" s="142"/>
      <c r="K59" s="340"/>
    </row>
    <row r="60" spans="1:11" ht="9.75" customHeight="1" x14ac:dyDescent="0.2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52"/>
    </row>
    <row r="61" spans="1:11" ht="15.75" customHeight="1" x14ac:dyDescent="0.2"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1" ht="15.75" customHeight="1" x14ac:dyDescent="0.2">
      <c r="B62" s="142"/>
      <c r="C62" s="142"/>
      <c r="D62" s="142"/>
      <c r="E62" s="142"/>
      <c r="F62" s="142"/>
      <c r="G62" s="142"/>
      <c r="H62" s="142"/>
      <c r="I62" s="142"/>
      <c r="J62" s="142"/>
    </row>
    <row r="63" spans="1:11" ht="15.75" customHeight="1" x14ac:dyDescent="0.2">
      <c r="B63" s="142"/>
      <c r="C63" s="142"/>
      <c r="D63" s="142"/>
      <c r="E63" s="142"/>
      <c r="F63" s="142"/>
      <c r="G63" s="142"/>
      <c r="H63" s="142"/>
      <c r="I63" s="142"/>
      <c r="J63" s="142"/>
    </row>
    <row r="64" spans="1:11" ht="15.75" customHeight="1" x14ac:dyDescent="0.2">
      <c r="B64" s="142"/>
      <c r="C64" s="142"/>
      <c r="D64" s="142"/>
      <c r="E64" s="142"/>
      <c r="F64" s="142"/>
      <c r="G64" s="142"/>
      <c r="H64" s="142"/>
      <c r="I64" s="142"/>
      <c r="J64" s="142"/>
    </row>
    <row r="65" spans="2:10" ht="15.75" customHeight="1" x14ac:dyDescent="0.2">
      <c r="B65" s="142"/>
      <c r="C65" s="142"/>
      <c r="D65" s="142"/>
      <c r="E65" s="142"/>
      <c r="F65" s="142"/>
      <c r="G65" s="142"/>
      <c r="H65" s="142"/>
      <c r="I65" s="142"/>
      <c r="J65" s="142"/>
    </row>
    <row r="66" spans="2:10" ht="15.75" customHeight="1" x14ac:dyDescent="0.2">
      <c r="B66" s="142"/>
      <c r="C66" s="142"/>
      <c r="D66" s="142"/>
      <c r="E66" s="142"/>
      <c r="F66" s="142"/>
      <c r="G66" s="142"/>
      <c r="H66" s="142"/>
      <c r="I66" s="142"/>
      <c r="J66" s="142"/>
    </row>
    <row r="67" spans="2:10" ht="15.75" customHeight="1" x14ac:dyDescent="0.2">
      <c r="B67" s="142"/>
      <c r="C67" s="142"/>
      <c r="D67" s="142"/>
      <c r="E67" s="142"/>
      <c r="F67" s="142"/>
      <c r="G67" s="142"/>
      <c r="H67" s="142"/>
      <c r="I67" s="142"/>
      <c r="J67" s="142"/>
    </row>
    <row r="68" spans="2:10" ht="15.75" customHeight="1" x14ac:dyDescent="0.2">
      <c r="B68" s="142"/>
      <c r="C68" s="142"/>
      <c r="D68" s="142"/>
      <c r="E68" s="142"/>
      <c r="F68" s="142"/>
      <c r="G68" s="142"/>
      <c r="H68" s="142"/>
      <c r="I68" s="142"/>
      <c r="J68" s="142"/>
    </row>
    <row r="69" spans="2:10" ht="15.75" customHeight="1" x14ac:dyDescent="0.2">
      <c r="B69" s="142"/>
      <c r="C69" s="142"/>
      <c r="D69" s="142"/>
      <c r="E69" s="142"/>
      <c r="F69" s="142"/>
      <c r="G69" s="142"/>
      <c r="H69" s="142"/>
      <c r="I69" s="142"/>
      <c r="J69" s="142"/>
    </row>
    <row r="70" spans="2:10" ht="15.75" customHeight="1" x14ac:dyDescent="0.2">
      <c r="B70" s="142"/>
      <c r="C70" s="142"/>
      <c r="D70" s="142"/>
      <c r="E70" s="142"/>
      <c r="F70" s="142"/>
      <c r="G70" s="142"/>
      <c r="H70" s="142"/>
      <c r="I70" s="142"/>
      <c r="J70" s="142"/>
    </row>
    <row r="71" spans="2:10" ht="15.75" customHeight="1" x14ac:dyDescent="0.2"/>
    <row r="72" spans="2:10" ht="15.75" customHeight="1" x14ac:dyDescent="0.2"/>
    <row r="73" spans="2:10" ht="15.75" customHeight="1" x14ac:dyDescent="0.2"/>
    <row r="74" spans="2:10" ht="15.75" customHeight="1" x14ac:dyDescent="0.2"/>
    <row r="75" spans="2:10" ht="15.75" customHeight="1" x14ac:dyDescent="0.2"/>
    <row r="76" spans="2:10" ht="15.75" customHeight="1" x14ac:dyDescent="0.2"/>
    <row r="77" spans="2:10" ht="15.75" customHeight="1" x14ac:dyDescent="0.2"/>
    <row r="78" spans="2:10" ht="15.75" customHeight="1" x14ac:dyDescent="0.2"/>
    <row r="79" spans="2:10" ht="15.75" customHeight="1" x14ac:dyDescent="0.2"/>
    <row r="80" spans="2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</sheetData>
  <sheetProtection algorithmName="SHA-512" hashValue="UaoY/3A+225UTuYVGsVXYZGGQQo2BE/ZPjGCkEb03ZNJr0bELdc0PvglP1HUpndLkEw/qgNmlwophTa4YIyfrg==" saltValue="zApugEgxT5Cpx7gJlI2joQ==" spinCount="100000" sheet="1" objects="1" scenarios="1"/>
  <mergeCells count="16">
    <mergeCell ref="B2:J2"/>
    <mergeCell ref="B3:J3"/>
    <mergeCell ref="E21:F21"/>
    <mergeCell ref="E33:F33"/>
    <mergeCell ref="J41:J43"/>
    <mergeCell ref="E41:F41"/>
    <mergeCell ref="E42:F42"/>
    <mergeCell ref="E43:F43"/>
    <mergeCell ref="E35:F35"/>
    <mergeCell ref="E34:F34"/>
    <mergeCell ref="B10:F10"/>
    <mergeCell ref="B11:F11"/>
    <mergeCell ref="E20:F20"/>
    <mergeCell ref="E19:F19"/>
    <mergeCell ref="E18:F18"/>
    <mergeCell ref="E17:F17"/>
  </mergeCells>
  <phoneticPr fontId="2" type="noConversion"/>
  <conditionalFormatting sqref="A60:XFD1048576 A50:A52 A5:A7 A1:XFD1 A4:XFD4 A2:B3 K2:XFD3 C52 E52:XFD52 A8:E8 K5:XFD8 A9:XFD9 A12:F17 A10:B10 A11 A24:F25 D23:F23 C26:F35 A26:A37 K36:XFD37 H21:XFD35 A21:A23 K46:XFD46 A46 C21:F22 C51:XFD51 E50:XFD50 B50:C50 G10:XFD17 A59 C59:XFD59 A47:XFD49">
    <cfRule type="expression" dxfId="668" priority="52">
      <formula>CELL("protect",A1)=0</formula>
    </cfRule>
  </conditionalFormatting>
  <conditionalFormatting sqref="G8">
    <cfRule type="expression" dxfId="667" priority="48">
      <formula>CELL("protect",G8)=0</formula>
    </cfRule>
  </conditionalFormatting>
  <conditionalFormatting sqref="F8 J8 I5:J7 F5:G7">
    <cfRule type="expression" dxfId="666" priority="49">
      <formula>CELL("Protect",F5)=0</formula>
    </cfRule>
  </conditionalFormatting>
  <conditionalFormatting sqref="G21:G35">
    <cfRule type="expression" dxfId="665" priority="47">
      <formula>CELL("protect",G21)=0</formula>
    </cfRule>
  </conditionalFormatting>
  <conditionalFormatting sqref="G36:G37">
    <cfRule type="expression" dxfId="664" priority="41">
      <formula>CELL("protect",G36)=0</formula>
    </cfRule>
  </conditionalFormatting>
  <conditionalFormatting sqref="C23">
    <cfRule type="expression" dxfId="663" priority="45">
      <formula>CELL("protect",C23)=0</formula>
    </cfRule>
  </conditionalFormatting>
  <conditionalFormatting sqref="B26:B31">
    <cfRule type="expression" dxfId="662" priority="44">
      <formula>CELL("protect",B26)=0</formula>
    </cfRule>
  </conditionalFormatting>
  <conditionalFormatting sqref="C46:J46 D37:F37 B37 H36:J37">
    <cfRule type="expression" dxfId="661" priority="42">
      <formula>CELL("protect",B36)=0</formula>
    </cfRule>
  </conditionalFormatting>
  <conditionalFormatting sqref="C37">
    <cfRule type="expression" dxfId="660" priority="40">
      <formula>CELL("protect",C37)=0</formula>
    </cfRule>
  </conditionalFormatting>
  <conditionalFormatting sqref="B36">
    <cfRule type="expression" dxfId="659" priority="39">
      <formula>CELL("protect",B36)=0</formula>
    </cfRule>
  </conditionalFormatting>
  <conditionalFormatting sqref="D36:F36">
    <cfRule type="expression" dxfId="658" priority="38">
      <formula>CELL("protect",D36)=0</formula>
    </cfRule>
  </conditionalFormatting>
  <conditionalFormatting sqref="C36">
    <cfRule type="expression" dxfId="657" priority="37">
      <formula>CELL("protect",C36)=0</formula>
    </cfRule>
  </conditionalFormatting>
  <conditionalFormatting sqref="H20:XFD20 A20 C20:F20">
    <cfRule type="expression" dxfId="656" priority="36">
      <formula>CELL("protect",A20)=0</formula>
    </cfRule>
  </conditionalFormatting>
  <conditionalFormatting sqref="G20">
    <cfRule type="expression" dxfId="655" priority="35">
      <formula>CELL("protect",G20)=0</formula>
    </cfRule>
  </conditionalFormatting>
  <conditionalFormatting sqref="H19:XFD19 A19 C19:F19">
    <cfRule type="expression" dxfId="654" priority="34">
      <formula>CELL("protect",A19)=0</formula>
    </cfRule>
  </conditionalFormatting>
  <conditionalFormatting sqref="G19">
    <cfRule type="expression" dxfId="653" priority="33">
      <formula>CELL("protect",G19)=0</formula>
    </cfRule>
  </conditionalFormatting>
  <conditionalFormatting sqref="H18:XFD18 A18:F18">
    <cfRule type="expression" dxfId="652" priority="32">
      <formula>CELL("protect",A18)=0</formula>
    </cfRule>
  </conditionalFormatting>
  <conditionalFormatting sqref="G18">
    <cfRule type="expression" dxfId="651" priority="31">
      <formula>CELL("protect",G18)=0</formula>
    </cfRule>
  </conditionalFormatting>
  <conditionalFormatting sqref="A43:A45 K43:XFD45">
    <cfRule type="expression" dxfId="650" priority="30">
      <formula>CELL("protect",A43)=0</formula>
    </cfRule>
  </conditionalFormatting>
  <conditionalFormatting sqref="B44:F45 H44:J45 H43:I43">
    <cfRule type="expression" dxfId="649" priority="29">
      <formula>CELL("protect",B43)=0</formula>
    </cfRule>
  </conditionalFormatting>
  <conditionalFormatting sqref="G43:G45">
    <cfRule type="expression" dxfId="648" priority="28">
      <formula>CELL("protect",G43)=0</formula>
    </cfRule>
  </conditionalFormatting>
  <conditionalFormatting sqref="A38:F39 H38:XFD39">
    <cfRule type="expression" dxfId="647" priority="26">
      <formula>CELL("protect",A38)=0</formula>
    </cfRule>
  </conditionalFormatting>
  <conditionalFormatting sqref="G38:G39">
    <cfRule type="expression" dxfId="646" priority="25">
      <formula>CELL("protect",G38)=0</formula>
    </cfRule>
  </conditionalFormatting>
  <conditionalFormatting sqref="A40 K40:XFD40">
    <cfRule type="expression" dxfId="645" priority="24">
      <formula>CELL("protect",A40)=0</formula>
    </cfRule>
  </conditionalFormatting>
  <conditionalFormatting sqref="D40:F40 H40:J40">
    <cfRule type="expression" dxfId="644" priority="23">
      <formula>CELL("protect",D40)=0</formula>
    </cfRule>
  </conditionalFormatting>
  <conditionalFormatting sqref="G40">
    <cfRule type="expression" dxfId="643" priority="22">
      <formula>CELL("protect",G40)=0</formula>
    </cfRule>
  </conditionalFormatting>
  <conditionalFormatting sqref="C40">
    <cfRule type="expression" dxfId="642" priority="21">
      <formula>CELL("protect",C40)=0</formula>
    </cfRule>
  </conditionalFormatting>
  <conditionalFormatting sqref="H42:I42 A42 C42:F42 K42:XFD42">
    <cfRule type="expression" dxfId="641" priority="20">
      <formula>CELL("protect",A42)=0</formula>
    </cfRule>
  </conditionalFormatting>
  <conditionalFormatting sqref="G42">
    <cfRule type="expression" dxfId="640" priority="19">
      <formula>CELL("protect",G42)=0</formula>
    </cfRule>
  </conditionalFormatting>
  <conditionalFormatting sqref="H41:I41 A41 C41:F41 K41:XFD41">
    <cfRule type="expression" dxfId="639" priority="18">
      <formula>CELL("protect",A41)=0</formula>
    </cfRule>
  </conditionalFormatting>
  <conditionalFormatting sqref="G41">
    <cfRule type="expression" dxfId="638" priority="17">
      <formula>CELL("protect",G41)=0</formula>
    </cfRule>
  </conditionalFormatting>
  <conditionalFormatting sqref="B19">
    <cfRule type="expression" dxfId="637" priority="15">
      <formula>CELL("protect",B19)=0</formula>
    </cfRule>
  </conditionalFormatting>
  <conditionalFormatting sqref="B20:B22">
    <cfRule type="expression" dxfId="636" priority="14">
      <formula>CELL("protect",B20)=0</formula>
    </cfRule>
  </conditionalFormatting>
  <conditionalFormatting sqref="B23">
    <cfRule type="expression" dxfId="635" priority="13">
      <formula>CELL("protect",B23)=0</formula>
    </cfRule>
  </conditionalFormatting>
  <conditionalFormatting sqref="B32">
    <cfRule type="expression" dxfId="634" priority="12">
      <formula>CELL("protect",B32)=0</formula>
    </cfRule>
  </conditionalFormatting>
  <conditionalFormatting sqref="B34">
    <cfRule type="expression" dxfId="633" priority="11">
      <formula>CELL("protect",B34)=0</formula>
    </cfRule>
  </conditionalFormatting>
  <conditionalFormatting sqref="B33">
    <cfRule type="expression" dxfId="632" priority="10">
      <formula>CELL("protect",B33)=0</formula>
    </cfRule>
  </conditionalFormatting>
  <conditionalFormatting sqref="B35">
    <cfRule type="expression" dxfId="631" priority="9">
      <formula>CELL("protect",B35)=0</formula>
    </cfRule>
  </conditionalFormatting>
  <conditionalFormatting sqref="B40:B42">
    <cfRule type="expression" dxfId="630" priority="8">
      <formula>CELL("protect",B40)=0</formula>
    </cfRule>
  </conditionalFormatting>
  <conditionalFormatting sqref="C43:F43">
    <cfRule type="expression" dxfId="629" priority="6">
      <formula>CELL("protect",C43)=0</formula>
    </cfRule>
  </conditionalFormatting>
  <conditionalFormatting sqref="B43">
    <cfRule type="expression" dxfId="628" priority="5">
      <formula>CELL("protect",B43)=0</formula>
    </cfRule>
  </conditionalFormatting>
  <conditionalFormatting sqref="B46">
    <cfRule type="expression" dxfId="627" priority="4">
      <formula>CELL("protect",B46)=0</formula>
    </cfRule>
  </conditionalFormatting>
  <conditionalFormatting sqref="J41">
    <cfRule type="expression" dxfId="626" priority="3">
      <formula>CELL("protect",J41)=0</formula>
    </cfRule>
  </conditionalFormatting>
  <conditionalFormatting sqref="A53:XFD55 A56:A57 C56:XFD57 B56:B59">
    <cfRule type="expression" dxfId="625" priority="2">
      <formula>CELL("protect",A53)=0</formula>
    </cfRule>
  </conditionalFormatting>
  <conditionalFormatting sqref="A58 C58:XFD58">
    <cfRule type="expression" dxfId="624" priority="1">
      <formula>CELL("protect",A58)=0</formula>
    </cfRule>
  </conditionalFormatting>
  <dataValidations count="3">
    <dataValidation type="whole" allowBlank="1" showInputMessage="1" showErrorMessage="1" error="Enter whole amount only.  Round cents to the nearest dollar." sqref="H14:H16 H36:H37 J26:J37 H26:H32 J14:J21 H43 H40" xr:uid="{00000000-0002-0000-0600-000000000000}">
      <formula1>0</formula1>
      <formula2>9.99999999999999E+25</formula2>
    </dataValidation>
    <dataValidation type="whole" allowBlank="1" showErrorMessage="1" error="Round entry to a whole number.  (may be negative)" prompt="whole number, may be negative" sqref="H17:H21 H41:H42" xr:uid="{00000000-0002-0000-0600-000001000000}">
      <formula1>-10000000000000000</formula1>
      <formula2>100000000000000000</formula2>
    </dataValidation>
    <dataValidation type="whole" allowBlank="1" showInputMessage="1" showErrorMessage="1" error="Round to whole number.  (may be negative)" sqref="H33:H35" xr:uid="{00000000-0002-0000-0600-000002000000}">
      <formula1>-1000000000000000</formula1>
      <formula2>1E+21</formula2>
    </dataValidation>
  </dataValidations>
  <printOptions horizontalCentered="1"/>
  <pageMargins left="0.33" right="0.33" top="0.3" bottom="0.4" header="0.5" footer="0.24"/>
  <pageSetup scale="89" orientation="portrait" r:id="rId1"/>
  <headerFooter>
    <oddFooter>&amp;R&amp;"Tahoma,Regular"&amp;10ID-46 (rev. 07/20), Schedule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J132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D20" sqref="D20"/>
    </sheetView>
  </sheetViews>
  <sheetFormatPr defaultRowHeight="14.25" x14ac:dyDescent="0.2"/>
  <cols>
    <col min="1" max="1" width="2.75" style="15" customWidth="1"/>
    <col min="2" max="2" width="3" style="15" customWidth="1"/>
    <col min="3" max="3" width="6.375" style="15" customWidth="1"/>
    <col min="4" max="4" width="30.5" style="15" customWidth="1"/>
    <col min="5" max="6" width="10.625" style="15" customWidth="1"/>
    <col min="7" max="7" width="3.375" style="15" customWidth="1"/>
    <col min="8" max="8" width="16.875" style="15" customWidth="1"/>
    <col min="9" max="9" width="3.375" style="15" customWidth="1"/>
    <col min="10" max="10" width="2.625" style="15" customWidth="1"/>
    <col min="11" max="16384" width="9" style="15"/>
  </cols>
  <sheetData>
    <row r="1" spans="1:10" s="8" customFormat="1" ht="15" x14ac:dyDescent="0.2">
      <c r="A1" s="116"/>
      <c r="B1" s="117"/>
      <c r="C1" s="117"/>
      <c r="D1" s="117"/>
      <c r="E1" s="117"/>
      <c r="F1" s="117"/>
      <c r="G1" s="117"/>
      <c r="H1" s="117"/>
      <c r="I1" s="117"/>
      <c r="J1" s="37"/>
    </row>
    <row r="2" spans="1:10" s="8" customFormat="1" ht="15" x14ac:dyDescent="0.2">
      <c r="A2" s="113"/>
      <c r="B2" s="105"/>
      <c r="C2" s="105"/>
      <c r="D2" s="105"/>
      <c r="E2" s="105"/>
      <c r="F2" s="105"/>
      <c r="G2" s="105"/>
      <c r="H2" s="105"/>
      <c r="I2" s="105"/>
      <c r="J2" s="100"/>
    </row>
    <row r="3" spans="1:10" s="8" customFormat="1" ht="15.75" customHeight="1" x14ac:dyDescent="0.2">
      <c r="A3" s="113"/>
      <c r="B3" s="912" t="s">
        <v>184</v>
      </c>
      <c r="C3" s="912"/>
      <c r="D3" s="912"/>
      <c r="E3" s="912"/>
      <c r="F3" s="912"/>
      <c r="G3" s="912"/>
      <c r="H3" s="912"/>
      <c r="I3" s="912"/>
      <c r="J3" s="100"/>
    </row>
    <row r="4" spans="1:10" s="8" customFormat="1" ht="15.75" customHeight="1" x14ac:dyDescent="0.2">
      <c r="A4" s="113"/>
      <c r="B4" s="912" t="s">
        <v>454</v>
      </c>
      <c r="C4" s="912"/>
      <c r="D4" s="912"/>
      <c r="E4" s="912"/>
      <c r="F4" s="912"/>
      <c r="G4" s="912"/>
      <c r="H4" s="912"/>
      <c r="I4" s="912"/>
      <c r="J4" s="100"/>
    </row>
    <row r="5" spans="1:10" s="8" customFormat="1" ht="15.75" customHeight="1" x14ac:dyDescent="0.2">
      <c r="A5" s="113"/>
      <c r="B5" s="107"/>
      <c r="C5" s="107"/>
      <c r="D5" s="107"/>
      <c r="E5" s="107"/>
      <c r="F5" s="105"/>
      <c r="G5" s="105"/>
      <c r="H5" s="105"/>
      <c r="I5" s="105"/>
      <c r="J5" s="100"/>
    </row>
    <row r="6" spans="1:10" s="8" customFormat="1" ht="15.75" customHeight="1" x14ac:dyDescent="0.2">
      <c r="A6" s="113"/>
      <c r="B6" s="105"/>
      <c r="C6" s="105"/>
      <c r="D6" s="205" t="s">
        <v>328</v>
      </c>
      <c r="E6" s="898">
        <f>Cert!$A$8</f>
        <v>0</v>
      </c>
      <c r="F6" s="898"/>
      <c r="G6" s="898"/>
      <c r="H6" s="898"/>
      <c r="I6" s="105"/>
      <c r="J6" s="100"/>
    </row>
    <row r="7" spans="1:10" s="8" customFormat="1" ht="15.75" customHeight="1" x14ac:dyDescent="0.2">
      <c r="A7" s="113"/>
      <c r="B7" s="105"/>
      <c r="C7" s="105"/>
      <c r="D7" s="205" t="s">
        <v>329</v>
      </c>
      <c r="E7" s="898">
        <f>Cert!$F$8</f>
        <v>0</v>
      </c>
      <c r="F7" s="898"/>
      <c r="G7" s="898"/>
      <c r="H7" s="898"/>
      <c r="I7" s="105"/>
      <c r="J7" s="100"/>
    </row>
    <row r="8" spans="1:10" s="8" customFormat="1" ht="15.75" customHeight="1" x14ac:dyDescent="0.2">
      <c r="A8" s="113"/>
      <c r="B8" s="79"/>
      <c r="C8" s="79"/>
      <c r="D8" s="205" t="s">
        <v>330</v>
      </c>
      <c r="E8" s="899">
        <f>Cert!$K$8</f>
        <v>0</v>
      </c>
      <c r="F8" s="899"/>
      <c r="G8" s="105"/>
      <c r="H8" s="105"/>
      <c r="I8" s="29"/>
      <c r="J8" s="100"/>
    </row>
    <row r="9" spans="1:10" s="8" customFormat="1" ht="15.75" customHeight="1" x14ac:dyDescent="0.2">
      <c r="A9" s="113"/>
      <c r="B9" s="29"/>
      <c r="C9" s="29"/>
      <c r="D9" s="205" t="s">
        <v>331</v>
      </c>
      <c r="E9" s="748" t="str">
        <f>TEXT(Cert!$K$10,"mm/dd/yy")&amp;" to "&amp;TEXT(Cert!$M$10,"mm/dd/yy")</f>
        <v>07/01/19 to 06/30/20</v>
      </c>
      <c r="F9" s="105"/>
      <c r="G9" s="748"/>
      <c r="H9" s="869"/>
      <c r="I9" s="29"/>
      <c r="J9" s="100"/>
    </row>
    <row r="10" spans="1:10" s="8" customFormat="1" ht="15.75" customHeight="1" x14ac:dyDescent="0.2">
      <c r="A10" s="113"/>
      <c r="B10" s="29"/>
      <c r="C10" s="29"/>
      <c r="D10" s="29"/>
      <c r="E10" s="29"/>
      <c r="F10" s="29"/>
      <c r="G10" s="29"/>
      <c r="H10" s="29"/>
      <c r="I10" s="29"/>
      <c r="J10" s="100"/>
    </row>
    <row r="11" spans="1:10" ht="15.75" customHeight="1" x14ac:dyDescent="0.2">
      <c r="A11" s="216"/>
      <c r="B11" s="142"/>
      <c r="C11" s="142"/>
      <c r="D11" s="142"/>
      <c r="E11" s="142"/>
      <c r="F11" s="142"/>
      <c r="G11" s="142"/>
      <c r="I11" s="142"/>
      <c r="J11" s="14"/>
    </row>
    <row r="12" spans="1:10" ht="15.75" customHeight="1" x14ac:dyDescent="0.2">
      <c r="A12" s="216"/>
      <c r="C12" s="142"/>
      <c r="D12" s="142"/>
      <c r="E12" s="142"/>
      <c r="F12" s="142"/>
      <c r="G12" s="313"/>
      <c r="H12" s="126" t="s">
        <v>468</v>
      </c>
      <c r="I12" s="338"/>
      <c r="J12" s="14"/>
    </row>
    <row r="13" spans="1:10" ht="15.75" customHeight="1" x14ac:dyDescent="0.2">
      <c r="A13" s="216"/>
      <c r="B13" s="142" t="s">
        <v>559</v>
      </c>
      <c r="C13" s="142"/>
      <c r="D13" s="142"/>
      <c r="E13" s="142"/>
      <c r="F13" s="142"/>
      <c r="G13" s="144"/>
      <c r="H13" s="127" t="s">
        <v>456</v>
      </c>
      <c r="I13" s="152"/>
      <c r="J13" s="14"/>
    </row>
    <row r="14" spans="1:10" ht="15.75" hidden="1" customHeight="1" x14ac:dyDescent="0.2"/>
    <row r="15" spans="1:10" ht="15.75" customHeight="1" x14ac:dyDescent="0.2">
      <c r="A15" s="216"/>
      <c r="B15" s="342" t="s">
        <v>295</v>
      </c>
      <c r="C15" s="189" t="s">
        <v>455</v>
      </c>
      <c r="D15" s="189"/>
      <c r="E15" s="189"/>
      <c r="F15" s="189"/>
      <c r="G15" s="356"/>
      <c r="H15" s="357"/>
      <c r="I15" s="93"/>
      <c r="J15" s="14"/>
    </row>
    <row r="16" spans="1:10" ht="15.75" customHeight="1" x14ac:dyDescent="0.2">
      <c r="A16" s="216"/>
      <c r="B16" s="342" t="s">
        <v>296</v>
      </c>
      <c r="C16" s="189" t="s">
        <v>332</v>
      </c>
      <c r="D16" s="189"/>
      <c r="E16" s="189"/>
      <c r="F16" s="189"/>
      <c r="G16" s="358"/>
      <c r="H16" s="359"/>
      <c r="I16" s="93"/>
      <c r="J16" s="14"/>
    </row>
    <row r="17" spans="1:10" ht="15.75" customHeight="1" x14ac:dyDescent="0.2">
      <c r="A17" s="216"/>
      <c r="B17" s="342" t="s">
        <v>297</v>
      </c>
      <c r="C17" s="189" t="s">
        <v>333</v>
      </c>
      <c r="D17" s="189"/>
      <c r="E17" s="189"/>
      <c r="F17" s="189"/>
      <c r="G17" s="358"/>
      <c r="H17" s="359"/>
      <c r="I17" s="93"/>
      <c r="J17" s="14"/>
    </row>
    <row r="18" spans="1:10" ht="15.75" customHeight="1" x14ac:dyDescent="0.2">
      <c r="A18" s="216"/>
      <c r="B18" s="342" t="s">
        <v>298</v>
      </c>
      <c r="C18" s="189" t="s">
        <v>334</v>
      </c>
      <c r="D18" s="189"/>
      <c r="E18" s="189"/>
      <c r="F18" s="189"/>
      <c r="G18" s="358"/>
      <c r="H18" s="359"/>
      <c r="I18" s="93"/>
      <c r="J18" s="14"/>
    </row>
    <row r="19" spans="1:10" ht="15.75" customHeight="1" x14ac:dyDescent="0.2">
      <c r="A19" s="216"/>
      <c r="B19" s="342" t="s">
        <v>299</v>
      </c>
      <c r="C19" s="189" t="s">
        <v>591</v>
      </c>
      <c r="D19" s="189"/>
      <c r="E19" s="189"/>
      <c r="F19" s="189"/>
      <c r="G19" s="358"/>
      <c r="H19" s="360">
        <f>+'12-HC(A)'!H31</f>
        <v>0</v>
      </c>
      <c r="I19" s="93"/>
      <c r="J19" s="14"/>
    </row>
    <row r="20" spans="1:10" ht="15.75" customHeight="1" x14ac:dyDescent="0.2">
      <c r="A20" s="216"/>
      <c r="B20" s="342" t="s">
        <v>300</v>
      </c>
      <c r="C20" s="189" t="s">
        <v>322</v>
      </c>
      <c r="D20" s="349"/>
      <c r="E20" s="349"/>
      <c r="F20" s="349"/>
      <c r="G20" s="358"/>
      <c r="H20" s="359"/>
      <c r="I20" s="93"/>
      <c r="J20" s="14"/>
    </row>
    <row r="21" spans="1:10" ht="15.75" customHeight="1" x14ac:dyDescent="0.2">
      <c r="A21" s="216"/>
      <c r="B21" s="342" t="s">
        <v>301</v>
      </c>
      <c r="C21" s="189" t="s">
        <v>322</v>
      </c>
      <c r="D21" s="349"/>
      <c r="E21" s="349"/>
      <c r="F21" s="349"/>
      <c r="G21" s="358"/>
      <c r="H21" s="359"/>
      <c r="I21" s="93"/>
      <c r="J21" s="14"/>
    </row>
    <row r="22" spans="1:10" ht="15.75" customHeight="1" x14ac:dyDescent="0.2">
      <c r="A22" s="216"/>
      <c r="B22" s="342" t="s">
        <v>315</v>
      </c>
      <c r="C22" s="189" t="s">
        <v>322</v>
      </c>
      <c r="D22" s="349"/>
      <c r="E22" s="349"/>
      <c r="F22" s="349"/>
      <c r="G22" s="358"/>
      <c r="H22" s="359"/>
      <c r="I22" s="93"/>
      <c r="J22" s="14"/>
    </row>
    <row r="23" spans="1:10" ht="15.75" customHeight="1" x14ac:dyDescent="0.2">
      <c r="A23" s="216"/>
      <c r="B23" s="342" t="s">
        <v>365</v>
      </c>
      <c r="C23" s="189" t="s">
        <v>322</v>
      </c>
      <c r="D23" s="349"/>
      <c r="E23" s="349"/>
      <c r="F23" s="349"/>
      <c r="G23" s="358"/>
      <c r="H23" s="359"/>
      <c r="I23" s="93"/>
      <c r="J23" s="14"/>
    </row>
    <row r="24" spans="1:10" ht="15.75" customHeight="1" x14ac:dyDescent="0.2">
      <c r="A24" s="216"/>
      <c r="B24" s="342" t="s">
        <v>366</v>
      </c>
      <c r="C24" s="189" t="s">
        <v>322</v>
      </c>
      <c r="D24" s="349"/>
      <c r="E24" s="349"/>
      <c r="F24" s="349"/>
      <c r="G24" s="358"/>
      <c r="H24" s="359"/>
      <c r="I24" s="93"/>
      <c r="J24" s="14"/>
    </row>
    <row r="25" spans="1:10" ht="15.75" customHeight="1" x14ac:dyDescent="0.2">
      <c r="A25" s="216"/>
      <c r="B25" s="342" t="s">
        <v>367</v>
      </c>
      <c r="C25" s="189" t="s">
        <v>322</v>
      </c>
      <c r="D25" s="936"/>
      <c r="E25" s="936"/>
      <c r="F25" s="936"/>
      <c r="G25" s="358"/>
      <c r="H25" s="359"/>
      <c r="I25" s="93"/>
      <c r="J25" s="14"/>
    </row>
    <row r="26" spans="1:10" ht="15.75" customHeight="1" x14ac:dyDescent="0.2">
      <c r="A26" s="216"/>
      <c r="B26" s="342" t="s">
        <v>374</v>
      </c>
      <c r="C26" s="189" t="s">
        <v>322</v>
      </c>
      <c r="D26" s="936"/>
      <c r="E26" s="936"/>
      <c r="F26" s="936"/>
      <c r="G26" s="358"/>
      <c r="H26" s="359"/>
      <c r="I26" s="93"/>
      <c r="J26" s="14"/>
    </row>
    <row r="27" spans="1:10" ht="15.75" customHeight="1" x14ac:dyDescent="0.2">
      <c r="A27" s="216"/>
      <c r="B27" s="342" t="s">
        <v>368</v>
      </c>
      <c r="C27" s="189" t="s">
        <v>322</v>
      </c>
      <c r="D27" s="936"/>
      <c r="E27" s="936"/>
      <c r="F27" s="936"/>
      <c r="G27" s="358"/>
      <c r="H27" s="359"/>
      <c r="I27" s="93"/>
      <c r="J27" s="14"/>
    </row>
    <row r="28" spans="1:10" ht="15.75" customHeight="1" x14ac:dyDescent="0.2">
      <c r="A28" s="216"/>
      <c r="B28" s="342" t="s">
        <v>369</v>
      </c>
      <c r="C28" s="189" t="s">
        <v>322</v>
      </c>
      <c r="D28" s="936"/>
      <c r="E28" s="936"/>
      <c r="F28" s="936"/>
      <c r="G28" s="358"/>
      <c r="H28" s="359"/>
      <c r="I28" s="93"/>
      <c r="J28" s="14"/>
    </row>
    <row r="29" spans="1:10" ht="15.75" hidden="1" customHeight="1" x14ac:dyDescent="0.2">
      <c r="F29" s="339"/>
      <c r="H29" s="295"/>
    </row>
    <row r="30" spans="1:10" ht="15.75" customHeight="1" x14ac:dyDescent="0.2">
      <c r="A30" s="216"/>
      <c r="B30" s="142" t="s">
        <v>560</v>
      </c>
      <c r="C30" s="142"/>
      <c r="D30" s="142"/>
      <c r="E30" s="142"/>
      <c r="F30" s="142"/>
      <c r="G30" s="93"/>
      <c r="H30" s="361">
        <f>SUM(H15:H28)</f>
        <v>0</v>
      </c>
      <c r="I30" s="93"/>
      <c r="J30" s="14"/>
    </row>
    <row r="31" spans="1:10" ht="15.75" customHeight="1" x14ac:dyDescent="0.2">
      <c r="A31" s="216"/>
      <c r="B31" s="93"/>
      <c r="C31" s="93"/>
      <c r="D31" s="93"/>
      <c r="E31" s="93"/>
      <c r="F31" s="93"/>
      <c r="G31" s="93"/>
      <c r="H31" s="343"/>
      <c r="I31" s="93"/>
      <c r="J31" s="14"/>
    </row>
    <row r="32" spans="1:10" ht="15.75" customHeight="1" x14ac:dyDescent="0.2">
      <c r="A32" s="216"/>
      <c r="B32" s="142" t="s">
        <v>561</v>
      </c>
      <c r="C32" s="142"/>
      <c r="D32" s="142"/>
      <c r="E32" s="142"/>
      <c r="F32" s="142"/>
      <c r="G32" s="93"/>
      <c r="H32" s="946">
        <f>'5A'!F34</f>
        <v>0</v>
      </c>
      <c r="I32" s="93"/>
      <c r="J32" s="14"/>
    </row>
    <row r="33" spans="1:10" ht="15.75" customHeight="1" x14ac:dyDescent="0.2">
      <c r="A33" s="216"/>
      <c r="C33" s="142" t="s">
        <v>335</v>
      </c>
      <c r="D33" s="142"/>
      <c r="E33" s="142"/>
      <c r="F33" s="142"/>
      <c r="G33" s="93"/>
      <c r="H33" s="946"/>
      <c r="I33" s="93"/>
      <c r="J33" s="14"/>
    </row>
    <row r="34" spans="1:10" ht="15.75" customHeight="1" x14ac:dyDescent="0.2">
      <c r="A34" s="216"/>
      <c r="C34" s="6" t="s">
        <v>336</v>
      </c>
      <c r="D34" s="6"/>
      <c r="E34" s="6"/>
      <c r="F34" s="142"/>
      <c r="G34" s="93"/>
      <c r="H34" s="93"/>
      <c r="I34" s="93"/>
      <c r="J34" s="14"/>
    </row>
    <row r="35" spans="1:10" ht="15.75" customHeight="1" x14ac:dyDescent="0.2">
      <c r="A35" s="216"/>
      <c r="C35" s="6"/>
      <c r="D35" s="6"/>
      <c r="E35" s="6"/>
      <c r="F35" s="142"/>
      <c r="G35" s="142"/>
      <c r="H35" s="142"/>
      <c r="I35" s="142"/>
      <c r="J35" s="14"/>
    </row>
    <row r="36" spans="1:10" ht="11.25" customHeight="1" x14ac:dyDescent="0.2">
      <c r="A36" s="216"/>
      <c r="B36" s="339"/>
      <c r="C36" s="142"/>
      <c r="D36" s="142"/>
      <c r="E36" s="142"/>
      <c r="F36" s="142"/>
      <c r="G36" s="142"/>
      <c r="H36" s="142"/>
      <c r="I36" s="142"/>
      <c r="J36" s="14"/>
    </row>
    <row r="37" spans="1:10" s="339" customFormat="1" ht="15.75" customHeight="1" x14ac:dyDescent="0.2">
      <c r="A37" s="165"/>
      <c r="B37" s="351" t="s">
        <v>457</v>
      </c>
      <c r="C37" s="142"/>
      <c r="D37" s="142"/>
      <c r="E37" s="142"/>
      <c r="F37" s="142"/>
      <c r="G37" s="142"/>
      <c r="H37" s="142"/>
      <c r="I37" s="142"/>
      <c r="J37" s="340"/>
    </row>
    <row r="38" spans="1:10" ht="15.75" customHeight="1" x14ac:dyDescent="0.2">
      <c r="A38" s="219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15.75" customHeight="1" x14ac:dyDescent="0.2"/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</sheetData>
  <sheetProtection algorithmName="SHA-512" hashValue="DVdjsxddB+YHatM2YQD0bpHirnOxTrm9yx2DUZxtRkDEi7IQCtkBPenW7SkJ0eHi4bEg95duBME6wcCxfIpuOw==" saltValue="CiPl0zsjHCvn8JdR0mReoA==" spinCount="100000" sheet="1" objects="1" scenarios="1"/>
  <mergeCells count="10">
    <mergeCell ref="B3:I3"/>
    <mergeCell ref="B4:I4"/>
    <mergeCell ref="H32:H33"/>
    <mergeCell ref="D25:F25"/>
    <mergeCell ref="D27:F27"/>
    <mergeCell ref="D28:F28"/>
    <mergeCell ref="D26:F26"/>
    <mergeCell ref="E6:H6"/>
    <mergeCell ref="E7:H7"/>
    <mergeCell ref="E8:F8"/>
  </mergeCells>
  <phoneticPr fontId="2" type="noConversion"/>
  <conditionalFormatting sqref="A38:XFD1048576 A33:A37 C34:XFD37 A1:XFD2 I11:XFD13 H12:H13 A15:XFD32 A11:G11 C12:G12 B13:G13 A12:A13 C33:G33 I33:XFD33 A5:XFD5 A3:B4 J3:XFD4 A10:XFD10 A6:C9 I6:XFD9">
    <cfRule type="expression" dxfId="623" priority="3">
      <formula>CELL("Protect",A1)=0</formula>
    </cfRule>
  </conditionalFormatting>
  <conditionalFormatting sqref="E9">
    <cfRule type="expression" dxfId="622" priority="1">
      <formula>CELL("protect",E9)=0</formula>
    </cfRule>
  </conditionalFormatting>
  <conditionalFormatting sqref="D9 H9 G8:H8 D6:E8">
    <cfRule type="expression" dxfId="621" priority="2">
      <formula>CELL("Protect",D6)=0</formula>
    </cfRule>
  </conditionalFormatting>
  <dataValidations count="1">
    <dataValidation type="whole" allowBlank="1" showInputMessage="1" showErrorMessage="1" error="Enter whole amounts only.  Round cents to the nearest dollar." sqref="H15:H28" xr:uid="{00000000-0002-0000-0700-000000000000}">
      <formula1>-9999999999999990000</formula1>
      <formula2>999999999999999000000</formula2>
    </dataValidation>
  </dataValidations>
  <printOptions horizontalCentered="1"/>
  <pageMargins left="0.5" right="0.5" top="0.75" bottom="0.75" header="0.5" footer="0.5"/>
  <pageSetup scale="95" orientation="portrait" r:id="rId1"/>
  <headerFooter>
    <oddFooter>&amp;R&amp;"Tahoma,Regular"&amp;10ID-46 (rev. 07/20), Schedule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/>
  <dimension ref="A1:J36"/>
  <sheetViews>
    <sheetView topLeftCell="A2" zoomScale="88" zoomScaleNormal="88" workbookViewId="0">
      <pane ySplit="2" topLeftCell="A4" activePane="bottomLeft" state="frozen"/>
      <selection activeCell="A2" sqref="A2"/>
      <selection pane="bottomLeft" activeCell="F11" sqref="F11"/>
    </sheetView>
  </sheetViews>
  <sheetFormatPr defaultRowHeight="15.75" customHeight="1" x14ac:dyDescent="0.2"/>
  <cols>
    <col min="1" max="1" width="2.625" style="15" customWidth="1"/>
    <col min="2" max="2" width="47" style="15" bestFit="1" customWidth="1"/>
    <col min="3" max="3" width="2.125" style="15" customWidth="1"/>
    <col min="4" max="6" width="12.375" style="15" customWidth="1"/>
    <col min="7" max="7" width="2.125" style="15" customWidth="1"/>
    <col min="8" max="8" width="2.625" style="15" customWidth="1"/>
    <col min="9" max="16384" width="9" style="15"/>
  </cols>
  <sheetData>
    <row r="1" spans="1:10" s="8" customFormat="1" ht="15.75" customHeight="1" x14ac:dyDescent="0.2">
      <c r="A1" s="81"/>
      <c r="B1" s="117"/>
      <c r="C1" s="117"/>
      <c r="D1" s="117"/>
      <c r="E1" s="117"/>
      <c r="F1" s="117"/>
      <c r="G1" s="117"/>
      <c r="H1" s="37"/>
    </row>
    <row r="2" spans="1:10" s="8" customFormat="1" ht="15.75" customHeight="1" x14ac:dyDescent="0.2">
      <c r="A2" s="96"/>
      <c r="B2" s="934" t="s">
        <v>187</v>
      </c>
      <c r="C2" s="934"/>
      <c r="D2" s="934"/>
      <c r="E2" s="934"/>
      <c r="F2" s="934"/>
      <c r="G2" s="112"/>
      <c r="H2" s="100"/>
    </row>
    <row r="3" spans="1:10" s="8" customFormat="1" ht="15.75" customHeight="1" x14ac:dyDescent="0.2">
      <c r="A3" s="96"/>
      <c r="B3" s="934" t="s">
        <v>530</v>
      </c>
      <c r="C3" s="934"/>
      <c r="D3" s="934"/>
      <c r="E3" s="934"/>
      <c r="F3" s="934"/>
      <c r="G3" s="112"/>
      <c r="H3" s="100"/>
    </row>
    <row r="4" spans="1:10" s="8" customFormat="1" ht="15.75" customHeight="1" x14ac:dyDescent="0.2">
      <c r="A4" s="96"/>
      <c r="B4" s="124"/>
      <c r="C4" s="105"/>
      <c r="D4" s="105"/>
      <c r="E4" s="105"/>
      <c r="F4" s="105"/>
      <c r="G4" s="105"/>
      <c r="H4" s="100"/>
    </row>
    <row r="5" spans="1:10" s="8" customFormat="1" ht="15.75" customHeight="1" x14ac:dyDescent="0.2">
      <c r="A5" s="113"/>
      <c r="B5" s="205" t="s">
        <v>328</v>
      </c>
      <c r="C5" s="948">
        <f>Cert!$A$8</f>
        <v>0</v>
      </c>
      <c r="D5" s="948"/>
      <c r="E5" s="948"/>
      <c r="F5" s="948"/>
      <c r="G5" s="105"/>
      <c r="H5" s="100"/>
      <c r="J5" s="82" t="s">
        <v>510</v>
      </c>
    </row>
    <row r="6" spans="1:10" s="8" customFormat="1" ht="15.75" customHeight="1" x14ac:dyDescent="0.2">
      <c r="A6" s="113"/>
      <c r="B6" s="205" t="s">
        <v>329</v>
      </c>
      <c r="C6" s="948">
        <f>Cert!$F$8</f>
        <v>0</v>
      </c>
      <c r="D6" s="948"/>
      <c r="E6" s="948"/>
      <c r="F6" s="948"/>
      <c r="G6" s="105"/>
      <c r="H6" s="100"/>
      <c r="J6" s="82" t="s">
        <v>434</v>
      </c>
    </row>
    <row r="7" spans="1:10" s="8" customFormat="1" ht="15.75" customHeight="1" x14ac:dyDescent="0.2">
      <c r="A7" s="113"/>
      <c r="B7" s="205" t="s">
        <v>330</v>
      </c>
      <c r="C7" s="947">
        <f>Cert!$K$8</f>
        <v>0</v>
      </c>
      <c r="D7" s="947"/>
      <c r="E7" s="947"/>
      <c r="G7" s="105"/>
      <c r="H7" s="100"/>
      <c r="J7" s="82" t="s">
        <v>435</v>
      </c>
    </row>
    <row r="8" spans="1:10" s="8" customFormat="1" ht="15.75" customHeight="1" x14ac:dyDescent="0.2">
      <c r="A8" s="113"/>
      <c r="B8" s="205" t="s">
        <v>331</v>
      </c>
      <c r="C8" s="947" t="str">
        <f>TEXT(Cert!$K$10,"mm/dd/yy")&amp;" to "&amp;TEXT(Cert!$M$10,"mm/dd/yy")</f>
        <v>07/01/19 to 06/30/20</v>
      </c>
      <c r="D8" s="947"/>
      <c r="E8" s="947"/>
      <c r="G8" s="105"/>
      <c r="H8" s="100"/>
    </row>
    <row r="9" spans="1:10" s="8" customFormat="1" ht="15.75" customHeight="1" x14ac:dyDescent="0.2">
      <c r="A9" s="113"/>
      <c r="B9" s="29"/>
      <c r="C9" s="29"/>
      <c r="D9" s="29"/>
      <c r="E9" s="29"/>
      <c r="F9" s="29"/>
      <c r="G9" s="29"/>
      <c r="H9" s="100"/>
      <c r="J9" s="82" t="s">
        <v>436</v>
      </c>
    </row>
    <row r="10" spans="1:10" ht="15.75" customHeight="1" x14ac:dyDescent="0.2">
      <c r="A10" s="216"/>
      <c r="B10" s="142"/>
      <c r="C10" s="93"/>
      <c r="D10" s="93"/>
      <c r="E10" s="93"/>
      <c r="F10" s="93"/>
      <c r="G10" s="93"/>
      <c r="H10" s="14"/>
      <c r="J10" s="362"/>
    </row>
    <row r="11" spans="1:10" ht="15.75" customHeight="1" x14ac:dyDescent="0.2">
      <c r="A11" s="216"/>
      <c r="B11" s="6" t="s">
        <v>122</v>
      </c>
      <c r="C11" s="93"/>
      <c r="D11" s="343"/>
      <c r="E11" s="343" t="s">
        <v>0</v>
      </c>
      <c r="F11" s="363">
        <f>'1'!G42</f>
        <v>0</v>
      </c>
      <c r="G11" s="93"/>
      <c r="H11" s="14"/>
    </row>
    <row r="12" spans="1:10" ht="15.75" customHeight="1" x14ac:dyDescent="0.2">
      <c r="A12" s="216"/>
      <c r="B12" s="6" t="s">
        <v>123</v>
      </c>
      <c r="C12" s="93"/>
      <c r="D12" s="343"/>
      <c r="E12" s="343"/>
      <c r="F12" s="343"/>
      <c r="G12" s="93"/>
      <c r="H12" s="14"/>
    </row>
    <row r="13" spans="1:10" ht="15.75" customHeight="1" x14ac:dyDescent="0.2">
      <c r="A13" s="216"/>
      <c r="B13" s="142"/>
      <c r="C13" s="93"/>
      <c r="D13" s="343"/>
      <c r="E13" s="343"/>
      <c r="F13" s="343"/>
      <c r="G13" s="93"/>
      <c r="H13" s="14"/>
    </row>
    <row r="14" spans="1:10" ht="15.75" customHeight="1" x14ac:dyDescent="0.2">
      <c r="A14" s="216"/>
      <c r="B14" s="6" t="s">
        <v>124</v>
      </c>
      <c r="C14" s="93"/>
      <c r="D14" s="343"/>
      <c r="E14" s="363">
        <f>'1'!J42</f>
        <v>0</v>
      </c>
      <c r="F14" s="343"/>
      <c r="G14" s="93"/>
      <c r="H14" s="14"/>
    </row>
    <row r="15" spans="1:10" ht="15.75" customHeight="1" x14ac:dyDescent="0.2">
      <c r="A15" s="216"/>
      <c r="B15" s="6" t="s">
        <v>131</v>
      </c>
      <c r="C15" s="93"/>
      <c r="D15" s="343"/>
      <c r="E15" s="343"/>
      <c r="F15" s="343"/>
      <c r="G15" s="93"/>
      <c r="H15" s="14"/>
    </row>
    <row r="16" spans="1:10" ht="15.75" customHeight="1" x14ac:dyDescent="0.2">
      <c r="A16" s="216"/>
      <c r="B16" s="142"/>
      <c r="C16" s="93"/>
      <c r="D16" s="343"/>
      <c r="E16" s="343"/>
      <c r="F16" s="343"/>
      <c r="G16" s="93"/>
      <c r="H16" s="14"/>
    </row>
    <row r="17" spans="1:8" ht="15.75" customHeight="1" x14ac:dyDescent="0.2">
      <c r="A17" s="216"/>
      <c r="B17" s="142" t="s">
        <v>125</v>
      </c>
      <c r="C17" s="93"/>
      <c r="D17" s="343"/>
      <c r="E17" s="343"/>
      <c r="F17" s="343"/>
      <c r="G17" s="93"/>
      <c r="H17" s="14"/>
    </row>
    <row r="18" spans="1:8" ht="15.75" customHeight="1" x14ac:dyDescent="0.2">
      <c r="A18" s="216"/>
      <c r="B18" s="142" t="s">
        <v>126</v>
      </c>
      <c r="C18" s="93"/>
      <c r="D18" s="363">
        <f>'1'!G42</f>
        <v>0</v>
      </c>
      <c r="E18" s="343" t="s">
        <v>0</v>
      </c>
      <c r="F18" s="343"/>
      <c r="G18" s="93"/>
      <c r="H18" s="14"/>
    </row>
    <row r="19" spans="1:8" ht="15.75" customHeight="1" x14ac:dyDescent="0.2">
      <c r="A19" s="216"/>
      <c r="B19" s="6" t="s">
        <v>127</v>
      </c>
      <c r="C19" s="93"/>
      <c r="D19" s="343"/>
      <c r="E19" s="343"/>
      <c r="F19" s="343"/>
      <c r="G19" s="93"/>
      <c r="H19" s="14"/>
    </row>
    <row r="20" spans="1:8" ht="15.75" customHeight="1" x14ac:dyDescent="0.2">
      <c r="A20" s="216"/>
      <c r="B20" s="142"/>
      <c r="C20" s="93"/>
      <c r="D20" s="343"/>
      <c r="E20" s="343"/>
      <c r="F20" s="343"/>
      <c r="G20" s="93"/>
      <c r="H20" s="14"/>
    </row>
    <row r="21" spans="1:8" ht="15.75" customHeight="1" x14ac:dyDescent="0.2">
      <c r="A21" s="216"/>
      <c r="B21" s="142" t="s">
        <v>646</v>
      </c>
      <c r="C21" s="93"/>
      <c r="D21" s="363">
        <f>'1'!I42</f>
        <v>0</v>
      </c>
      <c r="E21" s="343"/>
      <c r="F21" s="343"/>
      <c r="G21" s="93"/>
      <c r="H21" s="14"/>
    </row>
    <row r="22" spans="1:8" ht="15.75" customHeight="1" x14ac:dyDescent="0.2">
      <c r="A22" s="216"/>
      <c r="B22" s="142" t="s">
        <v>652</v>
      </c>
      <c r="C22" s="93"/>
      <c r="D22" s="343" t="s">
        <v>0</v>
      </c>
      <c r="E22" s="343"/>
      <c r="F22" s="343"/>
      <c r="G22" s="93"/>
      <c r="H22" s="14"/>
    </row>
    <row r="23" spans="1:8" ht="15.75" customHeight="1" x14ac:dyDescent="0.2">
      <c r="A23" s="216"/>
      <c r="B23" s="142"/>
      <c r="C23" s="93"/>
      <c r="D23" s="343"/>
      <c r="E23" s="343"/>
      <c r="F23" s="343"/>
      <c r="G23" s="93"/>
      <c r="H23" s="14"/>
    </row>
    <row r="24" spans="1:8" ht="15.75" customHeight="1" x14ac:dyDescent="0.2">
      <c r="A24" s="216"/>
      <c r="B24" s="142" t="s">
        <v>647</v>
      </c>
      <c r="C24" s="93"/>
      <c r="D24" s="343"/>
      <c r="E24" s="364">
        <f>SUM(D18:D22)</f>
        <v>0</v>
      </c>
      <c r="F24" s="343"/>
      <c r="G24" s="93"/>
      <c r="H24" s="14"/>
    </row>
    <row r="25" spans="1:8" ht="15.75" customHeight="1" x14ac:dyDescent="0.2">
      <c r="A25" s="216"/>
      <c r="B25" s="142"/>
      <c r="C25" s="93"/>
      <c r="D25" s="343"/>
      <c r="E25" s="343"/>
      <c r="F25" s="343"/>
      <c r="G25" s="93"/>
      <c r="H25" s="14"/>
    </row>
    <row r="26" spans="1:8" ht="15.75" customHeight="1" x14ac:dyDescent="0.2">
      <c r="A26" s="216"/>
      <c r="B26" s="142" t="s">
        <v>649</v>
      </c>
      <c r="C26" s="93"/>
      <c r="D26" s="343"/>
      <c r="E26" s="363">
        <f>E14-E24</f>
        <v>0</v>
      </c>
      <c r="F26" s="343"/>
      <c r="G26" s="93"/>
      <c r="H26" s="14"/>
    </row>
    <row r="27" spans="1:8" ht="15.75" customHeight="1" x14ac:dyDescent="0.2">
      <c r="A27" s="216"/>
      <c r="B27" s="142"/>
      <c r="C27" s="93"/>
      <c r="D27" s="343"/>
      <c r="E27" s="343"/>
      <c r="F27" s="343"/>
      <c r="G27" s="93"/>
      <c r="H27" s="14"/>
    </row>
    <row r="28" spans="1:8" ht="15.75" customHeight="1" x14ac:dyDescent="0.2">
      <c r="A28" s="216"/>
      <c r="B28" s="142" t="s">
        <v>128</v>
      </c>
      <c r="C28" s="93"/>
      <c r="D28" s="343"/>
      <c r="E28" s="365">
        <v>0.13</v>
      </c>
      <c r="F28" s="343"/>
      <c r="G28" s="93"/>
      <c r="H28" s="14"/>
    </row>
    <row r="29" spans="1:8" ht="15.75" customHeight="1" x14ac:dyDescent="0.25">
      <c r="A29" s="216"/>
      <c r="B29" s="142" t="s">
        <v>648</v>
      </c>
      <c r="C29" s="93"/>
      <c r="D29" s="343"/>
      <c r="E29" s="343"/>
      <c r="F29" s="343"/>
      <c r="G29" s="93"/>
      <c r="H29" s="14"/>
    </row>
    <row r="30" spans="1:8" ht="15.75" customHeight="1" x14ac:dyDescent="0.2">
      <c r="A30" s="216"/>
      <c r="B30" s="142"/>
      <c r="C30" s="93"/>
      <c r="D30" s="343"/>
      <c r="E30" s="343"/>
      <c r="F30" s="343"/>
      <c r="G30" s="93"/>
      <c r="H30" s="14"/>
    </row>
    <row r="31" spans="1:8" ht="15.75" customHeight="1" x14ac:dyDescent="0.2">
      <c r="A31" s="216"/>
      <c r="B31" s="142" t="s">
        <v>129</v>
      </c>
      <c r="C31" s="93"/>
      <c r="D31" s="343"/>
      <c r="E31" s="343"/>
      <c r="F31" s="363">
        <f>ROUND(SUM(E26*E28),0)</f>
        <v>0</v>
      </c>
      <c r="G31" s="93"/>
      <c r="H31" s="14"/>
    </row>
    <row r="32" spans="1:8" ht="15.75" customHeight="1" x14ac:dyDescent="0.2">
      <c r="A32" s="216"/>
      <c r="B32" s="142" t="s">
        <v>650</v>
      </c>
      <c r="C32" s="93"/>
      <c r="D32" s="343"/>
      <c r="E32" s="343"/>
      <c r="F32" s="343"/>
      <c r="G32" s="93"/>
      <c r="H32" s="14"/>
    </row>
    <row r="33" spans="1:8" ht="15.75" customHeight="1" x14ac:dyDescent="0.2">
      <c r="A33" s="216"/>
      <c r="B33" s="142"/>
      <c r="C33" s="93"/>
      <c r="D33" s="343"/>
      <c r="E33" s="343"/>
      <c r="F33" s="343"/>
      <c r="G33" s="93"/>
      <c r="H33" s="14"/>
    </row>
    <row r="34" spans="1:8" ht="15.75" customHeight="1" thickBot="1" x14ac:dyDescent="0.25">
      <c r="A34" s="216"/>
      <c r="B34" s="142" t="s">
        <v>130</v>
      </c>
      <c r="C34" s="93"/>
      <c r="D34" s="343"/>
      <c r="E34" s="343"/>
      <c r="F34" s="366">
        <f>IF((F11-F31)&lt;0,0,(F11-F31))</f>
        <v>0</v>
      </c>
      <c r="G34" s="93"/>
      <c r="H34" s="14"/>
    </row>
    <row r="35" spans="1:8" ht="15.75" customHeight="1" thickTop="1" x14ac:dyDescent="0.2">
      <c r="A35" s="216"/>
      <c r="B35" s="142" t="s">
        <v>651</v>
      </c>
      <c r="C35" s="93"/>
      <c r="D35" s="343"/>
      <c r="E35" s="343"/>
      <c r="F35" s="83" t="s">
        <v>509</v>
      </c>
      <c r="G35" s="93"/>
      <c r="H35" s="14"/>
    </row>
    <row r="36" spans="1:8" s="339" customFormat="1" ht="15.75" customHeight="1" x14ac:dyDescent="0.2">
      <c r="A36" s="144"/>
      <c r="B36" s="145"/>
      <c r="C36" s="145"/>
      <c r="D36" s="145"/>
      <c r="E36" s="145"/>
      <c r="F36" s="145"/>
      <c r="G36" s="145"/>
      <c r="H36" s="152"/>
    </row>
  </sheetData>
  <sheetProtection algorithmName="SHA-512" hashValue="Eq0I7HOfFuJ7ssr+QizuI2xovmLnmgLeHA6o22HizLKZMdsDh/MAK5fRw5W2SxHtv+DvTicf/D1nQQV2Zxsllg==" saltValue="uJEdQ9L+NufB1XdO8+VDWA==" spinCount="100000" sheet="1" objects="1" scenarios="1"/>
  <mergeCells count="6">
    <mergeCell ref="C8:E8"/>
    <mergeCell ref="B2:F2"/>
    <mergeCell ref="B3:F3"/>
    <mergeCell ref="C5:F5"/>
    <mergeCell ref="C6:F6"/>
    <mergeCell ref="C7:E7"/>
  </mergeCells>
  <phoneticPr fontId="2" type="noConversion"/>
  <conditionalFormatting sqref="B5:B8">
    <cfRule type="expression" dxfId="620" priority="4">
      <formula>CELL("Protect",B5)=0</formula>
    </cfRule>
  </conditionalFormatting>
  <conditionalFormatting sqref="C8">
    <cfRule type="expression" dxfId="619" priority="1">
      <formula>CELL("protect",C8)=0</formula>
    </cfRule>
  </conditionalFormatting>
  <conditionalFormatting sqref="C5:C7">
    <cfRule type="expression" dxfId="618" priority="2">
      <formula>CELL("protect",C5)=0</formula>
    </cfRule>
  </conditionalFormatting>
  <printOptions horizontalCentered="1"/>
  <pageMargins left="0.4" right="0.4" top="0.75" bottom="0.5" header="0.5" footer="0.5"/>
  <pageSetup scale="95" orientation="portrait" r:id="rId1"/>
  <headerFooter>
    <oddFooter>&amp;R&amp;"Tahoma,Regular"&amp;10ID-46 (rev. 07/20), Schedule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67</vt:i4>
      </vt:variant>
    </vt:vector>
  </HeadingPairs>
  <TitlesOfParts>
    <vt:vector size="100" baseType="lpstr">
      <vt:lpstr>Cert</vt:lpstr>
      <vt:lpstr>1</vt:lpstr>
      <vt:lpstr>1A</vt:lpstr>
      <vt:lpstr>1C</vt:lpstr>
      <vt:lpstr>2</vt:lpstr>
      <vt:lpstr>3</vt:lpstr>
      <vt:lpstr>4</vt:lpstr>
      <vt:lpstr>5</vt:lpstr>
      <vt:lpstr>5A</vt:lpstr>
      <vt:lpstr>6</vt:lpstr>
      <vt:lpstr>6A</vt:lpstr>
      <vt:lpstr>7</vt:lpstr>
      <vt:lpstr>8</vt:lpstr>
      <vt:lpstr>9</vt:lpstr>
      <vt:lpstr>10</vt:lpstr>
      <vt:lpstr>11-RB</vt:lpstr>
      <vt:lpstr>11-RB(2)</vt:lpstr>
      <vt:lpstr>11-HC</vt:lpstr>
      <vt:lpstr>11-HC(2)</vt:lpstr>
      <vt:lpstr>11-HC(3)</vt:lpstr>
      <vt:lpstr>11-HC(4)</vt:lpstr>
      <vt:lpstr>11-Anc</vt:lpstr>
      <vt:lpstr>11-GA</vt:lpstr>
      <vt:lpstr>12-RB</vt:lpstr>
      <vt:lpstr>12-HC</vt:lpstr>
      <vt:lpstr>12-HC(A)</vt:lpstr>
      <vt:lpstr>12-Anc</vt:lpstr>
      <vt:lpstr>12-GA</vt:lpstr>
      <vt:lpstr>13</vt:lpstr>
      <vt:lpstr>13(2)</vt:lpstr>
      <vt:lpstr>14</vt:lpstr>
      <vt:lpstr>19-A</vt:lpstr>
      <vt:lpstr>19-B</vt:lpstr>
      <vt:lpstr>Admin</vt:lpstr>
      <vt:lpstr>AdminO</vt:lpstr>
      <vt:lpstr>ANC</vt:lpstr>
      <vt:lpstr>ANCO</vt:lpstr>
      <vt:lpstr>Data</vt:lpstr>
      <vt:lpstr>Data19O</vt:lpstr>
      <vt:lpstr>Data19W</vt:lpstr>
      <vt:lpstr>DeprO</vt:lpstr>
      <vt:lpstr>Health</vt:lpstr>
      <vt:lpstr>HealthO</vt:lpstr>
      <vt:lpstr>OthO</vt:lpstr>
      <vt:lpstr>'1'!Print_Area</vt:lpstr>
      <vt:lpstr>'10'!Print_Area</vt:lpstr>
      <vt:lpstr>'11-Anc'!Print_Area</vt:lpstr>
      <vt:lpstr>'11-GA'!Print_Area</vt:lpstr>
      <vt:lpstr>'11-HC'!Print_Area</vt:lpstr>
      <vt:lpstr>'11-HC(2)'!Print_Area</vt:lpstr>
      <vt:lpstr>'11-HC(3)'!Print_Area</vt:lpstr>
      <vt:lpstr>'11-HC(4)'!Print_Area</vt:lpstr>
      <vt:lpstr>'11-RB'!Print_Area</vt:lpstr>
      <vt:lpstr>'11-RB(2)'!Print_Area</vt:lpstr>
      <vt:lpstr>'12-Anc'!Print_Area</vt:lpstr>
      <vt:lpstr>'12-GA'!Print_Area</vt:lpstr>
      <vt:lpstr>'12-HC'!Print_Area</vt:lpstr>
      <vt:lpstr>'12-HC(A)'!Print_Area</vt:lpstr>
      <vt:lpstr>'12-RB'!Print_Area</vt:lpstr>
      <vt:lpstr>'13'!Print_Area</vt:lpstr>
      <vt:lpstr>'13(2)'!Print_Area</vt:lpstr>
      <vt:lpstr>'14'!Print_Area</vt:lpstr>
      <vt:lpstr>'19-A'!Print_Area</vt:lpstr>
      <vt:lpstr>'19-B'!Print_Area</vt:lpstr>
      <vt:lpstr>'1A'!Print_Area</vt:lpstr>
      <vt:lpstr>'1C'!Print_Area</vt:lpstr>
      <vt:lpstr>'2'!Print_Area</vt:lpstr>
      <vt:lpstr>'3'!Print_Area</vt:lpstr>
      <vt:lpstr>'4'!Print_Area</vt:lpstr>
      <vt:lpstr>'5'!Print_Area</vt:lpstr>
      <vt:lpstr>'5A'!Print_Area</vt:lpstr>
      <vt:lpstr>'6'!Print_Area</vt:lpstr>
      <vt:lpstr>'6A'!Print_Area</vt:lpstr>
      <vt:lpstr>'7'!Print_Area</vt:lpstr>
      <vt:lpstr>'8'!Print_Area</vt:lpstr>
      <vt:lpstr>'9'!Print_Area</vt:lpstr>
      <vt:lpstr>Cert!Print_Area</vt:lpstr>
      <vt:lpstr>'1'!Print_Titles</vt:lpstr>
      <vt:lpstr>'11-Anc'!Print_Titles</vt:lpstr>
      <vt:lpstr>'11-GA'!Print_Titles</vt:lpstr>
      <vt:lpstr>'11-HC'!Print_Titles</vt:lpstr>
      <vt:lpstr>'11-HC(2)'!Print_Titles</vt:lpstr>
      <vt:lpstr>'11-HC(3)'!Print_Titles</vt:lpstr>
      <vt:lpstr>'11-HC(4)'!Print_Titles</vt:lpstr>
      <vt:lpstr>'11-RB'!Print_Titles</vt:lpstr>
      <vt:lpstr>'11-RB(2)'!Print_Titles</vt:lpstr>
      <vt:lpstr>'12-Anc'!Print_Titles</vt:lpstr>
      <vt:lpstr>'12-GA'!Print_Titles</vt:lpstr>
      <vt:lpstr>'12-HC'!Print_Titles</vt:lpstr>
      <vt:lpstr>'12-RB'!Print_Titles</vt:lpstr>
      <vt:lpstr>'19-A'!Print_Titles</vt:lpstr>
      <vt:lpstr>'19-B'!Print_Titles</vt:lpstr>
      <vt:lpstr>'1A'!Print_Titles</vt:lpstr>
      <vt:lpstr>'1C'!Print_Titles</vt:lpstr>
      <vt:lpstr>'6'!Print_Titles</vt:lpstr>
      <vt:lpstr>'6A'!Print_Titles</vt:lpstr>
      <vt:lpstr>'7'!Print_Titles</vt:lpstr>
      <vt:lpstr>Cert!Print_Titles</vt:lpstr>
      <vt:lpstr>Room</vt:lpstr>
      <vt:lpstr>RoomO</vt:lpstr>
    </vt:vector>
  </TitlesOfParts>
  <Company>DPW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c-pgilbert@pa.gov</dc:creator>
  <cp:lastModifiedBy>Gilbert, Pamela</cp:lastModifiedBy>
  <cp:lastPrinted>2020-07-27T14:10:45Z</cp:lastPrinted>
  <dcterms:created xsi:type="dcterms:W3CDTF">2010-03-12T16:16:03Z</dcterms:created>
  <dcterms:modified xsi:type="dcterms:W3CDTF">2020-07-27T20:42:34Z</dcterms:modified>
</cp:coreProperties>
</file>