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activeX/activeX1.xml" ContentType="application/vnd.ms-office.activeX+xml"/>
  <Override PartName="/xl/activeX/activeX1.bin" ContentType="application/vnd.ms-office.activeX"/>
  <Override PartName="/xl/drawings/drawing3.xml" ContentType="application/vnd.openxmlformats-officedocument.drawing+xml"/>
  <Override PartName="/xl/activeX/activeX2.xml" ContentType="application/vnd.ms-office.activeX+xml"/>
  <Override PartName="/xl/activeX/activeX2.bin" ContentType="application/vnd.ms-office.activeX"/>
  <Override PartName="/xl/activeX/activeX3.xml" ContentType="application/vnd.ms-office.activeX+xml"/>
  <Override PartName="/xl/activeX/activeX3.bin" ContentType="application/vnd.ms-office.activeX"/>
  <Override PartName="/xl/activeX/activeX4.xml" ContentType="application/vnd.ms-office.activeX+xml"/>
  <Override PartName="/xl/activeX/activeX4.bin" ContentType="application/vnd.ms-office.activeX"/>
  <Override PartName="/xl/activeX/activeX5.xml" ContentType="application/vnd.ms-office.activeX+xml"/>
  <Override PartName="/xl/activeX/activeX5.bin" ContentType="application/vnd.ms-office.activeX"/>
  <Override PartName="/xl/activeX/activeX6.xml" ContentType="application/vnd.ms-office.activeX+xml"/>
  <Override PartName="/xl/activeX/activeX6.bin" ContentType="application/vnd.ms-office.activeX"/>
  <Override PartName="/xl/activeX/activeX7.xml" ContentType="application/vnd.ms-office.activeX+xml"/>
  <Override PartName="/xl/activeX/activeX7.bin" ContentType="application/vnd.ms-office.activeX"/>
  <Override PartName="/xl/activeX/activeX8.xml" ContentType="application/vnd.ms-office.activeX+xml"/>
  <Override PartName="/xl/activeX/activeX8.bin" ContentType="application/vnd.ms-office.activeX"/>
  <Override PartName="/xl/activeX/activeX9.xml" ContentType="application/vnd.ms-office.activeX+xml"/>
  <Override PartName="/xl/activeX/activeX9.bin" ContentType="application/vnd.ms-office.activeX"/>
  <Override PartName="/xl/ctrlProps/ctrlProp1.xml" ContentType="application/vnd.ms-excel.controlproperties+xml"/>
  <Override PartName="/xl/drawings/drawing4.xml" ContentType="application/vnd.openxmlformats-officedocument.drawing+xml"/>
  <Override PartName="/xl/activeX/activeX10.xml" ContentType="application/vnd.ms-office.activeX+xml"/>
  <Override PartName="/xl/activeX/activeX10.bin" ContentType="application/vnd.ms-office.activeX"/>
  <Override PartName="/xl/activeX/activeX11.xml" ContentType="application/vnd.ms-office.activeX+xml"/>
  <Override PartName="/xl/activeX/activeX11.bin" ContentType="application/vnd.ms-office.activeX"/>
  <Override PartName="/xl/activeX/activeX12.xml" ContentType="application/vnd.ms-office.activeX+xml"/>
  <Override PartName="/xl/activeX/activeX12.bin" ContentType="application/vnd.ms-office.activeX"/>
  <Override PartName="/xl/activeX/activeX13.xml" ContentType="application/vnd.ms-office.activeX+xml"/>
  <Override PartName="/xl/activeX/activeX13.bin" ContentType="application/vnd.ms-office.activeX"/>
  <Override PartName="/xl/drawings/drawing5.xml" ContentType="application/vnd.openxmlformats-officedocument.drawing+xml"/>
  <Override PartName="/xl/activeX/activeX14.xml" ContentType="application/vnd.ms-office.activeX+xml"/>
  <Override PartName="/xl/activeX/activeX14.bin" ContentType="application/vnd.ms-office.activeX"/>
  <Override PartName="/xl/drawings/drawing6.xml" ContentType="application/vnd.openxmlformats-officedocument.drawing+xml"/>
  <Override PartName="/xl/activeX/activeX15.xml" ContentType="application/vnd.ms-office.activeX+xml"/>
  <Override PartName="/xl/activeX/activeX15.bin" ContentType="application/vnd.ms-office.activeX"/>
  <Override PartName="/xl/drawings/drawing7.xml" ContentType="application/vnd.openxmlformats-officedocument.drawing+xml"/>
  <Override PartName="/xl/activeX/activeX16.xml" ContentType="application/vnd.ms-office.activeX+xml"/>
  <Override PartName="/xl/activeX/activeX16.bin" ContentType="application/vnd.ms-office.activeX"/>
  <Override PartName="/xl/drawings/drawing8.xml" ContentType="application/vnd.openxmlformats-officedocument.drawing+xml"/>
  <Override PartName="/xl/activeX/activeX17.xml" ContentType="application/vnd.ms-office.activeX+xml"/>
  <Override PartName="/xl/activeX/activeX17.bin" ContentType="application/vnd.ms-office.activeX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ctrlProps/ctrlProp5.xml" ContentType="application/vnd.ms-excel.controlproperties+xml"/>
  <Override PartName="/xl/drawings/drawing9.xml" ContentType="application/vnd.openxmlformats-officedocument.drawing+xml"/>
  <Override PartName="/xl/activeX/activeX18.xml" ContentType="application/vnd.ms-office.activeX+xml"/>
  <Override PartName="/xl/activeX/activeX18.bin" ContentType="application/vnd.ms-office.activeX"/>
  <Override PartName="/xl/ctrlProps/ctrlProp6.xml" ContentType="application/vnd.ms-excel.controlproperties+xml"/>
  <Override PartName="/xl/drawings/drawing10.xml" ContentType="application/vnd.openxmlformats-officedocument.drawing+xml"/>
  <Override PartName="/xl/activeX/activeX19.xml" ContentType="application/vnd.ms-office.activeX+xml"/>
  <Override PartName="/xl/activeX/activeX19.bin" ContentType="application/vnd.ms-office.activeX"/>
  <Override PartName="/xl/ctrlProps/ctrlProp7.xml" ContentType="application/vnd.ms-excel.controlproperties+xml"/>
  <Override PartName="/xl/drawings/drawing11.xml" ContentType="application/vnd.openxmlformats-officedocument.drawing+xml"/>
  <Override PartName="/xl/activeX/activeX20.xml" ContentType="application/vnd.ms-office.activeX+xml"/>
  <Override PartName="/xl/activeX/activeX20.bin" ContentType="application/vnd.ms-office.activeX"/>
  <Override PartName="/xl/activeX/activeX21.xml" ContentType="application/vnd.ms-office.activeX+xml"/>
  <Override PartName="/xl/activeX/activeX21.bin" ContentType="application/vnd.ms-office.activeX"/>
  <Override PartName="/xl/ctrlProps/ctrlProp8.xml" ContentType="application/vnd.ms-excel.controlproperties+xml"/>
  <Override PartName="/xl/drawings/drawing12.xml" ContentType="application/vnd.openxmlformats-officedocument.drawing+xml"/>
  <Override PartName="/xl/activeX/activeX22.xml" ContentType="application/vnd.ms-office.activeX+xml"/>
  <Override PartName="/xl/activeX/activeX22.bin" ContentType="application/vnd.ms-office.activeX"/>
  <Override PartName="/xl/ctrlProps/ctrlProp9.xml" ContentType="application/vnd.ms-excel.controlproperties+xml"/>
  <Override PartName="/xl/drawings/drawing13.xml" ContentType="application/vnd.openxmlformats-officedocument.drawing+xml"/>
  <Override PartName="/xl/activeX/activeX23.xml" ContentType="application/vnd.ms-office.activeX+xml"/>
  <Override PartName="/xl/activeX/activeX23.bin" ContentType="application/vnd.ms-office.activeX"/>
  <Override PartName="/xl/ctrlProps/ctrlProp10.xml" ContentType="application/vnd.ms-excel.controlproperties+xml"/>
  <Override PartName="/xl/drawings/drawing14.xml" ContentType="application/vnd.openxmlformats-officedocument.drawing+xml"/>
  <Override PartName="/xl/activeX/activeX24.xml" ContentType="application/vnd.ms-office.activeX+xml"/>
  <Override PartName="/xl/activeX/activeX24.bin" ContentType="application/vnd.ms-office.activeX"/>
  <Override PartName="/xl/ctrlProps/ctrlProp11.xml" ContentType="application/vnd.ms-excel.controlproperties+xml"/>
  <Override PartName="/xl/drawings/drawing15.xml" ContentType="application/vnd.openxmlformats-officedocument.drawing+xml"/>
  <Override PartName="/xl/activeX/activeX25.xml" ContentType="application/vnd.ms-office.activeX+xml"/>
  <Override PartName="/xl/activeX/activeX25.bin" ContentType="application/vnd.ms-office.activeX"/>
  <Override PartName="/xl/activeX/activeX26.xml" ContentType="application/vnd.ms-office.activeX+xml"/>
  <Override PartName="/xl/activeX/activeX26.bin" ContentType="application/vnd.ms-office.activeX"/>
  <Override PartName="/xl/ctrlProps/ctrlProp12.xml" ContentType="application/vnd.ms-excel.controlproperties+xml"/>
  <Override PartName="/xl/ctrlProps/ctrlProp13.xml" ContentType="application/vnd.ms-excel.controlproperties+xml"/>
  <Override PartName="/xl/drawings/drawing16.xml" ContentType="application/vnd.openxmlformats-officedocument.drawing+xml"/>
  <Override PartName="/xl/activeX/activeX27.xml" ContentType="application/vnd.ms-office.activeX+xml"/>
  <Override PartName="/xl/activeX/activeX27.bin" ContentType="application/vnd.ms-office.activeX"/>
  <Override PartName="/xl/activeX/activeX28.xml" ContentType="application/vnd.ms-office.activeX+xml"/>
  <Override PartName="/xl/activeX/activeX28.bin" ContentType="application/vnd.ms-office.activeX"/>
  <Override PartName="/xl/activeX/activeX29.xml" ContentType="application/vnd.ms-office.activeX+xml"/>
  <Override PartName="/xl/activeX/activeX29.bin" ContentType="application/vnd.ms-office.activeX"/>
  <Override PartName="/xl/ctrlProps/ctrlProp14.xml" ContentType="application/vnd.ms-excel.controlproperties+xml"/>
  <Override PartName="/xl/ctrlProps/ctrlProp15.xml" ContentType="application/vnd.ms-excel.controlproperties+xml"/>
  <Override PartName="/xl/ctrlProps/ctrlProp16.xml" ContentType="application/vnd.ms-excel.controlproperties+xml"/>
  <Override PartName="/xl/drawings/drawing17.xml" ContentType="application/vnd.openxmlformats-officedocument.drawing+xml"/>
  <Override PartName="/xl/activeX/activeX30.xml" ContentType="application/vnd.ms-office.activeX+xml"/>
  <Override PartName="/xl/activeX/activeX30.bin" ContentType="application/vnd.ms-office.activeX"/>
  <Override PartName="/xl/drawings/drawing18.xml" ContentType="application/vnd.openxmlformats-officedocument.drawing+xml"/>
  <Override PartName="/xl/activeX/activeX31.xml" ContentType="application/vnd.ms-office.activeX+xml"/>
  <Override PartName="/xl/activeX/activeX31.bin" ContentType="application/vnd.ms-office.activeX"/>
  <Override PartName="/xl/drawings/drawing19.xml" ContentType="application/vnd.openxmlformats-officedocument.drawing+xml"/>
  <Override PartName="/xl/activeX/activeX32.xml" ContentType="application/vnd.ms-office.activeX+xml"/>
  <Override PartName="/xl/activeX/activeX32.bin" ContentType="application/vnd.ms-office.activeX"/>
  <Override PartName="/xl/drawings/drawing20.xml" ContentType="application/vnd.openxmlformats-officedocument.drawing+xml"/>
  <Override PartName="/xl/activeX/activeX33.xml" ContentType="application/vnd.ms-office.activeX+xml"/>
  <Override PartName="/xl/activeX/activeX33.bin" ContentType="application/vnd.ms-office.activeX"/>
  <Override PartName="/xl/drawings/drawing21.xml" ContentType="application/vnd.openxmlformats-officedocument.drawing+xml"/>
  <Override PartName="/xl/activeX/activeX34.xml" ContentType="application/vnd.ms-office.activeX+xml"/>
  <Override PartName="/xl/activeX/activeX34.bin" ContentType="application/vnd.ms-office.activeX"/>
  <Override PartName="/xl/drawings/drawing22.xml" ContentType="application/vnd.openxmlformats-officedocument.drawing+xml"/>
  <Override PartName="/xl/activeX/activeX35.xml" ContentType="application/vnd.ms-office.activeX+xml"/>
  <Override PartName="/xl/activeX/activeX35.bin" ContentType="application/vnd.ms-office.activeX"/>
  <Override PartName="/xl/drawings/drawing23.xml" ContentType="application/vnd.openxmlformats-officedocument.drawing+xml"/>
  <Override PartName="/xl/activeX/activeX36.xml" ContentType="application/vnd.ms-office.activeX+xml"/>
  <Override PartName="/xl/activeX/activeX36.bin" ContentType="application/vnd.ms-office.activeX"/>
  <Override PartName="/xl/drawings/drawing24.xml" ContentType="application/vnd.openxmlformats-officedocument.drawing+xml"/>
  <Override PartName="/xl/activeX/activeX37.xml" ContentType="application/vnd.ms-office.activeX+xml"/>
  <Override PartName="/xl/activeX/activeX37.bin" ContentType="application/vnd.ms-office.activeX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801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c-pgilbert\Desktop\20-21 Cost Report\To Send\"/>
    </mc:Choice>
  </mc:AlternateContent>
  <xr:revisionPtr revIDLastSave="0" documentId="13_ncr:1_{F2E7FACE-7DFE-47CC-87DD-6BEB800EE076}" xr6:coauthVersionLast="46" xr6:coauthVersionMax="46" xr10:uidLastSave="{00000000-0000-0000-0000-000000000000}"/>
  <bookViews>
    <workbookView xWindow="-23715" yWindow="-885" windowWidth="21270" windowHeight="11850" tabRatio="885" xr2:uid="{00000000-000D-0000-FFFF-FFFF00000000}"/>
  </bookViews>
  <sheets>
    <sheet name="Cert" sheetId="23" r:id="rId1"/>
    <sheet name="1" sheetId="30" r:id="rId2"/>
    <sheet name="1A" sheetId="1" r:id="rId3"/>
    <sheet name="1C" sheetId="4" r:id="rId4"/>
    <sheet name="2" sheetId="5" r:id="rId5"/>
    <sheet name="2-OC" sheetId="53" r:id="rId6"/>
    <sheet name="3" sheetId="19" r:id="rId7"/>
    <sheet name="4" sheetId="20" r:id="rId8"/>
    <sheet name="5" sheetId="21" r:id="rId9"/>
    <sheet name="5A" sheetId="25" r:id="rId10"/>
    <sheet name="6" sheetId="15" r:id="rId11"/>
    <sheet name="6A" sheetId="29" r:id="rId12"/>
    <sheet name="7" sheetId="16" r:id="rId13"/>
    <sheet name="8" sheetId="17" r:id="rId14"/>
    <sheet name="9" sheetId="18" r:id="rId15"/>
    <sheet name="10" sheetId="22" r:id="rId16"/>
    <sheet name="11-RB" sheetId="39" r:id="rId17"/>
    <sheet name="11-RB(2)" sheetId="47" r:id="rId18"/>
    <sheet name="11-HC" sheetId="7" r:id="rId19"/>
    <sheet name="11-HC(2)" sheetId="40" r:id="rId20"/>
    <sheet name="11-HC(3)" sheetId="45" r:id="rId21"/>
    <sheet name="11-HC(4)" sheetId="50" r:id="rId22"/>
    <sheet name="11-Anc" sheetId="41" r:id="rId23"/>
    <sheet name="11-GA" sheetId="42" r:id="rId24"/>
    <sheet name="12-RB" sheetId="31" r:id="rId25"/>
    <sheet name="12-HC" sheetId="11" r:id="rId26"/>
    <sheet name="12-HC(A)" sheetId="35" r:id="rId27"/>
    <sheet name="12-Anc" sheetId="32" r:id="rId28"/>
    <sheet name="12-GA" sheetId="33" r:id="rId29"/>
    <sheet name="13" sheetId="51" r:id="rId30"/>
    <sheet name="13(2)" sheetId="52" r:id="rId31"/>
    <sheet name="14" sheetId="28" r:id="rId32"/>
    <sheet name="19-A" sheetId="48" r:id="rId33"/>
    <sheet name="19-B" sheetId="49" r:id="rId34"/>
  </sheets>
  <definedNames>
    <definedName name="Admin">'19-A'!$G$228:$G$229</definedName>
    <definedName name="AdminO">'19-B'!$G$250:$G$252</definedName>
    <definedName name="ANC">'19-A'!$F$228:$F$229</definedName>
    <definedName name="ANCO">'19-B'!$F$250:$F$252</definedName>
    <definedName name="Data">'19-A'!$C$10:$G$63</definedName>
    <definedName name="Data19O">'19-B'!$F$9:$G$84</definedName>
    <definedName name="Data19W">'19-A'!$C$10:$G$64</definedName>
    <definedName name="DeprO">'19-B'!$J$250:$J$252</definedName>
    <definedName name="Health">'19-A'!$E$228:$E$229</definedName>
    <definedName name="HealthO">'19-B'!$E$250:$E$252</definedName>
    <definedName name="OthO">'19-B'!$H$250:$H$252</definedName>
    <definedName name="_xlnm.Print_Area" localSheetId="1">'1'!$A$1:$J$46</definedName>
    <definedName name="_xlnm.Print_Area" localSheetId="15">'10'!$A$1:$I$58</definedName>
    <definedName name="_xlnm.Print_Area" localSheetId="22">'11-Anc'!$A$1:$I$50</definedName>
    <definedName name="_xlnm.Print_Area" localSheetId="23">'11-GA'!$A$1:$I$50</definedName>
    <definedName name="_xlnm.Print_Area" localSheetId="18">'11-HC'!$A$1:$I$50</definedName>
    <definedName name="_xlnm.Print_Area" localSheetId="19">'11-HC(2)'!$A$1:$I$51</definedName>
    <definedName name="_xlnm.Print_Area" localSheetId="20">'11-HC(3)'!$A$1:$I$51</definedName>
    <definedName name="_xlnm.Print_Area" localSheetId="21">'11-HC(4)'!$A$1:$I$51</definedName>
    <definedName name="_xlnm.Print_Area" localSheetId="16">'11-RB'!$A$1:$I$51</definedName>
    <definedName name="_xlnm.Print_Area" localSheetId="17">'11-RB(2)'!$A$1:$I$51</definedName>
    <definedName name="_xlnm.Print_Area" localSheetId="27">'12-Anc'!$A$1:$K$49</definedName>
    <definedName name="_xlnm.Print_Area" localSheetId="28">'12-GA'!$A$1:$K$49</definedName>
    <definedName name="_xlnm.Print_Area" localSheetId="25">'12-HC'!$A$1:$K$49</definedName>
    <definedName name="_xlnm.Print_Area" localSheetId="26">'12-HC(A)'!$A$1:$H$46</definedName>
    <definedName name="_xlnm.Print_Area" localSheetId="24">'12-RB'!$A$1:$K$49</definedName>
    <definedName name="_xlnm.Print_Area" localSheetId="29">'13'!$A$1:$K$45</definedName>
    <definedName name="_xlnm.Print_Area" localSheetId="30">'13(2)'!$A$1:$K$45</definedName>
    <definedName name="_xlnm.Print_Area" localSheetId="31">'14'!$A$1:$M$46</definedName>
    <definedName name="_xlnm.Print_Area" localSheetId="32">'19-A'!$A$1:$G$80</definedName>
    <definedName name="_xlnm.Print_Area" localSheetId="33">'19-B'!$A$1:$G$109</definedName>
    <definedName name="_xlnm.Print_Area" localSheetId="2">'1A'!$A$1:$H$47</definedName>
    <definedName name="_xlnm.Print_Area" localSheetId="3">'1C'!$A$1:$G$43</definedName>
    <definedName name="_xlnm.Print_Area" localSheetId="4">'2'!$A$1:$L$53</definedName>
    <definedName name="_xlnm.Print_Area" localSheetId="5">'2-OC'!$A$1:$I$48</definedName>
    <definedName name="_xlnm.Print_Area" localSheetId="6">'3'!$A$1:$H$35</definedName>
    <definedName name="_xlnm.Print_Area" localSheetId="7">'4'!$A$1:$K$54</definedName>
    <definedName name="_xlnm.Print_Area" localSheetId="8">'5'!$A$1:$J$38</definedName>
    <definedName name="_xlnm.Print_Area" localSheetId="9">'5A'!$A$1:$H$36</definedName>
    <definedName name="_xlnm.Print_Area" localSheetId="10">'6'!$A$1:$K$28</definedName>
    <definedName name="_xlnm.Print_Area" localSheetId="11">'6A'!$A$1:$J$271</definedName>
    <definedName name="_xlnm.Print_Area" localSheetId="12">'7'!$A$1:$J$38</definedName>
    <definedName name="_xlnm.Print_Area" localSheetId="13">'8'!$A$1:$G$41</definedName>
    <definedName name="_xlnm.Print_Area" localSheetId="14">'9'!$A$1:$H$39</definedName>
    <definedName name="_xlnm.Print_Area" localSheetId="0">Cert!$A$2:$M$57</definedName>
    <definedName name="_xlnm.Print_Titles" localSheetId="1">'1'!$1:$8</definedName>
    <definedName name="_xlnm.Print_Titles" localSheetId="22">'11-Anc'!$1:$10</definedName>
    <definedName name="_xlnm.Print_Titles" localSheetId="23">'11-GA'!$1:$10</definedName>
    <definedName name="_xlnm.Print_Titles" localSheetId="18">'11-HC'!$1:$10</definedName>
    <definedName name="_xlnm.Print_Titles" localSheetId="19">'11-HC(2)'!$1:$10</definedName>
    <definedName name="_xlnm.Print_Titles" localSheetId="20">'11-HC(3)'!$1:$10</definedName>
    <definedName name="_xlnm.Print_Titles" localSheetId="21">'11-HC(4)'!$1:$10</definedName>
    <definedName name="_xlnm.Print_Titles" localSheetId="16">'11-RB'!$1:$10</definedName>
    <definedName name="_xlnm.Print_Titles" localSheetId="17">'11-RB(2)'!$1:$10</definedName>
    <definedName name="_xlnm.Print_Titles" localSheetId="27">'12-Anc'!$1:$10</definedName>
    <definedName name="_xlnm.Print_Titles" localSheetId="28">'12-GA'!$1:$10</definedName>
    <definedName name="_xlnm.Print_Titles" localSheetId="25">'12-HC'!$1:$10</definedName>
    <definedName name="_xlnm.Print_Titles" localSheetId="24">'12-RB'!$1:$10</definedName>
    <definedName name="_xlnm.Print_Titles" localSheetId="32">'19-A'!$1:$11</definedName>
    <definedName name="_xlnm.Print_Titles" localSheetId="33">'19-B'!$1:$10</definedName>
    <definedName name="_xlnm.Print_Titles" localSheetId="2">'1A'!$1:$8</definedName>
    <definedName name="_xlnm.Print_Titles" localSheetId="3">'1C'!$2:$9</definedName>
    <definedName name="_xlnm.Print_Titles" localSheetId="10">'6'!$1:$10</definedName>
    <definedName name="_xlnm.Print_Titles" localSheetId="11">'6A'!$A:$A,'6A'!$1:$10</definedName>
    <definedName name="_xlnm.Print_Titles" localSheetId="12">'7'!$2:$27</definedName>
    <definedName name="_xlnm.Print_Titles" localSheetId="0">Cert!$1:$10</definedName>
    <definedName name="Room">'19-A'!$D$228:$D$229</definedName>
    <definedName name="RoomO">'19-B'!$D$250:$D$252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E100" i="49" l="1"/>
  <c r="E24" i="53"/>
  <c r="E23" i="53"/>
  <c r="E22" i="53"/>
  <c r="E21" i="53"/>
  <c r="E20" i="53"/>
  <c r="A1" i="53"/>
  <c r="H22" i="23" l="1"/>
  <c r="F6" i="49" l="1"/>
  <c r="E6" i="49"/>
  <c r="C6" i="49"/>
  <c r="A6" i="49"/>
  <c r="F63" i="48" l="1"/>
  <c r="F62" i="48"/>
  <c r="F61" i="48"/>
  <c r="F60" i="48"/>
  <c r="F59" i="48"/>
  <c r="F58" i="48"/>
  <c r="F57" i="48"/>
  <c r="F56" i="48"/>
  <c r="F55" i="48"/>
  <c r="F54" i="48"/>
  <c r="F53" i="48"/>
  <c r="F52" i="48"/>
  <c r="F51" i="48"/>
  <c r="F50" i="48"/>
  <c r="F49" i="48"/>
  <c r="F48" i="48"/>
  <c r="F47" i="48"/>
  <c r="F46" i="48"/>
  <c r="F45" i="48"/>
  <c r="F44" i="48"/>
  <c r="F43" i="48"/>
  <c r="F42" i="48"/>
  <c r="F41" i="48"/>
  <c r="F40" i="48"/>
  <c r="F39" i="48"/>
  <c r="F38" i="48"/>
  <c r="F37" i="48"/>
  <c r="F36" i="48"/>
  <c r="F35" i="48"/>
  <c r="F34" i="48"/>
  <c r="F33" i="48"/>
  <c r="F32" i="48"/>
  <c r="F31" i="48"/>
  <c r="F30" i="48"/>
  <c r="F29" i="48"/>
  <c r="F28" i="48"/>
  <c r="F27" i="48"/>
  <c r="F26" i="48"/>
  <c r="F25" i="48"/>
  <c r="F24" i="48"/>
  <c r="F23" i="48"/>
  <c r="F22" i="48"/>
  <c r="F21" i="48"/>
  <c r="F20" i="48"/>
  <c r="F19" i="48"/>
  <c r="F18" i="48"/>
  <c r="F17" i="48"/>
  <c r="F15" i="48"/>
  <c r="F14" i="48"/>
  <c r="F13" i="48"/>
  <c r="F12" i="48"/>
  <c r="F16" i="48"/>
  <c r="F36" i="1" l="1"/>
  <c r="G36" i="1" s="1"/>
  <c r="F35" i="1"/>
  <c r="G35" i="1" s="1"/>
  <c r="J46" i="20" l="1"/>
  <c r="J6" i="52" l="1"/>
  <c r="G6" i="52"/>
  <c r="C6" i="52"/>
  <c r="A6" i="52"/>
  <c r="J6" i="51"/>
  <c r="G6" i="51"/>
  <c r="C6" i="51"/>
  <c r="A6" i="51"/>
  <c r="I34" i="11" l="1"/>
  <c r="J34" i="11"/>
  <c r="I48" i="50" l="1"/>
  <c r="I46" i="7" s="1"/>
  <c r="F48" i="50"/>
  <c r="F46" i="7" s="1"/>
  <c r="L46" i="50"/>
  <c r="K46" i="50"/>
  <c r="L45" i="50"/>
  <c r="K45" i="50"/>
  <c r="L44" i="50"/>
  <c r="K44" i="50"/>
  <c r="L43" i="50"/>
  <c r="K43" i="50"/>
  <c r="L42" i="50"/>
  <c r="K42" i="50"/>
  <c r="L41" i="50"/>
  <c r="K41" i="50"/>
  <c r="L40" i="50"/>
  <c r="K40" i="50"/>
  <c r="L39" i="50"/>
  <c r="K39" i="50"/>
  <c r="L38" i="50"/>
  <c r="K38" i="50"/>
  <c r="L37" i="50"/>
  <c r="K37" i="50"/>
  <c r="L36" i="50"/>
  <c r="K36" i="50"/>
  <c r="L35" i="50"/>
  <c r="K35" i="50"/>
  <c r="L34" i="50"/>
  <c r="K34" i="50"/>
  <c r="L33" i="50"/>
  <c r="K33" i="50"/>
  <c r="L32" i="50"/>
  <c r="K32" i="50"/>
  <c r="L31" i="50"/>
  <c r="K31" i="50"/>
  <c r="L30" i="50"/>
  <c r="K30" i="50"/>
  <c r="L29" i="50"/>
  <c r="K29" i="50"/>
  <c r="L28" i="50"/>
  <c r="K28" i="50"/>
  <c r="L27" i="50"/>
  <c r="K27" i="50"/>
  <c r="L26" i="50"/>
  <c r="K26" i="50"/>
  <c r="L25" i="50"/>
  <c r="K25" i="50"/>
  <c r="L24" i="50"/>
  <c r="K24" i="50"/>
  <c r="L23" i="50"/>
  <c r="K23" i="50"/>
  <c r="L22" i="50"/>
  <c r="K22" i="50"/>
  <c r="L21" i="50"/>
  <c r="K21" i="50"/>
  <c r="L20" i="50"/>
  <c r="K20" i="50"/>
  <c r="L19" i="50"/>
  <c r="K19" i="50"/>
  <c r="L18" i="50"/>
  <c r="K18" i="50"/>
  <c r="L17" i="50"/>
  <c r="K17" i="50"/>
  <c r="L16" i="50"/>
  <c r="K16" i="50"/>
  <c r="L15" i="50"/>
  <c r="K15" i="50"/>
  <c r="L14" i="50"/>
  <c r="K14" i="50"/>
  <c r="L13" i="50"/>
  <c r="K13" i="50"/>
  <c r="H4" i="50"/>
  <c r="E4" i="50"/>
  <c r="D4" i="50"/>
  <c r="A4" i="50"/>
  <c r="I102" i="29" l="1"/>
  <c r="I104" i="29"/>
  <c r="I103" i="29"/>
  <c r="I101" i="29"/>
  <c r="I100" i="29"/>
  <c r="I97" i="29"/>
  <c r="I96" i="29"/>
  <c r="I95" i="29"/>
  <c r="I94" i="29"/>
  <c r="I93" i="29"/>
  <c r="I92" i="29"/>
  <c r="I91" i="29"/>
  <c r="I90" i="29"/>
  <c r="I89" i="29"/>
  <c r="I88" i="29"/>
  <c r="I87" i="29"/>
  <c r="I86" i="29"/>
  <c r="I85" i="29"/>
  <c r="I115" i="29"/>
  <c r="I114" i="29"/>
  <c r="I113" i="29"/>
  <c r="I112" i="29"/>
  <c r="I111" i="29"/>
  <c r="I110" i="29"/>
  <c r="I109" i="29"/>
  <c r="I108" i="29"/>
  <c r="I107" i="29"/>
  <c r="I106" i="29"/>
  <c r="I105" i="29"/>
  <c r="I99" i="29"/>
  <c r="I98" i="29"/>
  <c r="D72" i="48" l="1"/>
  <c r="F13" i="41" s="1"/>
  <c r="D71" i="48"/>
  <c r="F13" i="7" s="1"/>
  <c r="F48" i="7" s="1"/>
  <c r="D70" i="48"/>
  <c r="F13" i="39" l="1"/>
  <c r="F99" i="49"/>
  <c r="G99" i="49" s="1"/>
  <c r="F98" i="49"/>
  <c r="G98" i="49" s="1"/>
  <c r="F97" i="49"/>
  <c r="F96" i="49"/>
  <c r="F94" i="49"/>
  <c r="F95" i="49"/>
  <c r="E73" i="48"/>
  <c r="I13" i="42" s="1"/>
  <c r="E72" i="48"/>
  <c r="I13" i="41" s="1"/>
  <c r="E71" i="48"/>
  <c r="I13" i="7" s="1"/>
  <c r="I48" i="7" s="1"/>
  <c r="E70" i="48"/>
  <c r="I13" i="39" s="1"/>
  <c r="L25" i="7"/>
  <c r="K25" i="7"/>
  <c r="L24" i="7"/>
  <c r="K24" i="7"/>
  <c r="L23" i="7"/>
  <c r="K23" i="7"/>
  <c r="L22" i="7"/>
  <c r="K22" i="7"/>
  <c r="L21" i="7"/>
  <c r="K21" i="7"/>
  <c r="L20" i="7"/>
  <c r="K20" i="7"/>
  <c r="L19" i="7"/>
  <c r="K19" i="7"/>
  <c r="L18" i="7"/>
  <c r="K18" i="7"/>
  <c r="L17" i="7"/>
  <c r="K17" i="7"/>
  <c r="L16" i="7"/>
  <c r="K16" i="7"/>
  <c r="K38" i="28"/>
  <c r="K15" i="28"/>
  <c r="K16" i="28"/>
  <c r="K17" i="28"/>
  <c r="K18" i="28"/>
  <c r="K19" i="28"/>
  <c r="K20" i="28"/>
  <c r="K21" i="28"/>
  <c r="K22" i="28"/>
  <c r="K23" i="28"/>
  <c r="K24" i="28"/>
  <c r="K25" i="28"/>
  <c r="K26" i="28"/>
  <c r="K27" i="28"/>
  <c r="K28" i="28"/>
  <c r="K29" i="28"/>
  <c r="K30" i="28"/>
  <c r="K31" i="28"/>
  <c r="K32" i="28"/>
  <c r="K33" i="28"/>
  <c r="K34" i="28"/>
  <c r="K35" i="28"/>
  <c r="K36" i="28"/>
  <c r="K37" i="28"/>
  <c r="K13" i="28"/>
  <c r="K14" i="28"/>
  <c r="G40" i="28"/>
  <c r="F40" i="28"/>
  <c r="E95" i="49" l="1"/>
  <c r="G95" i="49" s="1"/>
  <c r="E96" i="49"/>
  <c r="G96" i="49" s="1"/>
  <c r="E97" i="49"/>
  <c r="G97" i="49" s="1"/>
  <c r="E94" i="49"/>
  <c r="E101" i="49" l="1"/>
  <c r="G94" i="49"/>
  <c r="G86" i="49"/>
  <c r="F6" i="48"/>
  <c r="E6" i="48"/>
  <c r="C6" i="48"/>
  <c r="A6" i="48"/>
  <c r="G65" i="48"/>
  <c r="E75" i="48" l="1"/>
  <c r="E74" i="48" s="1"/>
  <c r="G88" i="49"/>
  <c r="D73" i="48"/>
  <c r="E65" i="48"/>
  <c r="D75" i="48" s="1"/>
  <c r="F101" i="49"/>
  <c r="D74" i="48" l="1"/>
  <c r="F100" i="49"/>
  <c r="G100" i="49" s="1"/>
  <c r="G90" i="49"/>
  <c r="G101" i="49" s="1"/>
  <c r="F13" i="42"/>
  <c r="I48" i="47"/>
  <c r="I38" i="39" s="1"/>
  <c r="I39" i="39" s="1"/>
  <c r="F48" i="47"/>
  <c r="F38" i="39" s="1"/>
  <c r="F39" i="39" s="1"/>
  <c r="L46" i="47"/>
  <c r="K46" i="47"/>
  <c r="L45" i="47"/>
  <c r="K45" i="47"/>
  <c r="L44" i="47"/>
  <c r="K44" i="47"/>
  <c r="L43" i="47"/>
  <c r="K43" i="47"/>
  <c r="L42" i="47"/>
  <c r="K42" i="47"/>
  <c r="L41" i="47"/>
  <c r="K41" i="47"/>
  <c r="L40" i="47"/>
  <c r="K40" i="47"/>
  <c r="L39" i="47"/>
  <c r="K39" i="47"/>
  <c r="L38" i="47"/>
  <c r="K38" i="47"/>
  <c r="L37" i="47"/>
  <c r="K37" i="47"/>
  <c r="L36" i="47"/>
  <c r="K36" i="47"/>
  <c r="L35" i="47"/>
  <c r="K35" i="47"/>
  <c r="L34" i="47"/>
  <c r="K34" i="47"/>
  <c r="L33" i="47"/>
  <c r="K33" i="47"/>
  <c r="L32" i="47"/>
  <c r="K32" i="47"/>
  <c r="L31" i="47"/>
  <c r="K31" i="47"/>
  <c r="L30" i="47"/>
  <c r="K30" i="47"/>
  <c r="L29" i="47"/>
  <c r="K29" i="47"/>
  <c r="L28" i="47"/>
  <c r="K28" i="47"/>
  <c r="L27" i="47"/>
  <c r="K27" i="47"/>
  <c r="L26" i="47"/>
  <c r="K26" i="47"/>
  <c r="L25" i="47"/>
  <c r="K25" i="47"/>
  <c r="L24" i="47"/>
  <c r="K24" i="47"/>
  <c r="L23" i="47"/>
  <c r="K23" i="47"/>
  <c r="L22" i="47"/>
  <c r="K22" i="47"/>
  <c r="L21" i="47"/>
  <c r="K21" i="47"/>
  <c r="L20" i="47"/>
  <c r="K20" i="47"/>
  <c r="L19" i="47"/>
  <c r="K19" i="47"/>
  <c r="L18" i="47"/>
  <c r="K18" i="47"/>
  <c r="L17" i="47"/>
  <c r="K17" i="47"/>
  <c r="L16" i="47"/>
  <c r="K16" i="47"/>
  <c r="L15" i="47"/>
  <c r="K15" i="47"/>
  <c r="L14" i="47"/>
  <c r="K14" i="47"/>
  <c r="L13" i="47"/>
  <c r="K13" i="47"/>
  <c r="H4" i="47"/>
  <c r="E4" i="47"/>
  <c r="D4" i="47"/>
  <c r="A4" i="47"/>
  <c r="I48" i="45" l="1"/>
  <c r="I45" i="7" s="1"/>
  <c r="F48" i="45"/>
  <c r="F45" i="7" s="1"/>
  <c r="L46" i="45"/>
  <c r="K46" i="45"/>
  <c r="L45" i="45"/>
  <c r="K45" i="45"/>
  <c r="L44" i="45"/>
  <c r="K44" i="45"/>
  <c r="L43" i="45"/>
  <c r="K43" i="45"/>
  <c r="L42" i="45"/>
  <c r="K42" i="45"/>
  <c r="L41" i="45"/>
  <c r="K41" i="45"/>
  <c r="L40" i="45"/>
  <c r="K40" i="45"/>
  <c r="L39" i="45"/>
  <c r="K39" i="45"/>
  <c r="L38" i="45"/>
  <c r="K38" i="45"/>
  <c r="L37" i="45"/>
  <c r="K37" i="45"/>
  <c r="L36" i="45"/>
  <c r="K36" i="45"/>
  <c r="L35" i="45"/>
  <c r="K35" i="45"/>
  <c r="L34" i="45"/>
  <c r="K34" i="45"/>
  <c r="L33" i="45"/>
  <c r="K33" i="45"/>
  <c r="L32" i="45"/>
  <c r="K32" i="45"/>
  <c r="L31" i="45"/>
  <c r="K31" i="45"/>
  <c r="L30" i="45"/>
  <c r="K30" i="45"/>
  <c r="L29" i="45"/>
  <c r="K29" i="45"/>
  <c r="L28" i="45"/>
  <c r="K28" i="45"/>
  <c r="L27" i="45"/>
  <c r="K27" i="45"/>
  <c r="L26" i="45"/>
  <c r="K26" i="45"/>
  <c r="L25" i="45"/>
  <c r="K25" i="45"/>
  <c r="L24" i="45"/>
  <c r="K24" i="45"/>
  <c r="L23" i="45"/>
  <c r="K23" i="45"/>
  <c r="L22" i="45"/>
  <c r="K22" i="45"/>
  <c r="L21" i="45"/>
  <c r="K21" i="45"/>
  <c r="L20" i="45"/>
  <c r="K20" i="45"/>
  <c r="L19" i="45"/>
  <c r="K19" i="45"/>
  <c r="L18" i="45"/>
  <c r="K18" i="45"/>
  <c r="L17" i="45"/>
  <c r="K17" i="45"/>
  <c r="L16" i="45"/>
  <c r="K16" i="45"/>
  <c r="L15" i="45"/>
  <c r="K15" i="45"/>
  <c r="L14" i="45"/>
  <c r="K14" i="45"/>
  <c r="L13" i="45"/>
  <c r="K13" i="45"/>
  <c r="H4" i="45"/>
  <c r="E4" i="45"/>
  <c r="D4" i="45"/>
  <c r="A4" i="45"/>
  <c r="I226" i="29" l="1"/>
  <c r="I225" i="29"/>
  <c r="I224" i="29"/>
  <c r="I223" i="29"/>
  <c r="I203" i="29"/>
  <c r="I202" i="29"/>
  <c r="I204" i="29"/>
  <c r="I186" i="29"/>
  <c r="I185" i="29"/>
  <c r="I184" i="29"/>
  <c r="I192" i="29"/>
  <c r="I191" i="29"/>
  <c r="I190" i="29"/>
  <c r="I189" i="29"/>
  <c r="I188" i="29"/>
  <c r="I187" i="29"/>
  <c r="I183" i="29"/>
  <c r="I182" i="29"/>
  <c r="I181" i="29"/>
  <c r="I180" i="29"/>
  <c r="I196" i="29"/>
  <c r="I195" i="29"/>
  <c r="I194" i="29"/>
  <c r="I193" i="29"/>
  <c r="I179" i="29"/>
  <c r="I178" i="29"/>
  <c r="I177" i="29"/>
  <c r="I176" i="29"/>
  <c r="I175" i="29"/>
  <c r="I174" i="29"/>
  <c r="I173" i="29"/>
  <c r="I172" i="29"/>
  <c r="I171" i="29"/>
  <c r="I170" i="29"/>
  <c r="I169" i="29"/>
  <c r="I168" i="29"/>
  <c r="I167" i="29"/>
  <c r="I166" i="29"/>
  <c r="I165" i="29"/>
  <c r="I164" i="29"/>
  <c r="I163" i="29"/>
  <c r="I162" i="29"/>
  <c r="I161" i="29"/>
  <c r="I160" i="29"/>
  <c r="I159" i="29"/>
  <c r="I158" i="29"/>
  <c r="I157" i="29"/>
  <c r="I156" i="29"/>
  <c r="I155" i="29"/>
  <c r="I154" i="29"/>
  <c r="I153" i="29"/>
  <c r="I125" i="29"/>
  <c r="I124" i="29"/>
  <c r="I123" i="29"/>
  <c r="I67" i="29"/>
  <c r="I66" i="29"/>
  <c r="I65" i="29"/>
  <c r="I64" i="29"/>
  <c r="I63" i="29"/>
  <c r="I62" i="29"/>
  <c r="I61" i="29"/>
  <c r="I76" i="29"/>
  <c r="I75" i="29"/>
  <c r="I74" i="29"/>
  <c r="I73" i="29"/>
  <c r="I72" i="29"/>
  <c r="I71" i="29"/>
  <c r="I70" i="29"/>
  <c r="I69" i="29"/>
  <c r="I68" i="29"/>
  <c r="I60" i="29"/>
  <c r="I59" i="29"/>
  <c r="I58" i="29"/>
  <c r="I57" i="29"/>
  <c r="I56" i="29"/>
  <c r="I40" i="29"/>
  <c r="I39" i="29"/>
  <c r="I38" i="29"/>
  <c r="I37" i="29"/>
  <c r="I36" i="29"/>
  <c r="I35" i="29"/>
  <c r="I34" i="29"/>
  <c r="I33" i="29"/>
  <c r="I32" i="29"/>
  <c r="I31" i="29"/>
  <c r="I30" i="29"/>
  <c r="I29" i="29"/>
  <c r="I28" i="29"/>
  <c r="I27" i="29"/>
  <c r="I26" i="29"/>
  <c r="I25" i="29"/>
  <c r="I24" i="29"/>
  <c r="I23" i="29"/>
  <c r="I22" i="29"/>
  <c r="I21" i="29"/>
  <c r="I20" i="29"/>
  <c r="I19" i="29"/>
  <c r="I18" i="29"/>
  <c r="I17" i="29"/>
  <c r="D4" i="40" l="1"/>
  <c r="H268" i="29" l="1"/>
  <c r="D268" i="29"/>
  <c r="C268" i="29"/>
  <c r="B268" i="29"/>
  <c r="F37" i="1" l="1"/>
  <c r="G37" i="1" s="1"/>
  <c r="E31" i="35" l="1"/>
  <c r="E37" i="35" s="1"/>
  <c r="J39" i="35" s="1"/>
  <c r="K18" i="15" l="1"/>
  <c r="K19" i="15"/>
  <c r="K20" i="15"/>
  <c r="K21" i="15"/>
  <c r="K17" i="15"/>
  <c r="K13" i="15"/>
  <c r="K14" i="15"/>
  <c r="K12" i="15"/>
  <c r="K26" i="19" l="1"/>
  <c r="K15" i="19"/>
  <c r="I48" i="40" l="1"/>
  <c r="I44" i="7" s="1"/>
  <c r="F48" i="40"/>
  <c r="F44" i="7" s="1"/>
  <c r="L46" i="40"/>
  <c r="K46" i="40"/>
  <c r="L45" i="40"/>
  <c r="K45" i="40"/>
  <c r="L44" i="40"/>
  <c r="K44" i="40"/>
  <c r="L43" i="40"/>
  <c r="K43" i="40"/>
  <c r="L42" i="40"/>
  <c r="K42" i="40"/>
  <c r="L41" i="40"/>
  <c r="K41" i="40"/>
  <c r="L40" i="40"/>
  <c r="K40" i="40"/>
  <c r="L39" i="40"/>
  <c r="K39" i="40"/>
  <c r="L38" i="40"/>
  <c r="K38" i="40"/>
  <c r="L37" i="40"/>
  <c r="K37" i="40"/>
  <c r="L36" i="40"/>
  <c r="K36" i="40"/>
  <c r="L35" i="40"/>
  <c r="K35" i="40"/>
  <c r="L34" i="40"/>
  <c r="K34" i="40"/>
  <c r="L33" i="40"/>
  <c r="K33" i="40"/>
  <c r="L32" i="40"/>
  <c r="K32" i="40"/>
  <c r="L31" i="40"/>
  <c r="K31" i="40"/>
  <c r="L30" i="40"/>
  <c r="K30" i="40"/>
  <c r="L29" i="40"/>
  <c r="K29" i="40"/>
  <c r="L28" i="40"/>
  <c r="K28" i="40"/>
  <c r="L27" i="40"/>
  <c r="K27" i="40"/>
  <c r="L26" i="40"/>
  <c r="K26" i="40"/>
  <c r="L25" i="40"/>
  <c r="K25" i="40"/>
  <c r="L24" i="40"/>
  <c r="K24" i="40"/>
  <c r="L23" i="40"/>
  <c r="K23" i="40"/>
  <c r="L22" i="40"/>
  <c r="K22" i="40"/>
  <c r="L21" i="40"/>
  <c r="K21" i="40"/>
  <c r="L20" i="40"/>
  <c r="K20" i="40"/>
  <c r="L19" i="40"/>
  <c r="K19" i="40"/>
  <c r="L18" i="40"/>
  <c r="K18" i="40"/>
  <c r="L17" i="40"/>
  <c r="K17" i="40"/>
  <c r="L16" i="40"/>
  <c r="K16" i="40"/>
  <c r="H4" i="42" l="1"/>
  <c r="H4" i="41"/>
  <c r="H4" i="40"/>
  <c r="H4" i="7"/>
  <c r="K43" i="7"/>
  <c r="K42" i="7"/>
  <c r="K41" i="7"/>
  <c r="K40" i="7"/>
  <c r="K39" i="7"/>
  <c r="K38" i="7"/>
  <c r="K37" i="7"/>
  <c r="K36" i="7"/>
  <c r="K35" i="7"/>
  <c r="K34" i="7"/>
  <c r="K33" i="7"/>
  <c r="K32" i="7"/>
  <c r="K31" i="7"/>
  <c r="K30" i="7"/>
  <c r="K29" i="7"/>
  <c r="K28" i="7"/>
  <c r="K27" i="7"/>
  <c r="K26" i="7"/>
  <c r="K15" i="7"/>
  <c r="K13" i="7"/>
  <c r="K15" i="40"/>
  <c r="K13" i="40"/>
  <c r="K36" i="41"/>
  <c r="K35" i="41"/>
  <c r="K34" i="41"/>
  <c r="K33" i="41"/>
  <c r="K32" i="41"/>
  <c r="K31" i="41"/>
  <c r="K30" i="41"/>
  <c r="K29" i="41"/>
  <c r="K28" i="41"/>
  <c r="K27" i="41"/>
  <c r="K26" i="41"/>
  <c r="K25" i="41"/>
  <c r="K24" i="41"/>
  <c r="K23" i="41"/>
  <c r="K22" i="41"/>
  <c r="K21" i="41"/>
  <c r="K20" i="41"/>
  <c r="K19" i="41"/>
  <c r="K18" i="41"/>
  <c r="K17" i="41"/>
  <c r="K16" i="41"/>
  <c r="K15" i="41"/>
  <c r="K13" i="41"/>
  <c r="K36" i="42"/>
  <c r="K35" i="42"/>
  <c r="K34" i="42"/>
  <c r="K33" i="42"/>
  <c r="K32" i="42"/>
  <c r="K31" i="42"/>
  <c r="K30" i="42"/>
  <c r="K29" i="42"/>
  <c r="K28" i="42"/>
  <c r="K27" i="42"/>
  <c r="K26" i="42"/>
  <c r="K25" i="42"/>
  <c r="K24" i="42"/>
  <c r="K23" i="42"/>
  <c r="K22" i="42"/>
  <c r="K21" i="42"/>
  <c r="K20" i="42"/>
  <c r="K19" i="42"/>
  <c r="K18" i="42"/>
  <c r="K17" i="42"/>
  <c r="K16" i="42"/>
  <c r="K15" i="42"/>
  <c r="K13" i="42"/>
  <c r="K36" i="39"/>
  <c r="K35" i="39"/>
  <c r="K34" i="39"/>
  <c r="K33" i="39"/>
  <c r="K32" i="39"/>
  <c r="K31" i="39"/>
  <c r="K30" i="39"/>
  <c r="K29" i="39"/>
  <c r="K28" i="39"/>
  <c r="K27" i="39"/>
  <c r="K26" i="39"/>
  <c r="K25" i="39"/>
  <c r="K24" i="39"/>
  <c r="K23" i="39"/>
  <c r="K22" i="39"/>
  <c r="K21" i="39"/>
  <c r="K20" i="39"/>
  <c r="K19" i="39"/>
  <c r="K18" i="39"/>
  <c r="K17" i="39"/>
  <c r="K16" i="39"/>
  <c r="K15" i="39"/>
  <c r="K13" i="39"/>
  <c r="K14" i="7"/>
  <c r="K14" i="40"/>
  <c r="K14" i="41"/>
  <c r="K14" i="42"/>
  <c r="K14" i="39"/>
  <c r="H16" i="15" l="1"/>
  <c r="H23" i="15" s="1"/>
  <c r="J38" i="33" l="1"/>
  <c r="J37" i="33"/>
  <c r="J36" i="33"/>
  <c r="J35" i="33"/>
  <c r="J34" i="33"/>
  <c r="J33" i="33"/>
  <c r="J32" i="33"/>
  <c r="J31" i="33"/>
  <c r="J30" i="33"/>
  <c r="J29" i="33"/>
  <c r="J28" i="33"/>
  <c r="J27" i="33"/>
  <c r="J26" i="33"/>
  <c r="J25" i="33"/>
  <c r="J24" i="33"/>
  <c r="J23" i="33"/>
  <c r="J22" i="33"/>
  <c r="J21" i="33"/>
  <c r="J20" i="33"/>
  <c r="J19" i="33"/>
  <c r="J18" i="33"/>
  <c r="J17" i="33"/>
  <c r="J16" i="33"/>
  <c r="J15" i="33"/>
  <c r="J14" i="33"/>
  <c r="J13" i="33"/>
  <c r="J12" i="33"/>
  <c r="J38" i="32"/>
  <c r="I38" i="32"/>
  <c r="J37" i="32"/>
  <c r="I37" i="32"/>
  <c r="J36" i="32"/>
  <c r="I36" i="32"/>
  <c r="J35" i="32"/>
  <c r="I35" i="32"/>
  <c r="J34" i="32"/>
  <c r="I34" i="32"/>
  <c r="J33" i="32"/>
  <c r="I33" i="32"/>
  <c r="J32" i="32"/>
  <c r="I32" i="32"/>
  <c r="J31" i="32"/>
  <c r="I31" i="32"/>
  <c r="J30" i="32"/>
  <c r="I30" i="32"/>
  <c r="J29" i="32"/>
  <c r="I29" i="32"/>
  <c r="J28" i="32"/>
  <c r="I28" i="32"/>
  <c r="J27" i="32"/>
  <c r="I27" i="32"/>
  <c r="J26" i="32"/>
  <c r="I26" i="32"/>
  <c r="J25" i="32"/>
  <c r="I25" i="32"/>
  <c r="J24" i="32"/>
  <c r="I24" i="32"/>
  <c r="J23" i="32"/>
  <c r="I23" i="32"/>
  <c r="J22" i="32"/>
  <c r="I22" i="32"/>
  <c r="J21" i="32"/>
  <c r="I21" i="32"/>
  <c r="J20" i="32"/>
  <c r="I20" i="32"/>
  <c r="J19" i="32"/>
  <c r="I19" i="32"/>
  <c r="J18" i="32"/>
  <c r="I18" i="32"/>
  <c r="J17" i="32"/>
  <c r="I17" i="32"/>
  <c r="J16" i="32"/>
  <c r="I16" i="32"/>
  <c r="J15" i="32"/>
  <c r="I15" i="32"/>
  <c r="J14" i="32"/>
  <c r="I14" i="32"/>
  <c r="J13" i="32"/>
  <c r="I13" i="32"/>
  <c r="J12" i="32"/>
  <c r="I12" i="32"/>
  <c r="J38" i="11"/>
  <c r="I38" i="11"/>
  <c r="J37" i="11"/>
  <c r="I37" i="11"/>
  <c r="J36" i="11"/>
  <c r="I36" i="11"/>
  <c r="J35" i="11"/>
  <c r="I35" i="11"/>
  <c r="J33" i="11"/>
  <c r="I33" i="11"/>
  <c r="J32" i="11"/>
  <c r="I32" i="11"/>
  <c r="J31" i="11"/>
  <c r="I31" i="11"/>
  <c r="J30" i="11"/>
  <c r="I30" i="11"/>
  <c r="J29" i="11"/>
  <c r="I29" i="11"/>
  <c r="J28" i="11"/>
  <c r="I28" i="11"/>
  <c r="J27" i="11"/>
  <c r="I27" i="11"/>
  <c r="J26" i="11"/>
  <c r="I26" i="11"/>
  <c r="J25" i="11"/>
  <c r="I25" i="11"/>
  <c r="J24" i="11"/>
  <c r="I24" i="11"/>
  <c r="J23" i="11"/>
  <c r="I23" i="11"/>
  <c r="J22" i="11"/>
  <c r="I22" i="11"/>
  <c r="J21" i="11"/>
  <c r="I21" i="11"/>
  <c r="J20" i="11"/>
  <c r="I20" i="11"/>
  <c r="J19" i="11"/>
  <c r="I19" i="11"/>
  <c r="J18" i="11"/>
  <c r="I18" i="11"/>
  <c r="J17" i="11"/>
  <c r="I17" i="11"/>
  <c r="J16" i="11"/>
  <c r="I16" i="11"/>
  <c r="J15" i="11"/>
  <c r="I15" i="11"/>
  <c r="J14" i="11"/>
  <c r="I14" i="11"/>
  <c r="J13" i="11"/>
  <c r="I13" i="11"/>
  <c r="J38" i="31"/>
  <c r="J37" i="31"/>
  <c r="J36" i="31"/>
  <c r="J35" i="31"/>
  <c r="J34" i="31"/>
  <c r="J33" i="31"/>
  <c r="J32" i="31"/>
  <c r="J31" i="31"/>
  <c r="J30" i="31"/>
  <c r="J29" i="31"/>
  <c r="J28" i="31"/>
  <c r="J27" i="31"/>
  <c r="J26" i="31"/>
  <c r="J25" i="31"/>
  <c r="J24" i="31"/>
  <c r="J23" i="31"/>
  <c r="J22" i="31"/>
  <c r="J21" i="31"/>
  <c r="J20" i="31"/>
  <c r="J19" i="31"/>
  <c r="J18" i="31"/>
  <c r="J17" i="31"/>
  <c r="J16" i="31"/>
  <c r="J15" i="31"/>
  <c r="J14" i="31"/>
  <c r="J13" i="31"/>
  <c r="J12" i="31"/>
  <c r="I38" i="31"/>
  <c r="I37" i="31"/>
  <c r="I36" i="31"/>
  <c r="I35" i="31"/>
  <c r="I34" i="31"/>
  <c r="I33" i="31"/>
  <c r="I32" i="31"/>
  <c r="I31" i="31"/>
  <c r="I30" i="31"/>
  <c r="I29" i="31"/>
  <c r="I28" i="31"/>
  <c r="I27" i="31"/>
  <c r="I26" i="31"/>
  <c r="I25" i="31"/>
  <c r="I24" i="31"/>
  <c r="I23" i="31"/>
  <c r="I22" i="31"/>
  <c r="I21" i="31"/>
  <c r="I20" i="31"/>
  <c r="I19" i="31"/>
  <c r="I18" i="31"/>
  <c r="I17" i="31"/>
  <c r="I16" i="31"/>
  <c r="I14" i="31"/>
  <c r="I13" i="31"/>
  <c r="I12" i="31"/>
  <c r="I15" i="31"/>
  <c r="L6" i="28" l="1"/>
  <c r="I6" i="28"/>
  <c r="D6" i="28"/>
  <c r="A6" i="28"/>
  <c r="C6" i="35"/>
  <c r="A6" i="35"/>
  <c r="I4" i="33"/>
  <c r="I3" i="33"/>
  <c r="I2" i="33"/>
  <c r="I4" i="32"/>
  <c r="I3" i="32"/>
  <c r="I2" i="32"/>
  <c r="I4" i="11"/>
  <c r="I3" i="11"/>
  <c r="I2" i="11"/>
  <c r="I4" i="31"/>
  <c r="I3" i="31"/>
  <c r="I2" i="31"/>
  <c r="E4" i="42"/>
  <c r="D4" i="42"/>
  <c r="A4" i="42"/>
  <c r="E4" i="41"/>
  <c r="D4" i="41"/>
  <c r="A4" i="41"/>
  <c r="E4" i="7"/>
  <c r="D4" i="7"/>
  <c r="A4" i="7"/>
  <c r="A4" i="39"/>
  <c r="D4" i="39"/>
  <c r="E5" i="17"/>
  <c r="D5" i="17"/>
  <c r="A5" i="17"/>
  <c r="F5" i="29"/>
  <c r="C5" i="29"/>
  <c r="A5" i="29"/>
  <c r="G4" i="15"/>
  <c r="D4" i="15"/>
  <c r="A4" i="15"/>
  <c r="D5" i="4"/>
  <c r="B5" i="4"/>
  <c r="A5" i="4"/>
  <c r="G6" i="35" l="1"/>
  <c r="E6" i="35"/>
  <c r="E4" i="40"/>
  <c r="A4" i="40"/>
  <c r="H4" i="39"/>
  <c r="E4" i="39"/>
  <c r="G8" i="22"/>
  <c r="G7" i="22"/>
  <c r="G6" i="22"/>
  <c r="G5" i="22"/>
  <c r="D9" i="18"/>
  <c r="D8" i="18"/>
  <c r="D7" i="18"/>
  <c r="D6" i="18"/>
  <c r="F5" i="17"/>
  <c r="I6" i="16"/>
  <c r="G6" i="16"/>
  <c r="D6" i="16"/>
  <c r="A6" i="16"/>
  <c r="G4" i="30"/>
  <c r="D4" i="30"/>
  <c r="A4" i="30"/>
  <c r="I5" i="29"/>
  <c r="J4" i="15"/>
  <c r="K10" i="15"/>
  <c r="G10" i="15"/>
  <c r="C8" i="25"/>
  <c r="C7" i="25"/>
  <c r="C6" i="25"/>
  <c r="C5" i="25"/>
  <c r="E9" i="21"/>
  <c r="E8" i="21"/>
  <c r="E7" i="21"/>
  <c r="E6" i="21"/>
  <c r="G8" i="20"/>
  <c r="G7" i="20"/>
  <c r="G6" i="20"/>
  <c r="G5" i="20"/>
  <c r="D7" i="19"/>
  <c r="D6" i="19"/>
  <c r="D5" i="19"/>
  <c r="I4" i="5"/>
  <c r="I3" i="5"/>
  <c r="I2" i="5"/>
  <c r="D8" i="19"/>
  <c r="I5" i="5"/>
  <c r="F5" i="4"/>
  <c r="I4" i="30"/>
  <c r="H4" i="1"/>
  <c r="I5" i="33" l="1"/>
  <c r="I5" i="32"/>
  <c r="I5" i="11"/>
  <c r="I5" i="31"/>
  <c r="I38" i="42" l="1"/>
  <c r="G11" i="30" s="1"/>
  <c r="F38" i="42"/>
  <c r="L36" i="42"/>
  <c r="L35" i="42"/>
  <c r="L34" i="42"/>
  <c r="L33" i="42"/>
  <c r="L32" i="42"/>
  <c r="L31" i="42"/>
  <c r="L30" i="42"/>
  <c r="L29" i="42"/>
  <c r="L28" i="42"/>
  <c r="L27" i="42"/>
  <c r="L26" i="42"/>
  <c r="L25" i="42"/>
  <c r="L24" i="42"/>
  <c r="L23" i="42"/>
  <c r="L22" i="42"/>
  <c r="L21" i="42"/>
  <c r="L20" i="42"/>
  <c r="L19" i="42"/>
  <c r="L18" i="42"/>
  <c r="L17" i="42"/>
  <c r="L16" i="42"/>
  <c r="L15" i="42"/>
  <c r="L14" i="42"/>
  <c r="L13" i="42"/>
  <c r="I38" i="41"/>
  <c r="F11" i="30" s="1"/>
  <c r="F38" i="41"/>
  <c r="L36" i="41"/>
  <c r="L35" i="41"/>
  <c r="L34" i="41"/>
  <c r="L33" i="41"/>
  <c r="L32" i="41"/>
  <c r="L31" i="41"/>
  <c r="L30" i="41"/>
  <c r="L29" i="41"/>
  <c r="L28" i="41"/>
  <c r="L27" i="41"/>
  <c r="L26" i="41"/>
  <c r="L25" i="41"/>
  <c r="L24" i="41"/>
  <c r="L23" i="41"/>
  <c r="L22" i="41"/>
  <c r="L21" i="41"/>
  <c r="L20" i="41"/>
  <c r="L19" i="41"/>
  <c r="L18" i="41"/>
  <c r="L17" i="41"/>
  <c r="L16" i="41"/>
  <c r="L15" i="41"/>
  <c r="L14" i="41"/>
  <c r="L13" i="41"/>
  <c r="L15" i="40"/>
  <c r="L14" i="40"/>
  <c r="L13" i="40"/>
  <c r="L30" i="39"/>
  <c r="D11" i="30"/>
  <c r="L36" i="39"/>
  <c r="L35" i="39"/>
  <c r="L34" i="39"/>
  <c r="L33" i="39"/>
  <c r="L32" i="39"/>
  <c r="L31" i="39"/>
  <c r="L29" i="39"/>
  <c r="L28" i="39"/>
  <c r="L27" i="39"/>
  <c r="L26" i="39"/>
  <c r="L25" i="39"/>
  <c r="L24" i="39"/>
  <c r="L23" i="39"/>
  <c r="L22" i="39"/>
  <c r="L21" i="39"/>
  <c r="L20" i="39"/>
  <c r="L19" i="39"/>
  <c r="L18" i="39"/>
  <c r="L17" i="39"/>
  <c r="L16" i="39"/>
  <c r="L15" i="39"/>
  <c r="L14" i="39"/>
  <c r="L13" i="39"/>
  <c r="L26" i="7" l="1"/>
  <c r="L27" i="7"/>
  <c r="L29" i="7"/>
  <c r="L30" i="7"/>
  <c r="L31" i="7"/>
  <c r="L32" i="7"/>
  <c r="L33" i="7"/>
  <c r="L35" i="7"/>
  <c r="L37" i="7"/>
  <c r="L38" i="7"/>
  <c r="L39" i="7"/>
  <c r="L40" i="7"/>
  <c r="L41" i="7"/>
  <c r="L42" i="7"/>
  <c r="L43" i="7"/>
  <c r="L13" i="7"/>
  <c r="L14" i="7"/>
  <c r="L15" i="7"/>
  <c r="L28" i="7"/>
  <c r="L34" i="7"/>
  <c r="L36" i="7"/>
  <c r="I146" i="29" l="1"/>
  <c r="I145" i="29"/>
  <c r="I55" i="29"/>
  <c r="H27" i="35"/>
  <c r="H26" i="35"/>
  <c r="H14" i="35"/>
  <c r="H15" i="35"/>
  <c r="H16" i="35"/>
  <c r="H17" i="35"/>
  <c r="H18" i="35"/>
  <c r="H19" i="35"/>
  <c r="H20" i="35"/>
  <c r="H21" i="35"/>
  <c r="H22" i="35"/>
  <c r="H23" i="35"/>
  <c r="H24" i="35"/>
  <c r="H25" i="35"/>
  <c r="H28" i="35"/>
  <c r="H29" i="35"/>
  <c r="H13" i="35"/>
  <c r="F31" i="35"/>
  <c r="E12" i="11" l="1"/>
  <c r="H31" i="35"/>
  <c r="H19" i="21" s="1"/>
  <c r="L15" i="15"/>
  <c r="J31" i="35" l="1"/>
  <c r="K31" i="35" s="1"/>
  <c r="L31" i="35" s="1"/>
  <c r="K16" i="15"/>
  <c r="D20" i="22"/>
  <c r="K23" i="15" l="1"/>
  <c r="I229" i="29" l="1"/>
  <c r="B33" i="16" l="1"/>
  <c r="B34" i="16"/>
  <c r="B35" i="16"/>
  <c r="B29" i="16" l="1"/>
  <c r="B30" i="16"/>
  <c r="B31" i="16"/>
  <c r="B32" i="16"/>
  <c r="B36" i="16"/>
  <c r="B28" i="16"/>
  <c r="B27" i="16"/>
  <c r="H43" i="5"/>
  <c r="E11" i="30" l="1"/>
  <c r="J40" i="28"/>
  <c r="D40" i="28"/>
  <c r="I40" i="28"/>
  <c r="H40" i="28"/>
  <c r="I35" i="30" s="1"/>
  <c r="J43" i="30"/>
  <c r="J40" i="30"/>
  <c r="I139" i="29"/>
  <c r="I142" i="29"/>
  <c r="I258" i="29"/>
  <c r="I228" i="29"/>
  <c r="I143" i="29"/>
  <c r="I141" i="29"/>
  <c r="I140" i="29"/>
  <c r="I138" i="29"/>
  <c r="I137" i="29"/>
  <c r="E40" i="33"/>
  <c r="G13" i="30" s="1"/>
  <c r="E40" i="32"/>
  <c r="F13" i="30" s="1"/>
  <c r="E40" i="31"/>
  <c r="D13" i="30" s="1"/>
  <c r="D22" i="22"/>
  <c r="D28" i="22"/>
  <c r="H30" i="22"/>
  <c r="H41" i="22"/>
  <c r="F24" i="18"/>
  <c r="F35" i="18"/>
  <c r="I12" i="29"/>
  <c r="I13" i="29"/>
  <c r="I14" i="29"/>
  <c r="I15" i="29"/>
  <c r="I16" i="29"/>
  <c r="I41" i="29"/>
  <c r="I42" i="29"/>
  <c r="I43" i="29"/>
  <c r="I44" i="29"/>
  <c r="I45" i="29"/>
  <c r="I46" i="29"/>
  <c r="I47" i="29"/>
  <c r="I50" i="29"/>
  <c r="I51" i="29"/>
  <c r="I52" i="29"/>
  <c r="I53" i="29"/>
  <c r="I54" i="29"/>
  <c r="I77" i="29"/>
  <c r="I78" i="29"/>
  <c r="I79" i="29"/>
  <c r="I80" i="29"/>
  <c r="I81" i="29"/>
  <c r="I82" i="29"/>
  <c r="I83" i="29"/>
  <c r="I84" i="29"/>
  <c r="I116" i="29"/>
  <c r="I119" i="29"/>
  <c r="I120" i="29"/>
  <c r="I121" i="29"/>
  <c r="I122" i="29"/>
  <c r="I126" i="29"/>
  <c r="I127" i="29"/>
  <c r="I128" i="29"/>
  <c r="B131" i="29"/>
  <c r="B270" i="29" s="1"/>
  <c r="C131" i="29"/>
  <c r="C270" i="29" s="1"/>
  <c r="D131" i="29"/>
  <c r="D270" i="29" s="1"/>
  <c r="H131" i="29"/>
  <c r="H270" i="29" s="1"/>
  <c r="I133" i="29"/>
  <c r="I134" i="29"/>
  <c r="I135" i="29"/>
  <c r="I136" i="29"/>
  <c r="I144" i="29"/>
  <c r="I147" i="29"/>
  <c r="I148" i="29"/>
  <c r="I149" i="29"/>
  <c r="I150" i="29"/>
  <c r="I151" i="29"/>
  <c r="I152" i="29"/>
  <c r="I197" i="29"/>
  <c r="I200" i="29"/>
  <c r="I201" i="29"/>
  <c r="I205" i="29"/>
  <c r="I206" i="29"/>
  <c r="I207" i="29"/>
  <c r="I208" i="29"/>
  <c r="I209" i="29"/>
  <c r="I210" i="29"/>
  <c r="I211" i="29"/>
  <c r="I212" i="29"/>
  <c r="I213" i="29"/>
  <c r="I214" i="29"/>
  <c r="I215" i="29"/>
  <c r="I218" i="29"/>
  <c r="I219" i="29"/>
  <c r="I220" i="29"/>
  <c r="I221" i="29"/>
  <c r="I222" i="29"/>
  <c r="I227" i="29"/>
  <c r="I230" i="29"/>
  <c r="I231" i="29"/>
  <c r="I232" i="29"/>
  <c r="I233" i="29"/>
  <c r="I234" i="29"/>
  <c r="I235" i="29"/>
  <c r="I236" i="29"/>
  <c r="I237" i="29"/>
  <c r="I240" i="29"/>
  <c r="I241" i="29"/>
  <c r="I242" i="29"/>
  <c r="I243" i="29"/>
  <c r="I244" i="29"/>
  <c r="I245" i="29"/>
  <c r="I246" i="29"/>
  <c r="I247" i="29"/>
  <c r="I248" i="29"/>
  <c r="I249" i="29"/>
  <c r="I250" i="29"/>
  <c r="I251" i="29"/>
  <c r="I254" i="29"/>
  <c r="I255" i="29"/>
  <c r="I256" i="29"/>
  <c r="I257" i="29"/>
  <c r="I259" i="29"/>
  <c r="I260" i="29"/>
  <c r="I261" i="29"/>
  <c r="I262" i="29"/>
  <c r="I263" i="29"/>
  <c r="I264" i="29"/>
  <c r="I265" i="29"/>
  <c r="E16" i="15"/>
  <c r="E23" i="15" s="1"/>
  <c r="G16" i="15"/>
  <c r="G23" i="15" s="1"/>
  <c r="J16" i="15"/>
  <c r="J23" i="15" s="1"/>
  <c r="I34" i="30" s="1"/>
  <c r="J34" i="30" s="1"/>
  <c r="H30" i="21"/>
  <c r="H23" i="20"/>
  <c r="H46" i="20" s="1"/>
  <c r="G15" i="19"/>
  <c r="J15" i="19" s="1"/>
  <c r="G16" i="19"/>
  <c r="J16" i="19" s="1"/>
  <c r="G17" i="19"/>
  <c r="J17" i="19" s="1"/>
  <c r="G18" i="19"/>
  <c r="J18" i="19" s="1"/>
  <c r="G19" i="19"/>
  <c r="J19" i="19" s="1"/>
  <c r="G20" i="19"/>
  <c r="J20" i="19" s="1"/>
  <c r="G21" i="19"/>
  <c r="J21" i="19" s="1"/>
  <c r="G22" i="19"/>
  <c r="J22" i="19" s="1"/>
  <c r="G23" i="19"/>
  <c r="J23" i="19" s="1"/>
  <c r="G24" i="19"/>
  <c r="J24" i="19" s="1"/>
  <c r="G25" i="19"/>
  <c r="J25" i="19" s="1"/>
  <c r="G26" i="19"/>
  <c r="J26" i="19" s="1"/>
  <c r="C28" i="19"/>
  <c r="D28" i="19"/>
  <c r="E28" i="19"/>
  <c r="F28" i="19"/>
  <c r="K23" i="5" s="1"/>
  <c r="D43" i="5"/>
  <c r="G11" i="4"/>
  <c r="G12" i="4"/>
  <c r="G13" i="4"/>
  <c r="G14" i="4"/>
  <c r="G16" i="4"/>
  <c r="F18" i="4"/>
  <c r="G21" i="4"/>
  <c r="G22" i="4"/>
  <c r="G23" i="4"/>
  <c r="G24" i="4"/>
  <c r="G25" i="4"/>
  <c r="G26" i="4"/>
  <c r="G27" i="4"/>
  <c r="G28" i="4"/>
  <c r="G29" i="4"/>
  <c r="G30" i="4"/>
  <c r="G31" i="4"/>
  <c r="G32" i="4"/>
  <c r="G33" i="4"/>
  <c r="G34" i="4"/>
  <c r="G35" i="4"/>
  <c r="G36" i="4"/>
  <c r="G37" i="4"/>
  <c r="G38" i="4"/>
  <c r="B40" i="4"/>
  <c r="D26" i="30" s="1"/>
  <c r="C40" i="4"/>
  <c r="E26" i="30" s="1"/>
  <c r="E27" i="30" s="1"/>
  <c r="D40" i="4"/>
  <c r="F26" i="30" s="1"/>
  <c r="F27" i="30" s="1"/>
  <c r="E40" i="4"/>
  <c r="G26" i="30" s="1"/>
  <c r="G27" i="30" s="1"/>
  <c r="F40" i="4"/>
  <c r="H26" i="30" s="1"/>
  <c r="H27" i="30" s="1"/>
  <c r="H39" i="30" s="1"/>
  <c r="A4" i="1"/>
  <c r="B4" i="1"/>
  <c r="E4" i="1"/>
  <c r="F11" i="1"/>
  <c r="G11" i="1" s="1"/>
  <c r="F12" i="1"/>
  <c r="G12" i="1" s="1"/>
  <c r="F13" i="1"/>
  <c r="G13" i="1" s="1"/>
  <c r="F14" i="1"/>
  <c r="G14" i="1" s="1"/>
  <c r="F15" i="1"/>
  <c r="F16" i="1"/>
  <c r="G16" i="1" s="1"/>
  <c r="F17" i="1"/>
  <c r="G17" i="1" s="1"/>
  <c r="F18" i="1"/>
  <c r="G18" i="1" s="1"/>
  <c r="F19" i="1"/>
  <c r="G19" i="1" s="1"/>
  <c r="F20" i="1"/>
  <c r="G20" i="1" s="1"/>
  <c r="B22" i="1"/>
  <c r="C22" i="1"/>
  <c r="D22" i="1"/>
  <c r="E22" i="1"/>
  <c r="F26" i="1"/>
  <c r="G26" i="1" s="1"/>
  <c r="F27" i="1"/>
  <c r="G27" i="1" s="1"/>
  <c r="F28" i="1"/>
  <c r="F29" i="1"/>
  <c r="G29" i="1" s="1"/>
  <c r="F30" i="1"/>
  <c r="G30" i="1" s="1"/>
  <c r="F31" i="1"/>
  <c r="G31" i="1" s="1"/>
  <c r="F32" i="1"/>
  <c r="G32" i="1" s="1"/>
  <c r="F33" i="1"/>
  <c r="G33" i="1" s="1"/>
  <c r="F34" i="1"/>
  <c r="G34" i="1" s="1"/>
  <c r="F38" i="1"/>
  <c r="G38" i="1" s="1"/>
  <c r="F39" i="1"/>
  <c r="G39" i="1" s="1"/>
  <c r="F40" i="1"/>
  <c r="G40" i="1" s="1"/>
  <c r="B42" i="1"/>
  <c r="C42" i="1"/>
  <c r="D42" i="1"/>
  <c r="E42" i="1"/>
  <c r="J16" i="30"/>
  <c r="J17" i="30"/>
  <c r="J18" i="30"/>
  <c r="J19" i="30"/>
  <c r="J20" i="30"/>
  <c r="J21" i="30"/>
  <c r="J22" i="30"/>
  <c r="J23" i="30"/>
  <c r="J24" i="30"/>
  <c r="J25" i="30"/>
  <c r="J29" i="30"/>
  <c r="J30" i="30"/>
  <c r="D32" i="30"/>
  <c r="E32" i="30"/>
  <c r="F32" i="30"/>
  <c r="G32" i="30"/>
  <c r="J37" i="30"/>
  <c r="H42" i="22" l="1"/>
  <c r="C44" i="1"/>
  <c r="E12" i="30" s="1"/>
  <c r="J32" i="30"/>
  <c r="H42" i="30"/>
  <c r="H46" i="30" s="1"/>
  <c r="K25" i="30"/>
  <c r="K43" i="30"/>
  <c r="I48" i="29"/>
  <c r="D12" i="15" s="1"/>
  <c r="F12" i="15" s="1"/>
  <c r="L12" i="15" s="1"/>
  <c r="K40" i="30"/>
  <c r="J35" i="30"/>
  <c r="J36" i="30" s="1"/>
  <c r="E40" i="11"/>
  <c r="E13" i="30" s="1"/>
  <c r="J13" i="30" s="1"/>
  <c r="D31" i="22"/>
  <c r="F37" i="18"/>
  <c r="I198" i="29"/>
  <c r="J198" i="29" s="1"/>
  <c r="I266" i="29"/>
  <c r="J266" i="29" s="1"/>
  <c r="D21" i="15" s="1"/>
  <c r="F21" i="15" s="1"/>
  <c r="L21" i="15" s="1"/>
  <c r="I252" i="29"/>
  <c r="J252" i="29" s="1"/>
  <c r="D20" i="15" s="1"/>
  <c r="F20" i="15" s="1"/>
  <c r="L20" i="15" s="1"/>
  <c r="I238" i="29"/>
  <c r="D19" i="15" s="1"/>
  <c r="F19" i="15" s="1"/>
  <c r="L19" i="15" s="1"/>
  <c r="I216" i="29"/>
  <c r="D18" i="15" s="1"/>
  <c r="F18" i="15" s="1"/>
  <c r="L18" i="15" s="1"/>
  <c r="I129" i="29"/>
  <c r="D14" i="15" s="1"/>
  <c r="F14" i="15" s="1"/>
  <c r="L14" i="15" s="1"/>
  <c r="I117" i="29"/>
  <c r="D13" i="15" s="1"/>
  <c r="F13" i="15" s="1"/>
  <c r="L13" i="15" s="1"/>
  <c r="G28" i="19"/>
  <c r="K22" i="5" s="1"/>
  <c r="E25" i="53" s="1"/>
  <c r="G40" i="4"/>
  <c r="G18" i="4"/>
  <c r="G28" i="1"/>
  <c r="G42" i="1" s="1"/>
  <c r="B44" i="1"/>
  <c r="D12" i="30" s="1"/>
  <c r="D14" i="30" s="1"/>
  <c r="F22" i="1"/>
  <c r="E44" i="1"/>
  <c r="G12" i="30" s="1"/>
  <c r="G14" i="30" s="1"/>
  <c r="G39" i="30" s="1"/>
  <c r="F42" i="1"/>
  <c r="D44" i="1"/>
  <c r="F12" i="30" s="1"/>
  <c r="F14" i="30" s="1"/>
  <c r="F39" i="30" s="1"/>
  <c r="D27" i="30"/>
  <c r="J27" i="30" s="1"/>
  <c r="J26" i="30"/>
  <c r="K40" i="28"/>
  <c r="J11" i="30"/>
  <c r="G15" i="1" s="1"/>
  <c r="G22" i="1" s="1"/>
  <c r="I36" i="30"/>
  <c r="I39" i="30" s="1"/>
  <c r="K24" i="5" l="1"/>
  <c r="E26" i="53" s="1"/>
  <c r="I4" i="53" s="1"/>
  <c r="K39" i="35"/>
  <c r="H43" i="22"/>
  <c r="I42" i="30"/>
  <c r="G42" i="30"/>
  <c r="D18" i="25" s="1"/>
  <c r="F42" i="30"/>
  <c r="F46" i="30" s="1"/>
  <c r="D17" i="15"/>
  <c r="F17" i="15" s="1"/>
  <c r="L17" i="15" s="1"/>
  <c r="I131" i="29"/>
  <c r="D16" i="15"/>
  <c r="G44" i="1"/>
  <c r="F16" i="15"/>
  <c r="E14" i="30"/>
  <c r="E39" i="30" s="1"/>
  <c r="J238" i="29"/>
  <c r="I268" i="29"/>
  <c r="J216" i="29"/>
  <c r="F44" i="1"/>
  <c r="J12" i="30"/>
  <c r="D39" i="30"/>
  <c r="J131" i="29" l="1"/>
  <c r="J270" i="29" s="1"/>
  <c r="I270" i="29"/>
  <c r="I46" i="30"/>
  <c r="D21" i="25"/>
  <c r="E24" i="25" s="1"/>
  <c r="F23" i="15"/>
  <c r="D23" i="15"/>
  <c r="F11" i="25"/>
  <c r="E42" i="30"/>
  <c r="E46" i="30" s="1"/>
  <c r="D42" i="30"/>
  <c r="J14" i="30"/>
  <c r="J39" i="30" s="1"/>
  <c r="J42" i="30" l="1"/>
  <c r="E14" i="25" s="1"/>
  <c r="E26" i="25" s="1"/>
  <c r="D46" i="30"/>
  <c r="F31" i="25" l="1"/>
  <c r="F34" i="25" s="1"/>
  <c r="H32" i="21" s="1"/>
  <c r="G44" i="30" s="1"/>
  <c r="J44" i="30" l="1"/>
  <c r="G46" i="30"/>
  <c r="J46" i="30" l="1"/>
</calcChain>
</file>

<file path=xl/sharedStrings.xml><?xml version="1.0" encoding="utf-8"?>
<sst xmlns="http://schemas.openxmlformats.org/spreadsheetml/2006/main" count="1999" uniqueCount="905">
  <si>
    <t xml:space="preserve"> </t>
  </si>
  <si>
    <t xml:space="preserve">Room &amp; </t>
  </si>
  <si>
    <t>Board</t>
  </si>
  <si>
    <t>Care</t>
  </si>
  <si>
    <t xml:space="preserve">General </t>
  </si>
  <si>
    <t>Admin</t>
  </si>
  <si>
    <t>Total</t>
  </si>
  <si>
    <t xml:space="preserve">Explanation </t>
  </si>
  <si>
    <t>Remarks</t>
  </si>
  <si>
    <t>Column 1</t>
  </si>
  <si>
    <t>Column 2</t>
  </si>
  <si>
    <t>Column 3</t>
  </si>
  <si>
    <t>Column 4</t>
  </si>
  <si>
    <t>Column 5</t>
  </si>
  <si>
    <t>Column 6</t>
  </si>
  <si>
    <t>Ancillary</t>
  </si>
  <si>
    <t>Services</t>
  </si>
  <si>
    <t xml:space="preserve">Admin </t>
  </si>
  <si>
    <t>Column 7</t>
  </si>
  <si>
    <t>FICA</t>
  </si>
  <si>
    <t>Subtotal - Mandatory Benefits</t>
  </si>
  <si>
    <t>Health Insurance Premiums</t>
  </si>
  <si>
    <t>Group Life Insurance</t>
  </si>
  <si>
    <t>Pension - Funded</t>
  </si>
  <si>
    <t>Subtotal - Non-Mandatory Benefits</t>
  </si>
  <si>
    <t>Dental Insurance Premiums</t>
  </si>
  <si>
    <t>Vision Insurance Premiums</t>
  </si>
  <si>
    <t>Total - "Other"</t>
  </si>
  <si>
    <t>Health</t>
  </si>
  <si>
    <t xml:space="preserve">Ancillary </t>
  </si>
  <si>
    <t>Other</t>
  </si>
  <si>
    <t>Section II - Miscellaneous Operating:</t>
  </si>
  <si>
    <t xml:space="preserve">Act 69 Assessment </t>
  </si>
  <si>
    <t>to</t>
  </si>
  <si>
    <t>I.  Type of Organization</t>
  </si>
  <si>
    <t>III.  Program Data</t>
  </si>
  <si>
    <t>State Equivalent Position</t>
  </si>
  <si>
    <t>Rate</t>
  </si>
  <si>
    <t>Column A</t>
  </si>
  <si>
    <t>Column B</t>
  </si>
  <si>
    <t>Column C</t>
  </si>
  <si>
    <t>Column D</t>
  </si>
  <si>
    <t>Column E</t>
  </si>
  <si>
    <t xml:space="preserve">Date </t>
  </si>
  <si>
    <t>Acquired</t>
  </si>
  <si>
    <t>SSN</t>
  </si>
  <si>
    <t>Corporation</t>
  </si>
  <si>
    <t>Site Name:</t>
  </si>
  <si>
    <t>Column F</t>
  </si>
  <si>
    <t xml:space="preserve">Current Fiscal </t>
  </si>
  <si>
    <t>Year Amount</t>
  </si>
  <si>
    <t>Description</t>
  </si>
  <si>
    <t>Name of Related Business</t>
  </si>
  <si>
    <t>Owner(s)</t>
  </si>
  <si>
    <t xml:space="preserve">Percent (%) </t>
  </si>
  <si>
    <t xml:space="preserve">Ownership </t>
  </si>
  <si>
    <t>in Facility</t>
  </si>
  <si>
    <t xml:space="preserve">Ownership in </t>
  </si>
  <si>
    <t>Related Business</t>
  </si>
  <si>
    <t>Amount:</t>
  </si>
  <si>
    <t>Increases:</t>
  </si>
  <si>
    <t xml:space="preserve">     1.  Investment Income</t>
  </si>
  <si>
    <t xml:space="preserve">     3.  Deposits</t>
  </si>
  <si>
    <t xml:space="preserve">     4.  Other (Identify)</t>
  </si>
  <si>
    <t>Decreases:</t>
  </si>
  <si>
    <t xml:space="preserve">    5.  Asset Purchase</t>
  </si>
  <si>
    <t xml:space="preserve">    7.  Loan Receivables</t>
  </si>
  <si>
    <t xml:space="preserve">    8.  Other (Identify)</t>
  </si>
  <si>
    <t>Ending Balance:</t>
  </si>
  <si>
    <t>Square Feet</t>
  </si>
  <si>
    <t>0-5</t>
  </si>
  <si>
    <t>22-45</t>
  </si>
  <si>
    <t>46-64</t>
  </si>
  <si>
    <t>65+</t>
  </si>
  <si>
    <t>6-18</t>
  </si>
  <si>
    <t>Mild</t>
  </si>
  <si>
    <t>Moderate</t>
  </si>
  <si>
    <t>Severe</t>
  </si>
  <si>
    <t>Profound</t>
  </si>
  <si>
    <t>Effective Date:</t>
  </si>
  <si>
    <t>ORC</t>
  </si>
  <si>
    <t xml:space="preserve">Column 4 </t>
  </si>
  <si>
    <t>Month</t>
  </si>
  <si>
    <t>Resident</t>
  </si>
  <si>
    <t>July</t>
  </si>
  <si>
    <t>August</t>
  </si>
  <si>
    <t>September</t>
  </si>
  <si>
    <t>October</t>
  </si>
  <si>
    <t>November</t>
  </si>
  <si>
    <t>December</t>
  </si>
  <si>
    <t xml:space="preserve">January </t>
  </si>
  <si>
    <t>February</t>
  </si>
  <si>
    <t>March</t>
  </si>
  <si>
    <t>April</t>
  </si>
  <si>
    <t xml:space="preserve">May </t>
  </si>
  <si>
    <t>June</t>
  </si>
  <si>
    <t xml:space="preserve">Part A - Statement of Revenues, Expenditures </t>
  </si>
  <si>
    <t xml:space="preserve">              and Changes in Fund Balance.</t>
  </si>
  <si>
    <t>Part B - Balance Sheet at End of Period</t>
  </si>
  <si>
    <t>Personal</t>
  </si>
  <si>
    <t>Funds</t>
  </si>
  <si>
    <t>Assets</t>
  </si>
  <si>
    <t>19.</t>
  </si>
  <si>
    <t>20.</t>
  </si>
  <si>
    <t>Liabilities</t>
  </si>
  <si>
    <t>28.</t>
  </si>
  <si>
    <t>Commonwealth of Pennsylvania</t>
  </si>
  <si>
    <t>Reporting Period:</t>
  </si>
  <si>
    <t xml:space="preserve">The following certification must be completed and signed: </t>
  </si>
  <si>
    <t>Date</t>
  </si>
  <si>
    <t xml:space="preserve">Signature of Facility Officer or Administrator </t>
  </si>
  <si>
    <t xml:space="preserve">Phone Number </t>
  </si>
  <si>
    <t>Phone Number</t>
  </si>
  <si>
    <t>E-Mail Address</t>
  </si>
  <si>
    <t>Preparer's Printed Name (if other than facility)</t>
  </si>
  <si>
    <t>Firm's Name</t>
  </si>
  <si>
    <t>Typed Name of Facility Officer or Administrator</t>
  </si>
  <si>
    <t>Typed Name of Preparer at Facility</t>
  </si>
  <si>
    <t xml:space="preserve">1.  General Administrative Cost Before Limitation </t>
  </si>
  <si>
    <t xml:space="preserve">     (Schedule 1, Section VI, Line C, Column 4)</t>
  </si>
  <si>
    <t>2.  Total Allowable Costs Before Adjustments</t>
  </si>
  <si>
    <t>Less:</t>
  </si>
  <si>
    <t xml:space="preserve">     A.  Administrative Costs</t>
  </si>
  <si>
    <t xml:space="preserve">          (Schedule 1, Section VI, Line C, Column 4)</t>
  </si>
  <si>
    <t xml:space="preserve">     F.  Maximum Administrative Percentage</t>
  </si>
  <si>
    <t xml:space="preserve">     G.  Maximum Administrative Costs</t>
  </si>
  <si>
    <t>3.  Costs in Excess</t>
  </si>
  <si>
    <t xml:space="preserve">     (Schedule 1, Section VI, Line C, Column 7)</t>
  </si>
  <si>
    <t>Principal</t>
  </si>
  <si>
    <t>Column G</t>
  </si>
  <si>
    <t xml:space="preserve">Beginning </t>
  </si>
  <si>
    <t>Cost</t>
  </si>
  <si>
    <t>Balance</t>
  </si>
  <si>
    <t>Additions</t>
  </si>
  <si>
    <t>(Cost)</t>
  </si>
  <si>
    <t>Deletions</t>
  </si>
  <si>
    <t xml:space="preserve">Life </t>
  </si>
  <si>
    <t xml:space="preserve">or </t>
  </si>
  <si>
    <t>Depreciation</t>
  </si>
  <si>
    <t>I.  Personnel Costs</t>
  </si>
  <si>
    <t>II.  Operating Costs</t>
  </si>
  <si>
    <t>III.  Equipment/Other Fixed Assets</t>
  </si>
  <si>
    <t>IV.  Depreciation/Interest</t>
  </si>
  <si>
    <t>VI.  Computation/Allowable Costs</t>
  </si>
  <si>
    <t>Objects of Expenditure</t>
  </si>
  <si>
    <t>Room &amp;</t>
  </si>
  <si>
    <t xml:space="preserve">Room and </t>
  </si>
  <si>
    <t>General</t>
  </si>
  <si>
    <t>Percentage</t>
  </si>
  <si>
    <t>Audit Number</t>
  </si>
  <si>
    <t xml:space="preserve">Submit a copy of any Debt Instrument not previously submitted.  </t>
  </si>
  <si>
    <t>Section I - "Other Operating Costs":</t>
  </si>
  <si>
    <t xml:space="preserve">    </t>
  </si>
  <si>
    <t>Column H</t>
  </si>
  <si>
    <t xml:space="preserve">          </t>
  </si>
  <si>
    <t>Related</t>
  </si>
  <si>
    <t xml:space="preserve">Number of </t>
  </si>
  <si>
    <t>Day Program Agency</t>
  </si>
  <si>
    <t>SLC</t>
  </si>
  <si>
    <t>Day Program Costs</t>
  </si>
  <si>
    <t>Schedule 12-HC (A)</t>
  </si>
  <si>
    <t>Office of Developmental Programs</t>
  </si>
  <si>
    <t>Facility:</t>
  </si>
  <si>
    <t>MPI Number:</t>
  </si>
  <si>
    <t>SCHEDULE 2</t>
  </si>
  <si>
    <t>SUMMARY OF STATISTICAL DATA</t>
  </si>
  <si>
    <t xml:space="preserve">II.  Total Program Population </t>
  </si>
  <si>
    <t>MA DAYS</t>
  </si>
  <si>
    <t>SCHEDULE 1 - PROGRAM EXPENDITURE SCHEDULE</t>
  </si>
  <si>
    <t>SCHEDULE 1A - BENEFITS</t>
  </si>
  <si>
    <t>SCHEDULE 1C - "OTHER" AND MISCELLANEOUS OPERATING COSTS</t>
  </si>
  <si>
    <t>Pension - Non-funded</t>
  </si>
  <si>
    <t>SCHEDULE 4</t>
  </si>
  <si>
    <t>SCHEDULE 5</t>
  </si>
  <si>
    <t xml:space="preserve">     a.  National School Lunch </t>
  </si>
  <si>
    <t xml:space="preserve">     b.  Food Stamps</t>
  </si>
  <si>
    <t>SCHEDULE 5A</t>
  </si>
  <si>
    <t>SCHEDULE 6 - DEPRECIATION AND AMORTIZATION</t>
  </si>
  <si>
    <t>Buildings (End Bal)</t>
  </si>
  <si>
    <t>Fixed Equip (End Bal)</t>
  </si>
  <si>
    <t>Other (End Bal)</t>
  </si>
  <si>
    <t>Movable Equip (End Bal)</t>
  </si>
  <si>
    <t>6. Other (Begin Bal)</t>
  </si>
  <si>
    <t>5. Movable Equip (Begin Bal)</t>
  </si>
  <si>
    <t>3. Other (Begin Bal)</t>
  </si>
  <si>
    <t>2. Fixed Equip (Begin Bal)</t>
  </si>
  <si>
    <t>1. Buildings (Begin Bal)</t>
  </si>
  <si>
    <t>Start Up Costs (End Bal)</t>
  </si>
  <si>
    <t>8. (Begin Bal)</t>
  </si>
  <si>
    <t>(End Bal)</t>
  </si>
  <si>
    <t>9.  Start Up Costs (Begin Bal)</t>
  </si>
  <si>
    <t>SCHEDULE 7 - STATEMENT OF COMPENSATION OF OWNERS</t>
  </si>
  <si>
    <t>SCHEDULE 8 - FACILITY TRANSACTIONS WITH RELATED PARTIES</t>
  </si>
  <si>
    <t>Number or Social Security Number</t>
  </si>
  <si>
    <t>Sec, Line, Col</t>
  </si>
  <si>
    <t>Percent (%)</t>
  </si>
  <si>
    <t>SCHEDULE 9</t>
  </si>
  <si>
    <t xml:space="preserve">     2.  Investment Income from Interfund Loans</t>
  </si>
  <si>
    <t xml:space="preserve">    6.  Mortgage or Bond Principal Payments</t>
  </si>
  <si>
    <t>SCHEDULE 10</t>
  </si>
  <si>
    <t>SCHEDULE 12</t>
  </si>
  <si>
    <t>ROOM AND BOARD</t>
  </si>
  <si>
    <t>MISCELLANEOUS PERSONNEL COSTS</t>
  </si>
  <si>
    <t>HEALTH CARE</t>
  </si>
  <si>
    <t>MPI</t>
  </si>
  <si>
    <t>Number</t>
  </si>
  <si>
    <t xml:space="preserve">SCHEDULE 12 - HEALTH CARE (A)  </t>
  </si>
  <si>
    <t>ANCILLARY SERVICES</t>
  </si>
  <si>
    <t>GENERAL ADMINISTRATIVE</t>
  </si>
  <si>
    <t>SCHEDULE OF LOANS</t>
  </si>
  <si>
    <t>SCHEDULE 14</t>
  </si>
  <si>
    <t xml:space="preserve">     c.  Other (Enter Description)</t>
  </si>
  <si>
    <t>19-21</t>
  </si>
  <si>
    <t>Bank Charges</t>
  </si>
  <si>
    <t>Disposed</t>
  </si>
  <si>
    <t>Column I</t>
  </si>
  <si>
    <t>Category</t>
  </si>
  <si>
    <t>Balances</t>
  </si>
  <si>
    <t>Ending Cost</t>
  </si>
  <si>
    <t>7. Transp. - Equip (Begin Bal)</t>
  </si>
  <si>
    <t>Transp. - Equip (End Bal)</t>
  </si>
  <si>
    <t>Capital</t>
  </si>
  <si>
    <t>Operating</t>
  </si>
  <si>
    <t>Source</t>
  </si>
  <si>
    <t>Sch 11</t>
  </si>
  <si>
    <t>Sch 12</t>
  </si>
  <si>
    <t>Communications</t>
  </si>
  <si>
    <t>Insurance</t>
  </si>
  <si>
    <t>Food</t>
  </si>
  <si>
    <t>Clothing</t>
  </si>
  <si>
    <t>Transportation</t>
  </si>
  <si>
    <t>Repairs</t>
  </si>
  <si>
    <t>Sch 6</t>
  </si>
  <si>
    <t>Subtotal</t>
  </si>
  <si>
    <t>Sch 4</t>
  </si>
  <si>
    <t>Sch 1A</t>
  </si>
  <si>
    <t>Subtotal - Personnel</t>
  </si>
  <si>
    <t>Occupancy Costs</t>
  </si>
  <si>
    <t>Office Supplies</t>
  </si>
  <si>
    <t>Service Supplies</t>
  </si>
  <si>
    <t>Purchased Services</t>
  </si>
  <si>
    <t>Capital Interest</t>
  </si>
  <si>
    <t>Sch 1C</t>
  </si>
  <si>
    <t>Sch 5, §II</t>
  </si>
  <si>
    <t>Sch 14</t>
  </si>
  <si>
    <t xml:space="preserve">Wages/Salaries </t>
  </si>
  <si>
    <t xml:space="preserve">Employee Benefits </t>
  </si>
  <si>
    <t xml:space="preserve">Miscellaneous Personnel Costs  </t>
  </si>
  <si>
    <t xml:space="preserve">Miscellaneous Operating Costs  </t>
  </si>
  <si>
    <t>Purchase-Non Depr Assets</t>
  </si>
  <si>
    <t>Subtotal - Operating Costs</t>
  </si>
  <si>
    <t>Subtotal-Depreciation/Interest</t>
  </si>
  <si>
    <t>V.   Apportioned Costs</t>
  </si>
  <si>
    <t>A.</t>
  </si>
  <si>
    <t>B.</t>
  </si>
  <si>
    <t>C.</t>
  </si>
  <si>
    <t>D.</t>
  </si>
  <si>
    <t>E.</t>
  </si>
  <si>
    <t>F.</t>
  </si>
  <si>
    <t>G.</t>
  </si>
  <si>
    <t>H.</t>
  </si>
  <si>
    <t>J.</t>
  </si>
  <si>
    <t>K.</t>
  </si>
  <si>
    <t>I.</t>
  </si>
  <si>
    <t>Income Offsets to Allow. Costs</t>
  </si>
  <si>
    <t>Disability Insurance</t>
  </si>
  <si>
    <t>Worker's Compensation</t>
  </si>
  <si>
    <t>(B)</t>
  </si>
  <si>
    <t>ACTUAL CURRENT YEAR EXPENSE</t>
  </si>
  <si>
    <t>Total - Room &amp; Board</t>
  </si>
  <si>
    <t>(to Sch 1, ln I.A., Col 1)</t>
  </si>
  <si>
    <t>(to Sch 1, ln I.A., Col 2)</t>
  </si>
  <si>
    <t>Total - Health Care</t>
  </si>
  <si>
    <t>Total - Ancillary Services</t>
  </si>
  <si>
    <t>(to Sch 1, ln I.A., Col 3)</t>
  </si>
  <si>
    <t>Total - General Administrative</t>
  </si>
  <si>
    <t>Section I - Routine Revenue</t>
  </si>
  <si>
    <t>Section II - Other Income</t>
  </si>
  <si>
    <t>Extension</t>
  </si>
  <si>
    <t>Unemployment Compensation tax</t>
  </si>
  <si>
    <t>(a)</t>
  </si>
  <si>
    <t>(a) - Amounts listed in Section I must equal the amounts reported on Schedule 1, Section I, Lines A and J, Column 5.</t>
  </si>
  <si>
    <t>(b)</t>
  </si>
  <si>
    <t>1.</t>
  </si>
  <si>
    <t>2.</t>
  </si>
  <si>
    <t>3.</t>
  </si>
  <si>
    <t>4.</t>
  </si>
  <si>
    <t>5.</t>
  </si>
  <si>
    <t>6.</t>
  </si>
  <si>
    <t>7.</t>
  </si>
  <si>
    <t>Certified beds available at beginning of period</t>
  </si>
  <si>
    <t>Certified beds available at end of period</t>
  </si>
  <si>
    <t>Total certified bed days available for period</t>
  </si>
  <si>
    <t>Private Pay Days</t>
  </si>
  <si>
    <t xml:space="preserve">Percentage of Occupancy </t>
  </si>
  <si>
    <t>Interim Per Diem Rate</t>
  </si>
  <si>
    <t>Funding Level</t>
  </si>
  <si>
    <t>Total actual days (Including private pay days)</t>
  </si>
  <si>
    <t xml:space="preserve"> Program Size</t>
  </si>
  <si>
    <t>Ages:</t>
  </si>
  <si>
    <t>Level of Functioning</t>
  </si>
  <si>
    <t xml:space="preserve"> Personal Characteristics  (Number of Residents by Classification)</t>
  </si>
  <si>
    <t xml:space="preserve">Rate: </t>
  </si>
  <si>
    <t>8.</t>
  </si>
  <si>
    <t>SUMMARY OF CENSUS RECORDS</t>
  </si>
  <si>
    <t>SCHEDULE 3</t>
  </si>
  <si>
    <t>(a) - The total reported in Column 5 flows to Schedule 2, Section II, Line 4.</t>
  </si>
  <si>
    <t xml:space="preserve">(b) - The total reported in Column 6 flows to Schedule 2, Section II, Line 3. </t>
  </si>
  <si>
    <t>Client Liability</t>
  </si>
  <si>
    <t>Private Pay</t>
  </si>
  <si>
    <t>Other:</t>
  </si>
  <si>
    <t>Gifts and Donations Restricted by the Donor for Allowable Costs</t>
  </si>
  <si>
    <t>Refunds and Cash Discounts</t>
  </si>
  <si>
    <t>Income from Space Rental, Vending Machines, and Similar Items</t>
  </si>
  <si>
    <t>Grants for Allowable Costs:</t>
  </si>
  <si>
    <t xml:space="preserve">National School Lunch </t>
  </si>
  <si>
    <t xml:space="preserve">FACILITY: </t>
  </si>
  <si>
    <t xml:space="preserve">SITE NAME: </t>
  </si>
  <si>
    <t xml:space="preserve">MPI NUMBER: </t>
  </si>
  <si>
    <t xml:space="preserve">REPORTING PERIOD: </t>
  </si>
  <si>
    <t>Expense Adjustments</t>
  </si>
  <si>
    <t>Excess Rent from Nonrelated Parties</t>
  </si>
  <si>
    <t>Administrative Expense in Excess of 13% of Net Operating Cost</t>
  </si>
  <si>
    <t>(Amount flows to Sch 1, § VI, Ln E, Col 4)</t>
  </si>
  <si>
    <t>Capital Asset Type:</t>
  </si>
  <si>
    <t>SCHEDULE 6A - CAPITALIZED ASSETS - ADDITIONS/DELETIONS</t>
  </si>
  <si>
    <t>Owner's Name</t>
  </si>
  <si>
    <t>Sole Proprietorship</t>
  </si>
  <si>
    <t>Title &amp; Function</t>
  </si>
  <si>
    <t>Partnership</t>
  </si>
  <si>
    <t>Subchapter S Corporation</t>
  </si>
  <si>
    <t>% of Customary Work Week Devoted to ICF</t>
  </si>
  <si>
    <t>Typical Weekly Hours Worked for ICF</t>
  </si>
  <si>
    <t>Compensation Included in Allowable Costs</t>
  </si>
  <si>
    <t>a.</t>
  </si>
  <si>
    <t>b.</t>
  </si>
  <si>
    <t>c.</t>
  </si>
  <si>
    <t>d.</t>
  </si>
  <si>
    <t>e.</t>
  </si>
  <si>
    <t>f.</t>
  </si>
  <si>
    <t>g.</t>
  </si>
  <si>
    <t>h.</t>
  </si>
  <si>
    <t>Type of Business Organization (mark X in one)</t>
  </si>
  <si>
    <t xml:space="preserve">a. </t>
  </si>
  <si>
    <t xml:space="preserve">b. </t>
  </si>
  <si>
    <t xml:space="preserve">c. </t>
  </si>
  <si>
    <t>and Changes in Fund Balance.</t>
  </si>
  <si>
    <t>Resident Receipts</t>
  </si>
  <si>
    <t>Interest Earned</t>
  </si>
  <si>
    <t>Payments to Facility</t>
  </si>
  <si>
    <t>Resident Expenditures</t>
  </si>
  <si>
    <t>Other Expenditures</t>
  </si>
  <si>
    <t>9.</t>
  </si>
  <si>
    <t>10.</t>
  </si>
  <si>
    <t>11.</t>
  </si>
  <si>
    <t>13.</t>
  </si>
  <si>
    <t>14.</t>
  </si>
  <si>
    <t>15.</t>
  </si>
  <si>
    <t>16.</t>
  </si>
  <si>
    <t>17.</t>
  </si>
  <si>
    <t>18.</t>
  </si>
  <si>
    <t>12.</t>
  </si>
  <si>
    <t>21.</t>
  </si>
  <si>
    <t>22.</t>
  </si>
  <si>
    <t>24.</t>
  </si>
  <si>
    <t>25.</t>
  </si>
  <si>
    <t>26.</t>
  </si>
  <si>
    <t>27.</t>
  </si>
  <si>
    <t>29.</t>
  </si>
  <si>
    <t>30.</t>
  </si>
  <si>
    <t>23.</t>
  </si>
  <si>
    <t>31.</t>
  </si>
  <si>
    <t>Petty Cash</t>
  </si>
  <si>
    <t>Non-Interest Bearing Accounts</t>
  </si>
  <si>
    <t>Interest Bearing Checking</t>
  </si>
  <si>
    <t>Savings Account</t>
  </si>
  <si>
    <t>Certificates of Deposits</t>
  </si>
  <si>
    <t>Other Cash Accounts</t>
  </si>
  <si>
    <t>Accounts Receivable</t>
  </si>
  <si>
    <t>Other Assets</t>
  </si>
  <si>
    <t>Total Assets</t>
  </si>
  <si>
    <t>Accounts Payable - General</t>
  </si>
  <si>
    <t>Accounts Payable - Estates</t>
  </si>
  <si>
    <t xml:space="preserve">Accounts Payable - Facility </t>
  </si>
  <si>
    <t>Other Liabilities</t>
  </si>
  <si>
    <t>Total Liabilities</t>
  </si>
  <si>
    <t>Fund Balance at End of Period</t>
  </si>
  <si>
    <t>Total Liabilities &amp; Fund Balance</t>
  </si>
  <si>
    <t xml:space="preserve">I. </t>
  </si>
  <si>
    <t xml:space="preserve">II. </t>
  </si>
  <si>
    <t xml:space="preserve">III. </t>
  </si>
  <si>
    <t xml:space="preserve">Are detailed resident personal fund ledgers available upon request? </t>
  </si>
  <si>
    <t xml:space="preserve">IV. </t>
  </si>
  <si>
    <t xml:space="preserve">V. </t>
  </si>
  <si>
    <t xml:space="preserve">VI. </t>
  </si>
  <si>
    <t>Are all personal funds of facility residents insured or covered by a surety bond?</t>
  </si>
  <si>
    <t>Check One:</t>
  </si>
  <si>
    <t>Balances reflected here pertain to:</t>
  </si>
  <si>
    <t>Personal Funds</t>
  </si>
  <si>
    <t>Are residents and the County Assistance Offices notified when the amount in an individual</t>
  </si>
  <si>
    <t xml:space="preserve">resident's personal account exceed MA specified ceilings? </t>
  </si>
  <si>
    <t>Rate Unit</t>
  </si>
  <si>
    <t>(Time Period)</t>
  </si>
  <si>
    <t>Party?</t>
  </si>
  <si>
    <t>Agency Providing Services</t>
  </si>
  <si>
    <t>(Yes or No)</t>
  </si>
  <si>
    <t xml:space="preserve"> --- OR ---</t>
  </si>
  <si>
    <t>Edit</t>
  </si>
  <si>
    <t>Check</t>
  </si>
  <si>
    <t>Section I - Mandatory Benefits</t>
  </si>
  <si>
    <t>Section II - Non-Mandatory Benefits</t>
  </si>
  <si>
    <t>of Salaries</t>
  </si>
  <si>
    <t>Buildings</t>
  </si>
  <si>
    <t>Fixed Equipment</t>
  </si>
  <si>
    <t>Movable Equipment</t>
  </si>
  <si>
    <t xml:space="preserve">Other </t>
  </si>
  <si>
    <t>Transportation Equip</t>
  </si>
  <si>
    <t>Start Up Costs</t>
  </si>
  <si>
    <t xml:space="preserve">Total Miscellaneous Operating:                  </t>
  </si>
  <si>
    <t>(from Sch 3)</t>
  </si>
  <si>
    <t>AFTER all other cost figures have been</t>
  </si>
  <si>
    <t>entered on other schedules.</t>
  </si>
  <si>
    <t>(No Data Entry is necessary)</t>
  </si>
  <si>
    <t>IV.  Private Pay Rates</t>
  </si>
  <si>
    <t>Date of First Increase/Decrease</t>
  </si>
  <si>
    <t>Date of Second Increase/Decrease</t>
  </si>
  <si>
    <t>Additional Data for Same Individuals listed above:</t>
  </si>
  <si>
    <t>Subchapter S Corp. - % of Stock Owned</t>
  </si>
  <si>
    <t>i.</t>
  </si>
  <si>
    <t>j.</t>
  </si>
  <si>
    <t>(to Sch 12, Ln 1)</t>
  </si>
  <si>
    <t>(A)</t>
  </si>
  <si>
    <t>Funding Level Reference (Source for lns 6 &amp; 7)</t>
  </si>
  <si>
    <t>(from Sch 6A)</t>
  </si>
  <si>
    <t>Corporation - # of Shares Owned</t>
  </si>
  <si>
    <t>Therapeutic Leave - Up to Limits (c)</t>
  </si>
  <si>
    <t>Hospital Leave Days - Up to Limits (c)</t>
  </si>
  <si>
    <t>Resident
Days</t>
  </si>
  <si>
    <t>PRIVATE
 PAY
 DAYS</t>
  </si>
  <si>
    <t>TOTAL
 DAYS</t>
  </si>
  <si>
    <t>ADJUSTMENTS TO COSTS</t>
  </si>
  <si>
    <t>Nonreimbursable Expenses</t>
  </si>
  <si>
    <t>Unallowable as negative</t>
  </si>
  <si>
    <t xml:space="preserve">(A) - See Instructions for Schedule 5 for a list of items to be considered. </t>
  </si>
  <si>
    <t>Adjustments to Costs</t>
  </si>
  <si>
    <t>Excess Gen Admin Adjustment</t>
  </si>
  <si>
    <t xml:space="preserve">Address: </t>
  </si>
  <si>
    <t>FedEx/UPS:</t>
  </si>
  <si>
    <t>USPS:</t>
  </si>
  <si>
    <t>Beginning Balance</t>
  </si>
  <si>
    <t>Gross-Up/Add-on as positive</t>
  </si>
  <si>
    <t>Subtotal-Fixed Assets</t>
  </si>
  <si>
    <t>for Add/Del</t>
  </si>
  <si>
    <t>Other *</t>
  </si>
  <si>
    <t>DCW *</t>
  </si>
  <si>
    <t>Employee Equivalent Hours*</t>
  </si>
  <si>
    <t>ICF Residents</t>
  </si>
  <si>
    <t>IF RELATED PARTY</t>
  </si>
  <si>
    <t>Booked</t>
  </si>
  <si>
    <t>Expense (A)</t>
  </si>
  <si>
    <t>Actual Cost</t>
  </si>
  <si>
    <t>to Rel Party</t>
  </si>
  <si>
    <t>Adjustment</t>
  </si>
  <si>
    <t>to Cost (B)</t>
  </si>
  <si>
    <t>(to Sch 5, Ln 5)</t>
  </si>
  <si>
    <t>4. Subtotal - Fixed Assets</t>
  </si>
  <si>
    <t>Real Estate Taxes - Send copies of paid tax statements identifying the property</t>
  </si>
  <si>
    <t>Actual Straight Line Depreciation - Provide Detailed Schedules</t>
  </si>
  <si>
    <t>Total Increases</t>
  </si>
  <si>
    <t>Total Decreases</t>
  </si>
  <si>
    <t>ADDITIONAL POSITIONS FROM PAGE 2 OF 2</t>
  </si>
  <si>
    <t>Var</t>
  </si>
  <si>
    <t>%Var</t>
  </si>
  <si>
    <t>OPTIONAL EDIT CHECKS</t>
  </si>
  <si>
    <t>C/Y Actual</t>
  </si>
  <si>
    <t>Col 8</t>
  </si>
  <si>
    <t>Job Title</t>
  </si>
  <si>
    <t>(E)</t>
  </si>
  <si>
    <t>Annual
Full Time Hrs for this position</t>
  </si>
  <si>
    <t>(K)</t>
  </si>
  <si>
    <t>Total - Room and Board</t>
  </si>
  <si>
    <t>Signature of Prepared By (if other than facility)</t>
  </si>
  <si>
    <t>MISREPRESENTATION OR FALSIFICATION OF ANY INFORMATION</t>
  </si>
  <si>
    <t>CONTAINED IN THIS COST REPORT MAY BE PUNISHABLE BY FINE</t>
  </si>
  <si>
    <t xml:space="preserve">AND/OR IMPRISONMENT UNDER STATES OR FEDERAL LAW. </t>
  </si>
  <si>
    <t>Subtotal-Equip/Other Fixed Assets</t>
  </si>
  <si>
    <t>(b) - Amounts reported as Total in Section II must equal the amounts reported on Schedule 1, Section II, Line K, Columns 1 through 7.</t>
  </si>
  <si>
    <t>Occupancy Exception Request Letter may be submitted following this page.</t>
  </si>
  <si>
    <t>Note:  If Occupancy is below 98% and § 6211.64 criteria have been met, Minimum</t>
  </si>
  <si>
    <t>(c) - Therapeutic Leave Days and Hospital Leave Days in excess of § 6210.71 are not reported</t>
  </si>
  <si>
    <t>(to Sch 5, § II)</t>
  </si>
  <si>
    <r>
      <rPr>
        <b/>
        <sz val="12"/>
        <color rgb="FFFF0000"/>
        <rFont val="Tahoma"/>
        <family val="2"/>
      </rPr>
      <t>Note:</t>
    </r>
    <r>
      <rPr>
        <sz val="12"/>
        <color rgb="FFFF0000"/>
        <rFont val="Tahoma"/>
        <family val="2"/>
      </rPr>
      <t xml:space="preserve">  This page will be properly computed</t>
    </r>
  </si>
  <si>
    <r>
      <t xml:space="preserve">This Schedule Must be Completed by </t>
    </r>
    <r>
      <rPr>
        <b/>
        <sz val="12"/>
        <rFont val="Tahoma"/>
        <family val="2"/>
      </rPr>
      <t>For Profit</t>
    </r>
    <r>
      <rPr>
        <sz val="12"/>
        <rFont val="Tahoma"/>
        <family val="2"/>
      </rPr>
      <t xml:space="preserve"> Agencies Only</t>
    </r>
  </si>
  <si>
    <t>Due to Commonwealth-ESCHEATS</t>
  </si>
  <si>
    <t>(to Sch 1, §I, Ln C, Col 1)</t>
  </si>
  <si>
    <t>(to Sch 1, §I, Ln C, Col 2)</t>
  </si>
  <si>
    <t xml:space="preserve">(B) - Adjustment to lesser of related party's cost or market value is necessary per 55 Pa. Code §6211.114.(a), and HIM 15 §§1000 </t>
  </si>
  <si>
    <t>(A) - Report Actual amount paid and expensed on General Ledger.</t>
  </si>
  <si>
    <t>(to Sch 1, §I, Ln C, Col 3)</t>
  </si>
  <si>
    <t>(to Sch 1, §I, Ln C, Col 4)</t>
  </si>
  <si>
    <t>Lender / Creditor</t>
  </si>
  <si>
    <t>Related Party?
(Yes or No)</t>
  </si>
  <si>
    <t>Interest Rate</t>
  </si>
  <si>
    <t>Debt Inst Previously Submitted? (Yes or No)</t>
  </si>
  <si>
    <t>match Sch 1,</t>
  </si>
  <si>
    <t>§II, Ln J</t>
  </si>
  <si>
    <t>to Sch 1,</t>
  </si>
  <si>
    <t>§IV, Ln B</t>
  </si>
  <si>
    <t xml:space="preserve">Total Allowable Costs  </t>
  </si>
  <si>
    <t>Lines C-D-E</t>
  </si>
  <si>
    <t>INCOME AND OFFSETS TO ALLOWABLE COSTS</t>
  </si>
  <si>
    <t>GENERAL ADMINISTRATIVE ALLOWANCE COMPUTATION</t>
  </si>
  <si>
    <t>(c)</t>
  </si>
  <si>
    <t>Total Property, Plant &amp; Equipment (PP&amp;E)</t>
  </si>
  <si>
    <t>Asset Cost or Depreciable Basis</t>
  </si>
  <si>
    <t>Prior Owners Accumulated Depreciation</t>
  </si>
  <si>
    <t>Medical Assistance Cost Basis</t>
  </si>
  <si>
    <t>Accumulated Depreciation through</t>
  </si>
  <si>
    <t>Current Year Depreciation Expense</t>
  </si>
  <si>
    <t>Useful Life, Life Range,
or 
Depr Rate</t>
  </si>
  <si>
    <t>Accumulated Depreciation as of</t>
  </si>
  <si>
    <t>Ref. to Schedule 1, Sec/Line/Col</t>
  </si>
  <si>
    <t>and either Federal Identification</t>
  </si>
  <si>
    <t>STATEMENT OF CHANGES IN FUNDED DEPRECIATION</t>
  </si>
  <si>
    <t>ANNUAL FINANCIAL REPORT OF RESIDENTIAL PERSONAL FUND MANAGEMENT</t>
  </si>
  <si>
    <t>FTE
units</t>
  </si>
  <si>
    <t>Type of Contract (a)</t>
  </si>
  <si>
    <t>Description of Service</t>
  </si>
  <si>
    <t>Column J</t>
  </si>
  <si>
    <t>Column K</t>
  </si>
  <si>
    <t>Relationship
 to Provider</t>
  </si>
  <si>
    <t>Are individual resident personal funds in excess of $50 maintained in interest bearing accts?</t>
  </si>
  <si>
    <t>Total Routine Revenue</t>
  </si>
  <si>
    <t>input/Sch 14</t>
  </si>
  <si>
    <t>input/Sch 5,§I</t>
  </si>
  <si>
    <r>
      <t>Gross Costs</t>
    </r>
    <r>
      <rPr>
        <sz val="11"/>
        <rFont val="Tahoma"/>
        <family val="2"/>
      </rPr>
      <t xml:space="preserve"> - Total per General Ledger</t>
    </r>
  </si>
  <si>
    <t>Total Benefits (to Schedule 1, Line 2)</t>
  </si>
  <si>
    <t>(Cols 2 thru 5)</t>
  </si>
  <si>
    <r>
      <rPr>
        <b/>
        <sz val="11"/>
        <rFont val="Tahoma"/>
        <family val="2"/>
      </rPr>
      <t>Section I</t>
    </r>
    <r>
      <rPr>
        <sz val="11"/>
        <rFont val="Tahoma"/>
        <family val="2"/>
      </rPr>
      <t xml:space="preserve"> - Adjustments to Allowable Costs (A)</t>
    </r>
  </si>
  <si>
    <r>
      <t xml:space="preserve">          </t>
    </r>
    <r>
      <rPr>
        <b/>
        <sz val="11"/>
        <rFont val="Tahoma"/>
        <family val="2"/>
      </rPr>
      <t>Total Section I</t>
    </r>
    <r>
      <rPr>
        <sz val="11"/>
        <rFont val="Tahoma"/>
        <family val="2"/>
      </rPr>
      <t xml:space="preserve"> -- Must match Sch 1, § VI, Ln B, Col 7</t>
    </r>
  </si>
  <si>
    <r>
      <rPr>
        <b/>
        <sz val="11"/>
        <rFont val="Tahoma"/>
        <family val="2"/>
      </rPr>
      <t>Section II</t>
    </r>
    <r>
      <rPr>
        <sz val="11"/>
        <rFont val="Tahoma"/>
        <family val="2"/>
      </rPr>
      <t xml:space="preserve"> - Excessive Administrative Costs  (from Schedule 5A)</t>
    </r>
  </si>
  <si>
    <t>Date Acquired (specific date or 'Various')</t>
  </si>
  <si>
    <t>Does the facility maintain a Plant Ledger with each individual asset listed, that is used to calculate depreciation expense?</t>
  </si>
  <si>
    <t>Partnership - % Ownership
 (and % of Profit/ Loss if different)</t>
  </si>
  <si>
    <t>Beginning Balance:  (Ending Balance on Prior Year Schedule 9)</t>
  </si>
  <si>
    <t>commingled with facility funds?</t>
  </si>
  <si>
    <t xml:space="preserve">Are accounting procedures established to assure that resident personal funds are not </t>
  </si>
  <si>
    <t>Pay Type 
(e.g., Regular, Overtime, VHST, PTO, Other)</t>
  </si>
  <si>
    <t>SCHEDULE 11 - STAFFING - ANCILLARY SERVICES</t>
  </si>
  <si>
    <t>SCHEDULE 11 - STAFFING - GENERAL ADMINISTRATIVE</t>
  </si>
  <si>
    <t>Total
Amount</t>
  </si>
  <si>
    <t>DCW</t>
  </si>
  <si>
    <t>Calculated Emp Equivalent FTE's</t>
  </si>
  <si>
    <t>* - Columns 7 &amp; 8 should be completed for when contract staff were used to fill/cover employee shifts.  The number of hours contracted for Direct</t>
  </si>
  <si>
    <t>Col. 2</t>
  </si>
  <si>
    <t>Col. 3</t>
  </si>
  <si>
    <t>Col. 4</t>
  </si>
  <si>
    <t xml:space="preserve">Col. 5 </t>
  </si>
  <si>
    <t>Col. 6</t>
  </si>
  <si>
    <t>Col. 7</t>
  </si>
  <si>
    <t>Col. 8</t>
  </si>
  <si>
    <t>Col. 9</t>
  </si>
  <si>
    <t>Col. 10</t>
  </si>
  <si>
    <t>Col. 11</t>
  </si>
  <si>
    <t>Col. 5</t>
  </si>
  <si>
    <t>Col. 6A</t>
  </si>
  <si>
    <t>Col. 6B</t>
  </si>
  <si>
    <t xml:space="preserve">Column 3  </t>
  </si>
  <si>
    <t>Capital Asset Category</t>
  </si>
  <si>
    <t>Grand Total</t>
  </si>
  <si>
    <t>Adjust Day Program to Related Party Actual - from Sch 12-HC (A)</t>
  </si>
  <si>
    <t>Column 8</t>
  </si>
  <si>
    <t>Column 9</t>
  </si>
  <si>
    <t>Column 10</t>
  </si>
  <si>
    <t>Accumulated Depreciation Disposals / Adjustments</t>
  </si>
  <si>
    <t>(a) - Accumulated Depreciation for assets disposed of and removed from the Plant Ledger should be entered as a negative.</t>
  </si>
  <si>
    <t>(Cols 3-4)</t>
  </si>
  <si>
    <t>(Cols 6+7+9)</t>
  </si>
  <si>
    <t>Adjustments pertaining to Prior Periods</t>
  </si>
  <si>
    <t>Ending Fund Balance (lns 5-9)</t>
  </si>
  <si>
    <t>Calculated AVG Hourly Rate</t>
  </si>
  <si>
    <t>Calculated AVG Annual Salary</t>
  </si>
  <si>
    <t>--- OR (H) ---</t>
  </si>
  <si>
    <r>
      <t xml:space="preserve">(H) - </t>
    </r>
    <r>
      <rPr>
        <b/>
        <sz val="11"/>
        <rFont val="Tahoma"/>
        <family val="2"/>
      </rPr>
      <t xml:space="preserve">Do NOT complete both columns 6 and 7 for the same line. </t>
    </r>
    <r>
      <rPr>
        <sz val="11"/>
        <rFont val="Tahoma"/>
        <family val="2"/>
      </rPr>
      <t xml:space="preserve"> Use a separate line for the same job title if necessary. </t>
    </r>
  </si>
  <si>
    <t>(I)</t>
  </si>
  <si>
    <t>(J)</t>
  </si>
  <si>
    <t xml:space="preserve"> (C), (D) </t>
  </si>
  <si>
    <t>(C) - Overtime should be separately identified.  ODP prefers that Shift Differentials and 1:1 staffing not be split out from regular pay, so that an overall average is derived.</t>
  </si>
  <si>
    <t>(D) - VHST or PTO should be reported as costs only, but no associated FTE's.  Do NOT reflect Vacancy or Vacant FTE's.   (See instructions for further explanation.)</t>
  </si>
  <si>
    <t>(E) - See Instructions.  Reference document is DPW Human Resource Manual, Position Classification, 7104.3 Attachment 1.  (Copy available from ODP staff.)</t>
  </si>
  <si>
    <t>(F)</t>
  </si>
  <si>
    <t>(F) - If 40 hrs/wk, enter 2080; if 37.5 hrs/wk, enter 1950.  Do not reduce for Part Time positions or partial year employment; those reductions are accounted for in column 5.</t>
  </si>
  <si>
    <t xml:space="preserve"> (D), (G)</t>
  </si>
  <si>
    <t>(K) - Per payroll records, with totals in agreement with General Ledger</t>
  </si>
  <si>
    <t>(I) - If Hourly, calculate Column 6 = Col. 8 / Col. 5 / Col. 4.</t>
  </si>
  <si>
    <t xml:space="preserve">(J) - If Salaried, calculate Column 7 = Col. 8 / Col. 5. </t>
  </si>
  <si>
    <t>please double check your data.</t>
  </si>
  <si>
    <t>If Significant variances appear,</t>
  </si>
  <si>
    <t>NOT PART OF COST REPT</t>
  </si>
  <si>
    <t>Actual
Expense</t>
  </si>
  <si>
    <t>Name of Consultant, Firm or Contractor</t>
  </si>
  <si>
    <r>
      <t xml:space="preserve">to Sch 1, </t>
    </r>
    <r>
      <rPr>
        <sz val="10"/>
        <rFont val="Calibri"/>
        <family val="2"/>
      </rPr>
      <t>§</t>
    </r>
    <r>
      <rPr>
        <sz val="10"/>
        <rFont val="Tahoma"/>
        <family val="2"/>
      </rPr>
      <t xml:space="preserve"> IV, Ln A, Col 6</t>
    </r>
  </si>
  <si>
    <t>(to Sch 6, Col 3)</t>
  </si>
  <si>
    <t>--- N/A for this cost center ---                --- N/A for this cost center ---</t>
  </si>
  <si>
    <t>Calculated Occupied Beds</t>
  </si>
  <si>
    <t>Reported Certified Beds</t>
  </si>
  <si>
    <t>Not part of Cost Report</t>
  </si>
  <si>
    <t>For Informational Purposes Only</t>
  </si>
  <si>
    <t>Principal Payments This Fiscal Year</t>
  </si>
  <si>
    <t>Income from SNAP Program (e.g., Food Stamps)</t>
  </si>
  <si>
    <t>CONTRACTED DAY PROGRAM COSTS</t>
  </si>
  <si>
    <t>Calc Avg</t>
  </si>
  <si>
    <t>Allowable</t>
  </si>
  <si>
    <t>Contracted</t>
  </si>
  <si>
    <t>Day Pgm Cost</t>
  </si>
  <si>
    <t>Cont. Day</t>
  </si>
  <si>
    <t>pp</t>
  </si>
  <si>
    <t>Pgm cost pp</t>
  </si>
  <si>
    <t>On what basis is interest allocated?</t>
  </si>
  <si>
    <t>Respond Yes or No</t>
  </si>
  <si>
    <r>
      <t xml:space="preserve">(a) - Enter </t>
    </r>
    <r>
      <rPr>
        <b/>
        <sz val="11"/>
        <rFont val="Tahoma"/>
        <family val="2"/>
      </rPr>
      <t>SC</t>
    </r>
    <r>
      <rPr>
        <sz val="11"/>
        <rFont val="Tahoma"/>
        <family val="2"/>
      </rPr>
      <t xml:space="preserve"> for Service Contract (</t>
    </r>
    <r>
      <rPr>
        <sz val="11"/>
        <rFont val="Calibri"/>
        <family val="2"/>
      </rPr>
      <t>§</t>
    </r>
    <r>
      <rPr>
        <sz val="9.9"/>
        <rFont val="Tahoma"/>
        <family val="2"/>
      </rPr>
      <t>6211.74)</t>
    </r>
    <r>
      <rPr>
        <sz val="11"/>
        <rFont val="Tahoma"/>
        <family val="2"/>
      </rPr>
      <t xml:space="preserve"> or </t>
    </r>
    <r>
      <rPr>
        <b/>
        <sz val="11"/>
        <rFont val="Tahoma"/>
        <family val="2"/>
      </rPr>
      <t>US</t>
    </r>
    <r>
      <rPr>
        <sz val="11"/>
        <rFont val="Tahoma"/>
        <family val="2"/>
      </rPr>
      <t xml:space="preserve"> for Unit of Service Contract (</t>
    </r>
    <r>
      <rPr>
        <sz val="10"/>
        <rFont val="Tahoma"/>
        <family val="2"/>
      </rPr>
      <t>§6211.75</t>
    </r>
    <r>
      <rPr>
        <sz val="11"/>
        <rFont val="Tahoma"/>
        <family val="2"/>
      </rPr>
      <t>)</t>
    </r>
  </si>
  <si>
    <t>service is never filled by an employee (Ex. Pharmacist), indicate N/A in both columns 7 &amp; 8.</t>
  </si>
  <si>
    <t xml:space="preserve">Care Workers should be filled in column 7. Contracted hours for other employee positions should be reflected in column 8.  If the contracted </t>
  </si>
  <si>
    <t>(A) - If Yes is entered in Column 9, list the Fiscal Year (ex: 16/17) in Column 10.</t>
  </si>
  <si>
    <t xml:space="preserve">   B &amp; C.  Allowable Depreciation &amp; Capital Interest</t>
  </si>
  <si>
    <t xml:space="preserve">     D.  Subtotal (lines A. through C.)</t>
  </si>
  <si>
    <r>
      <t xml:space="preserve">           (per 55 PA Code </t>
    </r>
    <r>
      <rPr>
        <sz val="11"/>
        <rFont val="Calibri"/>
        <family val="2"/>
      </rPr>
      <t>§</t>
    </r>
    <r>
      <rPr>
        <sz val="10.45"/>
        <rFont val="Tahoma"/>
        <family val="2"/>
      </rPr>
      <t>6211.72(e)(4)</t>
    </r>
    <r>
      <rPr>
        <sz val="11"/>
        <rFont val="Tahoma"/>
        <family val="2"/>
      </rPr>
      <t>)</t>
    </r>
  </si>
  <si>
    <t xml:space="preserve">     E.  Adjusted Total Allowable Costs (Ln 2 - Ln D)</t>
  </si>
  <si>
    <t xml:space="preserve">           (Line E. x Line F.)</t>
  </si>
  <si>
    <t xml:space="preserve">           (Line 1. - Line 2.G, if Ln 1 exceeds Ln 2.G.)</t>
  </si>
  <si>
    <t xml:space="preserve">          (Schedule 1, Section VI, Line C, Column 6)</t>
  </si>
  <si>
    <t>10.  Subtotal (Lines 5 through 9)</t>
  </si>
  <si>
    <t>Accrued Anticipated Funding (Revenue Reimbursement)</t>
  </si>
  <si>
    <t>rounding</t>
  </si>
  <si>
    <t>Medical Assistance interim payments</t>
  </si>
  <si>
    <t>(A) - (K) -- See Schedule 11 - Room and Board, page 1 of 2 for all Footnotes.</t>
  </si>
  <si>
    <r>
      <t xml:space="preserve">SCHEDULE 11 - STAFFING - ROOM AND BOARD </t>
    </r>
    <r>
      <rPr>
        <sz val="12"/>
        <rFont val="Tahoma"/>
        <family val="2"/>
      </rPr>
      <t>(page 1 of 2)</t>
    </r>
  </si>
  <si>
    <r>
      <t xml:space="preserve">SCHEDULE 11 - STAFFING - ROOM AND BOARD </t>
    </r>
    <r>
      <rPr>
        <sz val="12"/>
        <rFont val="Tahoma"/>
        <family val="2"/>
      </rPr>
      <t>(page 2 of 2)</t>
    </r>
  </si>
  <si>
    <t>(i.e., Day Program costs are included in salaries on Schedule 11)</t>
  </si>
  <si>
    <r>
      <t xml:space="preserve">Hours
</t>
    </r>
    <r>
      <rPr>
        <sz val="10"/>
        <rFont val="Tahoma"/>
        <family val="2"/>
      </rPr>
      <t>(input)</t>
    </r>
  </si>
  <si>
    <t>Regular Pay rate hours added for new COVID-19 related tasks</t>
  </si>
  <si>
    <t>Facilities/Maintenance</t>
  </si>
  <si>
    <t>R&amp;B</t>
  </si>
  <si>
    <t xml:space="preserve">     "</t>
  </si>
  <si>
    <t>Housekeeping</t>
  </si>
  <si>
    <t>House Mgr</t>
  </si>
  <si>
    <t>R.N.</t>
  </si>
  <si>
    <t>DSP</t>
  </si>
  <si>
    <t>Overtime hours attributable to COVID-19</t>
  </si>
  <si>
    <t>L.P.N.</t>
  </si>
  <si>
    <t>Other - (add description)</t>
  </si>
  <si>
    <t xml:space="preserve">TOTAL INCREASED COSTS DUE TO COVID-19 -- WAGES &amp; SALARIES </t>
  </si>
  <si>
    <t>Description of Expense or Commodity Purchased
(modify to best describe provider specific costs)</t>
  </si>
  <si>
    <t>Cleaning Supplies</t>
  </si>
  <si>
    <t>Professional Cleaning &amp; Disinfecting</t>
  </si>
  <si>
    <t xml:space="preserve">Medical Waste Disposal </t>
  </si>
  <si>
    <t xml:space="preserve">Miscellaneous Oper. Costs  </t>
  </si>
  <si>
    <t>Apportioned Costs</t>
  </si>
  <si>
    <t>Room &amp; Board</t>
  </si>
  <si>
    <t>HC</t>
  </si>
  <si>
    <t>Ancillary Services</t>
  </si>
  <si>
    <t>Health Care</t>
  </si>
  <si>
    <t>ANC</t>
  </si>
  <si>
    <t>General Administrative</t>
  </si>
  <si>
    <t>GA</t>
  </si>
  <si>
    <t>Room</t>
  </si>
  <si>
    <t>Abbreviation</t>
  </si>
  <si>
    <t>R &amp; B</t>
  </si>
  <si>
    <t>H C</t>
  </si>
  <si>
    <t>Anc</t>
  </si>
  <si>
    <t>Range Name:</t>
  </si>
  <si>
    <t>G A</t>
  </si>
  <si>
    <t>Totals by Cost Center:</t>
  </si>
  <si>
    <t>rows to be hidden</t>
  </si>
  <si>
    <t>Cost Center</t>
  </si>
  <si>
    <t>Number of COVID-19 Deaths - Residents</t>
  </si>
  <si>
    <t>V.  COVID-19 Statistics</t>
  </si>
  <si>
    <t>Number of COVID-19 Positive cases - Residents</t>
  </si>
  <si>
    <t>Depreciation &amp; Interest</t>
  </si>
  <si>
    <t>Oth</t>
  </si>
  <si>
    <t>D&amp;I</t>
  </si>
  <si>
    <t>SCHEDULE 19 - EXTRAORDINARY COVID-19 EXPENDITURES</t>
  </si>
  <si>
    <t>Col. 6C</t>
  </si>
  <si>
    <t>Col. 6D</t>
  </si>
  <si>
    <t>TOTAL LOAN
Interest Payments 
This Fiscal Year (B)</t>
  </si>
  <si>
    <t>(B) - Columns 6A or 6B should be completed with the total interest payments for the loan for the year (i.e., amounts per loan documentation amortization schedule).</t>
  </si>
  <si>
    <t>SITE PORTION OF 
Interest Payments 
This Fiscal Year (C)</t>
  </si>
  <si>
    <t>Fiscal Year Instrument Previously Submitted
(A)</t>
  </si>
  <si>
    <t>Attended</t>
  </si>
  <si>
    <t># of Residents Accounted For</t>
  </si>
  <si>
    <t>Calc Avg Census per Sch 2</t>
  </si>
  <si>
    <t xml:space="preserve">  and 1005. Prepopulated formula is column 7 - column 6; however, this may be overridden with direct entry if market rate is less.</t>
  </si>
  <si>
    <t>1A</t>
  </si>
  <si>
    <t>Direct Care</t>
  </si>
  <si>
    <t>(A) - Same position may be listed multiple times as necessary to accommodate Col. 2.</t>
  </si>
  <si>
    <r>
      <t xml:space="preserve">(B) - Identify all Direct Care Staff (Ref. Definition at </t>
    </r>
    <r>
      <rPr>
        <sz val="11"/>
        <rFont val="Calibri"/>
        <family val="2"/>
      </rPr>
      <t>§</t>
    </r>
    <r>
      <rPr>
        <sz val="11"/>
        <rFont val="Tahoma"/>
        <family val="2"/>
      </rPr>
      <t xml:space="preserve">6211.4) by an asterisk (*) in col. 1A.  </t>
    </r>
  </si>
  <si>
    <t>RoomO</t>
  </si>
  <si>
    <t>HealthO</t>
  </si>
  <si>
    <t>ANCO</t>
  </si>
  <si>
    <t>AdminO</t>
  </si>
  <si>
    <t>OthO</t>
  </si>
  <si>
    <t>DeprO</t>
  </si>
  <si>
    <t>D &amp; I</t>
  </si>
  <si>
    <r>
      <t xml:space="preserve">COVID-19 </t>
    </r>
    <r>
      <rPr>
        <b/>
        <sz val="11"/>
        <rFont val="Tahoma"/>
        <family val="2"/>
      </rPr>
      <t>Other</t>
    </r>
    <r>
      <rPr>
        <sz val="11"/>
        <rFont val="Tahoma"/>
        <family val="2"/>
      </rPr>
      <t xml:space="preserve"> Costs </t>
    </r>
    <r>
      <rPr>
        <sz val="10"/>
        <rFont val="Tahoma"/>
        <family val="2"/>
      </rPr>
      <t>(Col G above)</t>
    </r>
  </si>
  <si>
    <t>COVID-19 Total Wage Costs</t>
  </si>
  <si>
    <t xml:space="preserve">Extraordinary COVID-19 Salary Costs listed on Sch 19, Pt I </t>
  </si>
  <si>
    <t>COVID-19 Total Hours</t>
  </si>
  <si>
    <t xml:space="preserve">Unassigned </t>
  </si>
  <si>
    <t>and that it is abbreviated as shown in the column heading.</t>
  </si>
  <si>
    <t>&lt;-- This line should have zeros.  If it does not, please review</t>
  </si>
  <si>
    <t>col. D to ensure all lines with data have a cost center assigned</t>
  </si>
  <si>
    <t>Total Payments This Fiscal Year (cols 6A+6B+7)</t>
  </si>
  <si>
    <t>1.  Total - Contracted Day Programs</t>
  </si>
  <si>
    <t>2.  How many of your residents attend your own operated (not related party) day program on your own campus?</t>
  </si>
  <si>
    <t>4.  Total Number of ICF Residents NOT Attending Day Programs (unique situations):</t>
  </si>
  <si>
    <r>
      <t xml:space="preserve">3.  Total Number of ICF Residents Attending Day Programs </t>
    </r>
    <r>
      <rPr>
        <sz val="10"/>
        <rFont val="Tahoma"/>
        <family val="2"/>
      </rPr>
      <t>(sum of lines 1. &amp; 2.)</t>
    </r>
  </si>
  <si>
    <r>
      <t xml:space="preserve">SCHEDULE 11 - STAFFING - HEALTH CARE  </t>
    </r>
    <r>
      <rPr>
        <sz val="12"/>
        <rFont val="Tahoma"/>
        <family val="2"/>
      </rPr>
      <t>(page 1 of 4)</t>
    </r>
  </si>
  <si>
    <t>ADDITIONAL POSITIONS FROM PAGE 4 OF 4</t>
  </si>
  <si>
    <t>ADDITIONAL POSITIONS FROM PAGE 2 OF 4</t>
  </si>
  <si>
    <t>ADDITIONAL POSITIONS FROM PAGE 3 OF 4</t>
  </si>
  <si>
    <t>Part A - Salaries and Wages</t>
  </si>
  <si>
    <t>Part B - Non-Wage Expenses</t>
  </si>
  <si>
    <r>
      <t xml:space="preserve">COVID-19 </t>
    </r>
    <r>
      <rPr>
        <b/>
        <sz val="11"/>
        <rFont val="Tahoma"/>
        <family val="2"/>
      </rPr>
      <t xml:space="preserve">Salary &amp; Wages </t>
    </r>
    <r>
      <rPr>
        <sz val="11"/>
        <rFont val="Tahoma"/>
        <family val="2"/>
      </rPr>
      <t xml:space="preserve">
</t>
    </r>
    <r>
      <rPr>
        <sz val="10"/>
        <rFont val="Tahoma"/>
        <family val="2"/>
      </rPr>
      <t>(Sch 19, Pt A)</t>
    </r>
  </si>
  <si>
    <r>
      <rPr>
        <vertAlign val="superscript"/>
        <sz val="12"/>
        <rFont val="Tahoma"/>
        <family val="2"/>
      </rPr>
      <t>(2)</t>
    </r>
    <r>
      <rPr>
        <sz val="12"/>
        <rFont val="Tahoma"/>
        <family val="2"/>
      </rPr>
      <t xml:space="preserve"> - </t>
    </r>
    <r>
      <rPr>
        <sz val="11"/>
        <rFont val="Tahoma"/>
        <family val="2"/>
      </rPr>
      <t>Abbreviate the cost center as shown in the Col D column heading or select from the drop down box.</t>
    </r>
  </si>
  <si>
    <t>assigned and that it is abbreviated as shown in the column heading.</t>
  </si>
  <si>
    <t xml:space="preserve">col. F (col D on Pt A) to ensure all lines with data have a cost center </t>
  </si>
  <si>
    <t>Regular Pay rate hours added for new COVID-19 Temporary Quarantine Locations</t>
  </si>
  <si>
    <t>Sick pay / Paid Leave for COVID+ exposure isolation</t>
  </si>
  <si>
    <t>Non-wage incentives (Gift Cards, Meals for staff working in isolation, etc.)</t>
  </si>
  <si>
    <t>Other Fringe Benefits - specify:</t>
  </si>
  <si>
    <t>Contract Staff:  Agency L.P.N.'s</t>
  </si>
  <si>
    <t xml:space="preserve">Contract Staff:  Agency Direct Care Staff </t>
  </si>
  <si>
    <t>Contract Staff:  Agency R.N.'s</t>
  </si>
  <si>
    <t>Contract Staff:  Agency Nursing - premium rate for COVID-19 positive locations</t>
  </si>
  <si>
    <t xml:space="preserve">Contract Staff:  </t>
  </si>
  <si>
    <t>Medical Supplies</t>
  </si>
  <si>
    <t>COVID-19 Test kits</t>
  </si>
  <si>
    <t xml:space="preserve">Other - </t>
  </si>
  <si>
    <t>Employee Transport (gas or mileage) due to public transportation shut down</t>
  </si>
  <si>
    <t>Corporate Admin Fees</t>
  </si>
  <si>
    <t>Staff appreciation gifts</t>
  </si>
  <si>
    <t>Patient Monitors</t>
  </si>
  <si>
    <t>Furnishings (Beds, Partitions, Air mattresses, etc.) for isolation units</t>
  </si>
  <si>
    <t>Rental Housing for Employees working in COVID-19 positive locations</t>
  </si>
  <si>
    <t xml:space="preserve">Pension </t>
  </si>
  <si>
    <t>Workers Compensation</t>
  </si>
  <si>
    <r>
      <t xml:space="preserve">SCHEDULE 13 </t>
    </r>
    <r>
      <rPr>
        <sz val="12"/>
        <rFont val="Tahoma"/>
        <family val="2"/>
      </rPr>
      <t>(page 1 of 2)</t>
    </r>
  </si>
  <si>
    <t>LEASES*</t>
  </si>
  <si>
    <t>Leased Asset</t>
  </si>
  <si>
    <t>Leaseholder</t>
  </si>
  <si>
    <t>Date of First Payment</t>
  </si>
  <si>
    <t>Fixed Monthly Payment</t>
  </si>
  <si>
    <t>Variable Monthly Payment</t>
  </si>
  <si>
    <t>Basis for Variable Rate</t>
  </si>
  <si>
    <t>Total Payments this fiscal year</t>
  </si>
  <si>
    <t>Was Lease Previously Submitted? (Yes or No)</t>
  </si>
  <si>
    <t>FY Lease Previously Submitted (A)</t>
  </si>
  <si>
    <r>
      <t xml:space="preserve">*Include on this Schedule, all leases with a total cost (all years) </t>
    </r>
    <r>
      <rPr>
        <sz val="11"/>
        <rFont val="Calibri"/>
        <family val="2"/>
      </rPr>
      <t>≥</t>
    </r>
    <r>
      <rPr>
        <sz val="11"/>
        <rFont val="Tahoma"/>
        <family val="2"/>
      </rPr>
      <t xml:space="preserve"> $5,000.  Also submit a copy of the lease, unless it has been previously submitted.</t>
    </r>
  </si>
  <si>
    <t>(A) - If Yes is entered in Column 10, list the Fiscal Year (i.e. 14/15) in Column 11.</t>
  </si>
  <si>
    <r>
      <t xml:space="preserve">SCHEDULE 13 </t>
    </r>
    <r>
      <rPr>
        <sz val="12"/>
        <rFont val="Tahoma"/>
        <family val="2"/>
      </rPr>
      <t>(page 2 of 2)</t>
    </r>
  </si>
  <si>
    <t>Not part of printed Cost Report</t>
  </si>
  <si>
    <t>Income per General Ledger</t>
  </si>
  <si>
    <t>(See page 5 of cost report instructions.)</t>
  </si>
  <si>
    <t>1. TOTAL INCREASED COSTS DUE TO COVID-19 -- NON-SALARY</t>
  </si>
  <si>
    <r>
      <t xml:space="preserve">2. TOTAL INCREASED COSTS DUE TO COVID-19 -- WAGES &amp; SALARIES </t>
    </r>
    <r>
      <rPr>
        <sz val="11"/>
        <rFont val="Tahoma"/>
        <family val="2"/>
      </rPr>
      <t>(from Sch 19, Part A)</t>
    </r>
  </si>
  <si>
    <t>3. GRAND TOTAL INCREASED COSTS DUE TO COVID-19 (lines 1 + 2)</t>
  </si>
  <si>
    <t>-----</t>
  </si>
  <si>
    <r>
      <t xml:space="preserve">Income Offsets
 to Costs </t>
    </r>
    <r>
      <rPr>
        <sz val="10"/>
        <rFont val="Tahoma"/>
        <family val="2"/>
      </rPr>
      <t>(b)</t>
    </r>
  </si>
  <si>
    <r>
      <rPr>
        <sz val="10"/>
        <rFont val="Tahoma"/>
        <family val="2"/>
      </rPr>
      <t>(a)</t>
    </r>
    <r>
      <rPr>
        <sz val="11"/>
        <rFont val="Tahoma"/>
        <family val="2"/>
      </rPr>
      <t xml:space="preserve"> - Column 2 total should equal Total Revenue per the General Ledger.  Any reconciling differences should be explained. </t>
    </r>
  </si>
  <si>
    <r>
      <rPr>
        <sz val="10"/>
        <rFont val="Tahoma"/>
        <family val="2"/>
      </rPr>
      <t>(c)</t>
    </r>
    <r>
      <rPr>
        <sz val="11"/>
        <rFont val="Tahoma"/>
        <family val="2"/>
      </rPr>
      <t xml:space="preserve"> - Total for Column 3 must equal the amount reported on Schedule 1, </t>
    </r>
    <r>
      <rPr>
        <sz val="11"/>
        <rFont val="Calibri"/>
        <family val="2"/>
      </rPr>
      <t>§</t>
    </r>
    <r>
      <rPr>
        <sz val="11"/>
        <rFont val="Tahoma"/>
        <family val="2"/>
      </rPr>
      <t xml:space="preserve"> VI, Line D, Col 7.</t>
    </r>
  </si>
  <si>
    <r>
      <t xml:space="preserve">from allowable costs via Schedule 1.  Reference 55 Pa Code, Section 6211.85(a) through (b)(4), and </t>
    </r>
    <r>
      <rPr>
        <sz val="11"/>
        <rFont val="Calibri"/>
        <family val="2"/>
      </rPr>
      <t>§</t>
    </r>
    <r>
      <rPr>
        <sz val="11"/>
        <rFont val="Tahoma"/>
        <family val="2"/>
      </rPr>
      <t xml:space="preserve"> 6211.81(h).</t>
    </r>
  </si>
  <si>
    <r>
      <t>Pay Incentives</t>
    </r>
    <r>
      <rPr>
        <sz val="10"/>
        <rFont val="Tahoma"/>
        <family val="2"/>
      </rPr>
      <t xml:space="preserve"> (Bonuses, Temporary Pay Rate Increase, Hero Pay, etc.)</t>
    </r>
  </si>
  <si>
    <t>on this form, unless a waiver was granted due to COVID-19 considerations.</t>
  </si>
  <si>
    <t xml:space="preserve">ASSET NAME   
(List specific assets added   
 or deleted this year)   </t>
  </si>
  <si>
    <t>Col.  A</t>
  </si>
  <si>
    <t>Col.  B</t>
  </si>
  <si>
    <t>Col.  C</t>
  </si>
  <si>
    <t>Col.  D</t>
  </si>
  <si>
    <t>Col.  E</t>
  </si>
  <si>
    <t>Col.  F</t>
  </si>
  <si>
    <t>Col.  G</t>
  </si>
  <si>
    <t>Col.  H</t>
  </si>
  <si>
    <t>Col.  I</t>
  </si>
  <si>
    <t>Col. A</t>
  </si>
  <si>
    <t>Col. B</t>
  </si>
  <si>
    <t>Col. C</t>
  </si>
  <si>
    <t>Col. D</t>
  </si>
  <si>
    <t>Col. E</t>
  </si>
  <si>
    <t>Col. F</t>
  </si>
  <si>
    <t>Col. G</t>
  </si>
  <si>
    <t>Forum Place, 8th Floor, ODP Suite</t>
  </si>
  <si>
    <t xml:space="preserve">P.O. Box 2675, Harrisburg, PA  17105  </t>
  </si>
  <si>
    <t>555 Walnut St., Harrisburg, PA  17101</t>
  </si>
  <si>
    <t>Cost Report Accepted</t>
  </si>
  <si>
    <t xml:space="preserve">Date: </t>
  </si>
  <si>
    <t xml:space="preserve">By: </t>
  </si>
  <si>
    <t>For Official Use only</t>
  </si>
  <si>
    <t>Depreciation &amp;</t>
  </si>
  <si>
    <t>Investment Income not subject to offset per Section 6211.81(h)</t>
  </si>
  <si>
    <r>
      <rPr>
        <sz val="10"/>
        <rFont val="Tahoma"/>
        <family val="2"/>
      </rPr>
      <t>(b)</t>
    </r>
    <r>
      <rPr>
        <sz val="11"/>
        <rFont val="Tahoma"/>
        <family val="2"/>
      </rPr>
      <t xml:space="preserve"> - 'Offsettable' income should be reflected in column 2 and in column 3 as a positive amount.  It will then be subtracted</t>
    </r>
  </si>
  <si>
    <t>Current Yr</t>
  </si>
  <si>
    <t>11.  Total Assets (lines 4 + 10)</t>
  </si>
  <si>
    <t>Deprec. Exp</t>
  </si>
  <si>
    <t>Total Revenues (lines 2+3)</t>
  </si>
  <si>
    <t>Subtotal (lines 1+4)</t>
  </si>
  <si>
    <t>Total Expenditures (lines 6:8)</t>
  </si>
  <si>
    <t>* If this Schedule is marked N/A, who manages the residents' funds?</t>
  </si>
  <si>
    <t>(G) - C/Y Full Time Equivalents should be calculated from hours per payroll records which correspond to Col. 8 / Col 6 / Col. 4 (for hourly positions) or Col. 8 / Col. 7 for salaried positions.</t>
  </si>
  <si>
    <t>Page Total - Room and Board  (to Sch 11-RB, page 1 of 2)</t>
  </si>
  <si>
    <t>Page Total - Health Care  (to Sch 11-HC, page 1 of 4)</t>
  </si>
  <si>
    <t>(G) - C/Y Full Time Equivalents should be calculated from hours per payroll records which correspond to Col. 8 / Col. 4 (for hourly positions) or Col. 8 / Col. 7 for salaried positions.</t>
  </si>
  <si>
    <t>Subtotal - General Administrative</t>
  </si>
  <si>
    <t>Lease Term (Years/ Months)</t>
  </si>
  <si>
    <t>(A) - If Yes is entered in Column 10, list the Fiscal Year (i.e. 18/19) in Column 11.</t>
  </si>
  <si>
    <t>Term (Years/ Months)</t>
  </si>
  <si>
    <t xml:space="preserve">PA Unemp. Comp. tax </t>
  </si>
  <si>
    <t>(C) - Columns 6C or 6D should be completed with the amount of the interest payment applicable to this location and included on the General Ledger.</t>
  </si>
  <si>
    <t>Interest Earned on Items Listed on Lines 1-16</t>
  </si>
  <si>
    <t>See Cost Report Instructions pages 12-13 for Guidance to add customized formulas to Section VI. Lines B. and D.</t>
  </si>
  <si>
    <t>Expenditure Classification on Schedule 1
(descriptions may be repeated)</t>
  </si>
  <si>
    <r>
      <rPr>
        <vertAlign val="superscript"/>
        <sz val="12"/>
        <rFont val="Tahoma"/>
        <family val="2"/>
      </rPr>
      <t>(1)</t>
    </r>
    <r>
      <rPr>
        <sz val="12"/>
        <rFont val="Tahoma"/>
        <family val="2"/>
      </rPr>
      <t xml:space="preserve"> - </t>
    </r>
    <r>
      <rPr>
        <sz val="11"/>
        <rFont val="Tahoma"/>
        <family val="2"/>
      </rPr>
      <t>If total cost for col G is less than $1,000, positions within the same cost center may be grouped together.</t>
    </r>
  </si>
  <si>
    <t>Interest (Non-Capital)</t>
  </si>
  <si>
    <t>(Must be original ink on paper or digital validated signature)</t>
  </si>
  <si>
    <t>I HEREBY CERTIFY that I have read the above statement and that I have examined the</t>
  </si>
  <si>
    <t xml:space="preserve">Electronic submission: </t>
  </si>
  <si>
    <t>RA-PWODPICFID@pa.gov</t>
  </si>
  <si>
    <t>Section III - COVID-19 Funding from other programs</t>
  </si>
  <si>
    <t>Compliance Questions for Federal Requirements (OBRA 1987)</t>
  </si>
  <si>
    <t>Excess Rent from Related Parties (also complete Sch 8)</t>
  </si>
  <si>
    <t>Total per documentation</t>
  </si>
  <si>
    <t>NOTE:  The above schedule should include ALL benefit costs incurred by the provider.  (Costs of Benefits incurred as the result of COVID-19 care/prevention reported on</t>
  </si>
  <si>
    <t>Schedule 19, Part B are a subset of all benefit costs.)</t>
  </si>
  <si>
    <t>If any of the above transactions were for RENT of Property, Plant or Equipment (e.g., Buildings), provide the following additional details:</t>
  </si>
  <si>
    <t>Interest - Send notes and amortization schedules or equivalent</t>
  </si>
  <si>
    <r>
      <t>SCHEDULE 11 - STAFFING - HEALTH CARE</t>
    </r>
    <r>
      <rPr>
        <sz val="12"/>
        <rFont val="Tahoma"/>
        <family val="2"/>
      </rPr>
      <t xml:space="preserve">  (page 2 of 4)</t>
    </r>
  </si>
  <si>
    <r>
      <t>SCHEDULE 11 - STAFFING - HEALTH CARE</t>
    </r>
    <r>
      <rPr>
        <sz val="12"/>
        <rFont val="Tahoma"/>
        <family val="2"/>
      </rPr>
      <t xml:space="preserve">  (page 3 of 4)</t>
    </r>
  </si>
  <si>
    <r>
      <t xml:space="preserve">SCHEDULE 11 - STAFFING - HEALTH CARE </t>
    </r>
    <r>
      <rPr>
        <sz val="12"/>
        <rFont val="Tahoma"/>
        <family val="2"/>
      </rPr>
      <t xml:space="preserve"> (page 4 of 4)</t>
    </r>
  </si>
  <si>
    <r>
      <t>Reference to Sch 1</t>
    </r>
    <r>
      <rPr>
        <vertAlign val="superscript"/>
        <sz val="11"/>
        <rFont val="Tahoma"/>
        <family val="2"/>
      </rPr>
      <t>(a)</t>
    </r>
  </si>
  <si>
    <r>
      <t>ICF Portion</t>
    </r>
    <r>
      <rPr>
        <vertAlign val="superscript"/>
        <sz val="10"/>
        <rFont val="Tahoma"/>
        <family val="2"/>
      </rPr>
      <t>(b)</t>
    </r>
  </si>
  <si>
    <r>
      <rPr>
        <vertAlign val="superscript"/>
        <sz val="11"/>
        <rFont val="Tahoma"/>
        <family val="2"/>
      </rPr>
      <t>(a)</t>
    </r>
    <r>
      <rPr>
        <sz val="11"/>
        <rFont val="Tahoma"/>
        <family val="2"/>
      </rPr>
      <t xml:space="preserve"> </t>
    </r>
    <r>
      <rPr>
        <sz val="10"/>
        <rFont val="Tahoma"/>
        <family val="2"/>
      </rPr>
      <t>- Reference is to identify the Schedule 1 location where the cost of the transactions with the related party is included.</t>
    </r>
  </si>
  <si>
    <r>
      <rPr>
        <vertAlign val="superscript"/>
        <sz val="11"/>
        <rFont val="Tahoma"/>
        <family val="2"/>
      </rPr>
      <t>(b)</t>
    </r>
    <r>
      <rPr>
        <sz val="11"/>
        <rFont val="Tahoma"/>
        <family val="2"/>
      </rPr>
      <t xml:space="preserve"> </t>
    </r>
    <r>
      <rPr>
        <sz val="10"/>
        <rFont val="Tahoma"/>
        <family val="2"/>
      </rPr>
      <t>- This column should correlate to the figures used to calculate the adjustment reflected on Schedule 5, line 4.</t>
    </r>
  </si>
  <si>
    <t xml:space="preserve">NOTE:  Miscellaneous Personnel Costs (Contract Staff) applicable to COVID-19 care/prevention will also be identified on Schedule 19, Part B.  </t>
  </si>
  <si>
    <t>to Sch 19, Pt B, ln 2</t>
  </si>
  <si>
    <t>to Sch 11-RB, pg 1</t>
  </si>
  <si>
    <t>to Sch 11-HC, pg 1</t>
  </si>
  <si>
    <t>to Sch 11-Anc</t>
  </si>
  <si>
    <t>to Sch 11-GA</t>
  </si>
  <si>
    <r>
      <rPr>
        <vertAlign val="superscript"/>
        <sz val="12"/>
        <rFont val="Tahoma"/>
        <family val="2"/>
      </rPr>
      <t>(3)</t>
    </r>
    <r>
      <rPr>
        <sz val="12"/>
        <rFont val="Tahoma"/>
        <family val="2"/>
      </rPr>
      <t xml:space="preserve"> - </t>
    </r>
    <r>
      <rPr>
        <sz val="11"/>
        <rFont val="Tahoma"/>
        <family val="2"/>
      </rPr>
      <t xml:space="preserve">These are costs which are not expected to continue indefinitely. </t>
    </r>
  </si>
  <si>
    <r>
      <t xml:space="preserve">Cost Center
</t>
    </r>
    <r>
      <rPr>
        <sz val="10"/>
        <rFont val="Tahoma"/>
        <family val="2"/>
      </rPr>
      <t>(R&amp;B, HC, ANC, GA)</t>
    </r>
    <r>
      <rPr>
        <vertAlign val="superscript"/>
        <sz val="10"/>
        <rFont val="Tahoma"/>
        <family val="2"/>
      </rPr>
      <t>(2)</t>
    </r>
  </si>
  <si>
    <t>Expenditure Classification on
Schedule 1</t>
  </si>
  <si>
    <r>
      <t xml:space="preserve">Average Hourly Wage
</t>
    </r>
    <r>
      <rPr>
        <sz val="10"/>
        <rFont val="Tahoma"/>
        <family val="2"/>
      </rPr>
      <t>(col G / col E)</t>
    </r>
  </si>
  <si>
    <r>
      <t xml:space="preserve">COVID-19 Total Wage Costs
</t>
    </r>
    <r>
      <rPr>
        <sz val="10"/>
        <rFont val="Tahoma"/>
        <family val="2"/>
      </rPr>
      <t xml:space="preserve">(input) </t>
    </r>
    <r>
      <rPr>
        <vertAlign val="superscript"/>
        <sz val="10"/>
        <rFont val="Tahoma"/>
        <family val="2"/>
      </rPr>
      <t>(3)</t>
    </r>
  </si>
  <si>
    <r>
      <t>Position</t>
    </r>
    <r>
      <rPr>
        <vertAlign val="superscript"/>
        <sz val="11"/>
        <rFont val="Tahoma"/>
        <family val="2"/>
      </rPr>
      <t>(1)</t>
    </r>
    <r>
      <rPr>
        <sz val="11"/>
        <rFont val="Tahoma"/>
        <family val="2"/>
      </rPr>
      <t xml:space="preserve">
</t>
    </r>
    <r>
      <rPr>
        <sz val="10"/>
        <rFont val="Tahoma"/>
        <family val="2"/>
      </rPr>
      <t>(modify as needed)</t>
    </r>
  </si>
  <si>
    <r>
      <t xml:space="preserve">Cost Center
</t>
    </r>
    <r>
      <rPr>
        <sz val="10"/>
        <rFont val="Tahoma"/>
        <family val="2"/>
      </rPr>
      <t>(R&amp;B, HC, ANC, GA, Other, D&amp;I)</t>
    </r>
    <r>
      <rPr>
        <vertAlign val="superscript"/>
        <sz val="10"/>
        <rFont val="Tahoma"/>
        <family val="2"/>
      </rPr>
      <t xml:space="preserve"> (1)</t>
    </r>
  </si>
  <si>
    <r>
      <t xml:space="preserve">COVID-19 
Total Costs
</t>
    </r>
    <r>
      <rPr>
        <sz val="10"/>
        <rFont val="Tahoma"/>
        <family val="2"/>
      </rPr>
      <t xml:space="preserve">(input) </t>
    </r>
    <r>
      <rPr>
        <vertAlign val="superscript"/>
        <sz val="10"/>
        <rFont val="Tahoma"/>
        <family val="2"/>
      </rPr>
      <t xml:space="preserve"> (2)</t>
    </r>
  </si>
  <si>
    <r>
      <rPr>
        <vertAlign val="superscript"/>
        <sz val="11"/>
        <rFont val="Tahoma"/>
        <family val="2"/>
      </rPr>
      <t>(2)</t>
    </r>
    <r>
      <rPr>
        <sz val="11"/>
        <rFont val="Tahoma"/>
        <family val="2"/>
      </rPr>
      <t xml:space="preserve"> - These are costs which are not expected to continue indefinitely.</t>
    </r>
  </si>
  <si>
    <r>
      <t xml:space="preserve">COVID-19 </t>
    </r>
    <r>
      <rPr>
        <b/>
        <sz val="11"/>
        <rFont val="Tahoma"/>
        <family val="2"/>
      </rPr>
      <t>Total</t>
    </r>
    <r>
      <rPr>
        <sz val="11"/>
        <rFont val="Tahoma"/>
        <family val="2"/>
      </rPr>
      <t xml:space="preserve"> Costs (to Sch 1, § VI, Ln G.)</t>
    </r>
  </si>
  <si>
    <r>
      <rPr>
        <vertAlign val="superscript"/>
        <sz val="11"/>
        <rFont val="Tahoma"/>
        <family val="2"/>
      </rPr>
      <t>(3)</t>
    </r>
    <r>
      <rPr>
        <sz val="11"/>
        <rFont val="Tahoma"/>
        <family val="2"/>
      </rPr>
      <t xml:space="preserve"> - Note:  Total Employee Benefits, including these costs, must be reported on Schedule 2.</t>
    </r>
  </si>
  <si>
    <r>
      <rPr>
        <vertAlign val="superscript"/>
        <sz val="11"/>
        <rFont val="Tahoma"/>
        <family val="2"/>
      </rPr>
      <t>(4)</t>
    </r>
    <r>
      <rPr>
        <sz val="11"/>
        <rFont val="Tahoma"/>
        <family val="2"/>
      </rPr>
      <t xml:space="preserve"> - Note:  Total Miscellaneous Personnel Costs (Contract Staff), including these costs, must be reported on Schedule 12's.</t>
    </r>
  </si>
  <si>
    <r>
      <rPr>
        <vertAlign val="superscript"/>
        <sz val="11"/>
        <rFont val="Tahoma"/>
        <family val="2"/>
      </rPr>
      <t>(5)</t>
    </r>
    <r>
      <rPr>
        <sz val="11"/>
        <rFont val="Tahoma"/>
        <family val="2"/>
      </rPr>
      <t xml:space="preserve"> - PPE amounts reflected in Col. G should exclude anticipated ongoing routine expense.</t>
    </r>
  </si>
  <si>
    <r>
      <t xml:space="preserve">Employee Benefits </t>
    </r>
    <r>
      <rPr>
        <vertAlign val="superscript"/>
        <sz val="11"/>
        <rFont val="Tahoma"/>
        <family val="2"/>
      </rPr>
      <t>(3)</t>
    </r>
  </si>
  <si>
    <r>
      <t xml:space="preserve">Miscellaneous Personnel </t>
    </r>
    <r>
      <rPr>
        <vertAlign val="superscript"/>
        <sz val="11"/>
        <rFont val="Tahoma"/>
        <family val="2"/>
      </rPr>
      <t>(4)</t>
    </r>
  </si>
  <si>
    <r>
      <t xml:space="preserve">Personal Protective Equipment (PPE) - gloves, gowns, masks, shields, etc. </t>
    </r>
    <r>
      <rPr>
        <vertAlign val="superscript"/>
        <sz val="11"/>
        <rFont val="Tahoma"/>
        <family val="2"/>
      </rPr>
      <t>(5)</t>
    </r>
  </si>
  <si>
    <r>
      <rPr>
        <vertAlign val="superscript"/>
        <sz val="11"/>
        <rFont val="Tahoma"/>
        <family val="2"/>
      </rPr>
      <t>(1)</t>
    </r>
    <r>
      <rPr>
        <sz val="11"/>
        <rFont val="Tahoma"/>
        <family val="2"/>
      </rPr>
      <t xml:space="preserve"> - Abbreviate the cost center as shown in the Col F column heading or select from the drop down box.  </t>
    </r>
    <r>
      <rPr>
        <sz val="10"/>
        <rFont val="Tahoma"/>
        <family val="2"/>
      </rPr>
      <t>(See instructions before using D&amp;I.)</t>
    </r>
  </si>
  <si>
    <t>Department of Human Services</t>
  </si>
  <si>
    <t>ICF/ID Cost Report - ID-46</t>
  </si>
  <si>
    <t>accompanying Cost Report and supporting schedules prepared for the above referenced ICF</t>
  </si>
  <si>
    <t xml:space="preserve">Facility &amp; Site Location, for cost report period:                                     </t>
  </si>
  <si>
    <t>and that, to the best of my knowledge and belief, it is a true, correct, and complete statement</t>
  </si>
  <si>
    <t>prepared from the books and records of the provider(s) in accordance  with applicable</t>
  </si>
  <si>
    <t xml:space="preserve">instructions, except as I have noted. </t>
  </si>
  <si>
    <t xml:space="preserve">Certification Schedule  </t>
  </si>
  <si>
    <t>Ms. Kristin Ahrens</t>
  </si>
  <si>
    <t>Deputy Secretary</t>
  </si>
  <si>
    <t>Health &amp; Welfare Building, Room 512</t>
  </si>
  <si>
    <t>P.O. Box 2675</t>
  </si>
  <si>
    <t>Harrisburg, PA  17105-2675</t>
  </si>
  <si>
    <t xml:space="preserve">RE: </t>
  </si>
  <si>
    <t>Ms. Ahrens:</t>
  </si>
  <si>
    <t>In accordance with 55 Pa Code, Section 6211.64, this letter is to request a waiver of minimum</t>
  </si>
  <si>
    <t>Site:</t>
  </si>
  <si>
    <t>Occupancy Percentage:</t>
  </si>
  <si>
    <t>occupancy for the ICF/ID program listed below:</t>
  </si>
  <si>
    <t>Qualified Condition(s):</t>
  </si>
  <si>
    <t>The reduced occupancy occurred as a result of:</t>
  </si>
  <si>
    <t>Request for Waiver of Minimum Occupancy - Fiscal Year 7/1/20 to 6/30/21</t>
  </si>
  <si>
    <t>Certified Beds at Year End:</t>
  </si>
  <si>
    <t>This schedule will generate the waiver of minimum Occupancy requirment request.</t>
  </si>
  <si>
    <t>The applicable conditions and specific reasons must be noted below.</t>
  </si>
  <si>
    <t>If no Occupancy Waiver Request is being made, check Not Applicable below.</t>
  </si>
  <si>
    <t>Check one of more to submit an occupancy waiver request.</t>
  </si>
  <si>
    <t>This section must be completed to submit an occupancy waiver request.</t>
  </si>
  <si>
    <t>Certified Bed Days Available:</t>
  </si>
  <si>
    <t>Actual Bed Days:</t>
  </si>
  <si>
    <t>Our Executive Director/Administrator's signature on the ID-46 Certification page applies to this request.</t>
  </si>
  <si>
    <t>(supplement to ID-46 Sch 2)</t>
  </si>
  <si>
    <t xml:space="preserve"> The date at left may be changed if desired.</t>
  </si>
  <si>
    <t>(click in the box, then begin typing.)</t>
  </si>
  <si>
    <t>(click outside the box to complete text box entry.)</t>
  </si>
  <si>
    <t>These lines must be completed</t>
  </si>
  <si>
    <t>for all cost reports due to flow</t>
  </si>
  <si>
    <t>to subsequent pages.</t>
  </si>
  <si>
    <t>5.  Number of weeks Day Program was open this F/Y for majority of residents</t>
  </si>
  <si>
    <t>per week</t>
  </si>
  <si>
    <t>Address for paper submission: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</si>
</sst>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8">
    <numFmt numFmtId="5" formatCode="&quot;$&quot;#,##0_);\(&quot;$&quot;#,##0\)"/>
    <numFmt numFmtId="6" formatCode="&quot;$&quot;#,##0_);[Red]\(&quot;$&quot;#,##0\)"/>
    <numFmt numFmtId="7" formatCode="&quot;$&quot;#,##0.00_);\(&quot;$&quot;#,##0.00\)"/>
    <numFmt numFmtId="42" formatCode="_(&quot;$&quot;* #,##0_);_(&quot;$&quot;* \(#,##0\);_(&quot;$&quot;* &quot;-&quot;_);_(@_)"/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&quot;$&quot;#,##0.00"/>
    <numFmt numFmtId="165" formatCode="&quot;$&quot;#,##0"/>
    <numFmt numFmtId="166" formatCode="mm/dd/yy;@"/>
    <numFmt numFmtId="167" formatCode="0_);[Red]\(0\)"/>
    <numFmt numFmtId="168" formatCode="[&lt;=9999999]###\-####;\(###\)\ ###\-####"/>
    <numFmt numFmtId="169" formatCode="000\-00\-0000"/>
    <numFmt numFmtId="170" formatCode="_(* #,##0_);_(* \(#,##0\);_(* &quot;-&quot;??_);_(@_)"/>
    <numFmt numFmtId="171" formatCode="_(* #,##0.0_);_(* \(#,##0.0\);_(* &quot;-&quot;??_);_(@_)"/>
    <numFmt numFmtId="172" formatCode="0.0%"/>
    <numFmt numFmtId="173" formatCode="#,##0.0_);\(#,##0.0\)"/>
    <numFmt numFmtId="174" formatCode="&quot;$&quot;#,##0.000"/>
    <numFmt numFmtId="175" formatCode="[$-409]mmmm\ d\,\ yyyy;@"/>
  </numFmts>
  <fonts count="40" x14ac:knownFonts="1">
    <font>
      <sz val="12"/>
      <name val="Times New Roman"/>
    </font>
    <font>
      <sz val="12"/>
      <name val="Times New Roman"/>
      <family val="1"/>
    </font>
    <font>
      <sz val="8"/>
      <name val="Times New Roman"/>
      <family val="1"/>
    </font>
    <font>
      <sz val="11"/>
      <name val="Calibri"/>
      <family val="2"/>
    </font>
    <font>
      <b/>
      <sz val="11"/>
      <name val="Tahoma"/>
      <family val="2"/>
    </font>
    <font>
      <b/>
      <sz val="12"/>
      <name val="Tahoma"/>
      <family val="2"/>
    </font>
    <font>
      <sz val="12"/>
      <name val="Tahoma"/>
      <family val="2"/>
    </font>
    <font>
      <sz val="11"/>
      <name val="Tahoma"/>
      <family val="2"/>
    </font>
    <font>
      <sz val="10"/>
      <name val="Tahoma"/>
      <family val="2"/>
    </font>
    <font>
      <u/>
      <sz val="12"/>
      <color theme="10"/>
      <name val="Times New Roman"/>
      <family val="1"/>
    </font>
    <font>
      <u/>
      <sz val="11"/>
      <color theme="10"/>
      <name val="Tahoma"/>
      <family val="2"/>
    </font>
    <font>
      <sz val="12"/>
      <color rgb="FFFF0000"/>
      <name val="Tahoma"/>
      <family val="2"/>
    </font>
    <font>
      <u/>
      <sz val="12"/>
      <name val="Tahoma"/>
      <family val="2"/>
    </font>
    <font>
      <b/>
      <sz val="10"/>
      <name val="Tahoma"/>
      <family val="2"/>
    </font>
    <font>
      <b/>
      <sz val="12"/>
      <color rgb="FFFF0000"/>
      <name val="Tahoma"/>
      <family val="2"/>
    </font>
    <font>
      <sz val="11"/>
      <color rgb="FFFF0000"/>
      <name val="Tahoma"/>
      <family val="2"/>
    </font>
    <font>
      <u/>
      <sz val="11"/>
      <name val="Tahoma"/>
      <family val="2"/>
    </font>
    <font>
      <sz val="9"/>
      <name val="Tahoma"/>
      <family val="2"/>
    </font>
    <font>
      <sz val="11"/>
      <name val="Times New Roman"/>
      <family val="1"/>
    </font>
    <font>
      <u/>
      <sz val="12"/>
      <name val="Times New Roman"/>
      <family val="1"/>
    </font>
    <font>
      <b/>
      <u/>
      <sz val="11"/>
      <name val="Tahoma"/>
      <family val="2"/>
    </font>
    <font>
      <b/>
      <sz val="10"/>
      <color rgb="FFFF0000"/>
      <name val="Tahoma"/>
      <family val="2"/>
    </font>
    <font>
      <sz val="9.9"/>
      <name val="Tahoma"/>
      <family val="2"/>
    </font>
    <font>
      <sz val="10"/>
      <name val="Calibri"/>
      <family val="2"/>
    </font>
    <font>
      <sz val="10.45"/>
      <name val="Tahoma"/>
      <family val="2"/>
    </font>
    <font>
      <vertAlign val="superscript"/>
      <sz val="12"/>
      <name val="Tahoma"/>
      <family val="2"/>
    </font>
    <font>
      <i/>
      <sz val="10"/>
      <name val="Tahoma"/>
      <family val="2"/>
    </font>
    <font>
      <b/>
      <u/>
      <sz val="12"/>
      <name val="Tahoma"/>
      <family val="2"/>
    </font>
    <font>
      <i/>
      <sz val="11"/>
      <color rgb="FF0070C0"/>
      <name val="Tahoma"/>
      <family val="2"/>
    </font>
    <font>
      <vertAlign val="superscript"/>
      <sz val="11"/>
      <name val="Tahoma"/>
      <family val="2"/>
    </font>
    <font>
      <sz val="12"/>
      <name val="Calibri"/>
      <family val="2"/>
    </font>
    <font>
      <sz val="9.5"/>
      <name val="Tahoma"/>
      <family val="2"/>
    </font>
    <font>
      <b/>
      <sz val="11.5"/>
      <name val="Tahoma"/>
      <family val="2"/>
    </font>
    <font>
      <b/>
      <sz val="12"/>
      <color theme="4" tint="-0.499984740745262"/>
      <name val="Tahoma"/>
      <family val="2"/>
    </font>
    <font>
      <vertAlign val="superscript"/>
      <sz val="10"/>
      <name val="Tahoma"/>
      <family val="2"/>
    </font>
    <font>
      <sz val="9"/>
      <name val="Calibri"/>
      <family val="2"/>
      <scheme val="minor"/>
    </font>
    <font>
      <sz val="12"/>
      <color rgb="FF0070C0"/>
      <name val="Tahoma"/>
      <family val="2"/>
    </font>
    <font>
      <b/>
      <sz val="14"/>
      <name val="Times New Roman"/>
      <family val="1"/>
    </font>
    <font>
      <sz val="12"/>
      <color rgb="FFFF0000"/>
      <name val="Times New Roman"/>
      <family val="1"/>
    </font>
    <font>
      <b/>
      <sz val="16"/>
      <name val="Times New Roman"/>
      <family val="1"/>
    </font>
  </fonts>
  <fills count="15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FFFFB6"/>
        <bgColor indexed="64"/>
      </patternFill>
    </fill>
    <fill>
      <patternFill patternType="solid">
        <fgColor rgb="FFFFDCFF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FFB7"/>
        <bgColor indexed="64"/>
      </patternFill>
    </fill>
    <fill>
      <patternFill patternType="solid">
        <fgColor rgb="FFFFFFE7"/>
        <bgColor indexed="64"/>
      </patternFill>
    </fill>
    <fill>
      <patternFill patternType="solid">
        <fgColor rgb="FFFFFFE1"/>
        <bgColor indexed="64"/>
      </patternFill>
    </fill>
    <fill>
      <patternFill patternType="solid">
        <fgColor rgb="FFD9FFFF"/>
        <bgColor indexed="64"/>
      </patternFill>
    </fill>
  </fills>
  <borders count="10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/>
      <right/>
      <top/>
      <bottom style="hair">
        <color auto="1"/>
      </bottom>
      <diagonal/>
    </border>
    <border>
      <left style="hair">
        <color auto="1"/>
      </left>
      <right style="hair">
        <color auto="1"/>
      </right>
      <top/>
      <bottom style="hair">
        <color auto="1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thin">
        <color indexed="64"/>
      </right>
      <top style="hair">
        <color auto="1"/>
      </top>
      <bottom style="hair">
        <color auto="1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hair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/>
      <right style="hair">
        <color auto="1"/>
      </right>
      <top style="hair">
        <color auto="1"/>
      </top>
      <bottom/>
      <diagonal/>
    </border>
    <border>
      <left/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/>
      <top style="hair">
        <color auto="1"/>
      </top>
      <bottom style="hair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thin">
        <color indexed="64"/>
      </left>
      <right/>
      <top style="hair">
        <color auto="1"/>
      </top>
      <bottom style="hair">
        <color auto="1"/>
      </bottom>
      <diagonal/>
    </border>
    <border>
      <left style="thin">
        <color indexed="64"/>
      </left>
      <right/>
      <top style="hair">
        <color auto="1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thin">
        <color rgb="FFFF0000"/>
      </right>
      <top style="thin">
        <color rgb="FFFF0000"/>
      </top>
      <bottom style="thin">
        <color rgb="FFFF0000"/>
      </bottom>
      <diagonal/>
    </border>
    <border>
      <left/>
      <right style="thin">
        <color indexed="64"/>
      </right>
      <top style="hair">
        <color auto="1"/>
      </top>
      <bottom style="hair">
        <color auto="1"/>
      </bottom>
      <diagonal/>
    </border>
    <border>
      <left/>
      <right style="thin">
        <color indexed="64"/>
      </right>
      <top style="thin">
        <color indexed="64"/>
      </top>
      <bottom style="hair">
        <color auto="1"/>
      </bottom>
      <diagonal/>
    </border>
    <border>
      <left/>
      <right style="thin">
        <color indexed="64"/>
      </right>
      <top style="hair">
        <color auto="1"/>
      </top>
      <bottom/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double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hair">
        <color auto="1"/>
      </left>
      <right style="thin">
        <color indexed="64"/>
      </right>
      <top style="hair">
        <color auto="1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hair">
        <color auto="1"/>
      </left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hair">
        <color auto="1"/>
      </top>
      <bottom/>
      <diagonal/>
    </border>
    <border>
      <left style="hair">
        <color auto="1"/>
      </left>
      <right/>
      <top style="hair">
        <color auto="1"/>
      </top>
      <bottom style="thin">
        <color indexed="64"/>
      </bottom>
      <diagonal/>
    </border>
    <border>
      <left/>
      <right style="hair">
        <color auto="1"/>
      </right>
      <top style="hair">
        <color auto="1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auto="1"/>
      </left>
      <right/>
      <top style="hair">
        <color auto="1"/>
      </top>
      <bottom/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rgb="FFFF0000"/>
      </left>
      <right/>
      <top style="thin">
        <color rgb="FFFF0000"/>
      </top>
      <bottom/>
      <diagonal/>
    </border>
    <border>
      <left/>
      <right/>
      <top style="thin">
        <color rgb="FFFF0000"/>
      </top>
      <bottom/>
      <diagonal/>
    </border>
    <border>
      <left style="thin">
        <color rgb="FFFF0000"/>
      </left>
      <right/>
      <top/>
      <bottom/>
      <diagonal/>
    </border>
    <border>
      <left style="thin">
        <color rgb="FFFF0000"/>
      </left>
      <right/>
      <top/>
      <bottom style="thin">
        <color rgb="FFFF0000"/>
      </bottom>
      <diagonal/>
    </border>
    <border>
      <left/>
      <right/>
      <top/>
      <bottom style="thin">
        <color rgb="FFFF0000"/>
      </bottom>
      <diagonal/>
    </border>
    <border>
      <left/>
      <right/>
      <top style="double">
        <color indexed="64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/>
      <right/>
      <top/>
      <bottom style="thin">
        <color rgb="FF0070C0"/>
      </bottom>
      <diagonal/>
    </border>
    <border>
      <left style="thin">
        <color theme="1" tint="0.34998626667073579"/>
      </left>
      <right/>
      <top/>
      <bottom/>
      <diagonal/>
    </border>
    <border>
      <left/>
      <right/>
      <top style="thin">
        <color theme="1" tint="0.499984740745262"/>
      </top>
      <bottom/>
      <diagonal/>
    </border>
  </borders>
  <cellStyleXfs count="5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9" fillId="0" borderId="0" applyNumberFormat="0" applyFill="0" applyBorder="0" applyAlignment="0" applyProtection="0"/>
    <xf numFmtId="0" fontId="1" fillId="0" borderId="0"/>
  </cellStyleXfs>
  <cellXfs count="1096">
    <xf numFmtId="0" fontId="0" fillId="0" borderId="0" xfId="0"/>
    <xf numFmtId="0" fontId="6" fillId="0" borderId="6" xfId="0" applyFont="1" applyBorder="1"/>
    <xf numFmtId="166" fontId="6" fillId="0" borderId="1" xfId="0" applyNumberFormat="1" applyFont="1" applyBorder="1" applyAlignment="1">
      <alignment horizontal="center"/>
    </xf>
    <xf numFmtId="0" fontId="7" fillId="0" borderId="8" xfId="0" applyFont="1" applyBorder="1" applyAlignment="1" applyProtection="1">
      <alignment horizontal="center"/>
    </xf>
    <xf numFmtId="0" fontId="7" fillId="0" borderId="41" xfId="0" applyFont="1" applyBorder="1" applyAlignment="1" applyProtection="1">
      <alignment horizontal="center"/>
    </xf>
    <xf numFmtId="0" fontId="7" fillId="0" borderId="18" xfId="0" applyFont="1" applyBorder="1" applyAlignment="1" applyProtection="1">
      <alignment horizontal="center"/>
    </xf>
    <xf numFmtId="0" fontId="7" fillId="0" borderId="0" xfId="0" applyFont="1" applyBorder="1"/>
    <xf numFmtId="0" fontId="8" fillId="0" borderId="0" xfId="0" applyFont="1" applyBorder="1"/>
    <xf numFmtId="0" fontId="6" fillId="0" borderId="0" xfId="0" applyFont="1"/>
    <xf numFmtId="0" fontId="6" fillId="0" borderId="0" xfId="0" applyFont="1" applyBorder="1" applyProtection="1"/>
    <xf numFmtId="0" fontId="7" fillId="2" borderId="3" xfId="0" quotePrefix="1" applyFont="1" applyFill="1" applyBorder="1" applyAlignment="1">
      <alignment horizontal="right"/>
    </xf>
    <xf numFmtId="0" fontId="10" fillId="0" borderId="0" xfId="3" quotePrefix="1" applyFont="1" applyBorder="1"/>
    <xf numFmtId="0" fontId="7" fillId="0" borderId="5" xfId="0" quotePrefix="1" applyFont="1" applyBorder="1"/>
    <xf numFmtId="0" fontId="7" fillId="0" borderId="0" xfId="0" quotePrefix="1" applyFont="1" applyBorder="1"/>
    <xf numFmtId="0" fontId="7" fillId="0" borderId="3" xfId="0" applyFont="1" applyBorder="1"/>
    <xf numFmtId="0" fontId="7" fillId="0" borderId="0" xfId="0" applyFont="1"/>
    <xf numFmtId="0" fontId="7" fillId="0" borderId="6" xfId="0" quotePrefix="1" applyFont="1" applyBorder="1"/>
    <xf numFmtId="0" fontId="7" fillId="0" borderId="1" xfId="0" quotePrefix="1" applyFont="1" applyBorder="1"/>
    <xf numFmtId="0" fontId="7" fillId="0" borderId="1" xfId="0" applyFont="1" applyBorder="1"/>
    <xf numFmtId="0" fontId="7" fillId="0" borderId="7" xfId="0" applyFont="1" applyBorder="1"/>
    <xf numFmtId="0" fontId="8" fillId="0" borderId="0" xfId="0" applyFont="1" applyBorder="1" applyAlignment="1">
      <alignment horizontal="center"/>
    </xf>
    <xf numFmtId="0" fontId="8" fillId="0" borderId="0" xfId="0" applyFont="1"/>
    <xf numFmtId="37" fontId="8" fillId="0" borderId="0" xfId="0" applyNumberFormat="1" applyFont="1" applyBorder="1"/>
    <xf numFmtId="172" fontId="8" fillId="0" borderId="0" xfId="2" applyNumberFormat="1" applyFont="1" applyBorder="1"/>
    <xf numFmtId="0" fontId="6" fillId="0" borderId="0" xfId="0" applyFont="1" applyFill="1" applyBorder="1" applyAlignment="1">
      <alignment horizontal="center"/>
    </xf>
    <xf numFmtId="0" fontId="4" fillId="0" borderId="6" xfId="0" quotePrefix="1" applyFont="1" applyBorder="1"/>
    <xf numFmtId="166" fontId="6" fillId="0" borderId="0" xfId="0" applyNumberFormat="1" applyFont="1" applyBorder="1" applyAlignment="1">
      <alignment horizontal="center"/>
    </xf>
    <xf numFmtId="166" fontId="6" fillId="0" borderId="3" xfId="0" applyNumberFormat="1" applyFont="1" applyBorder="1" applyAlignment="1">
      <alignment horizontal="left"/>
    </xf>
    <xf numFmtId="166" fontId="6" fillId="0" borderId="0" xfId="0" applyNumberFormat="1" applyFont="1" applyBorder="1" applyAlignment="1">
      <alignment horizontal="right"/>
    </xf>
    <xf numFmtId="0" fontId="6" fillId="0" borderId="0" xfId="0" applyFont="1" applyFill="1" applyBorder="1"/>
    <xf numFmtId="0" fontId="7" fillId="0" borderId="72" xfId="0" applyFont="1" applyBorder="1" applyAlignment="1" applyProtection="1">
      <alignment horizontal="center"/>
    </xf>
    <xf numFmtId="0" fontId="6" fillId="0" borderId="5" xfId="0" applyFont="1" applyFill="1" applyBorder="1"/>
    <xf numFmtId="0" fontId="6" fillId="0" borderId="0" xfId="0" applyFont="1" applyFill="1"/>
    <xf numFmtId="0" fontId="6" fillId="0" borderId="1" xfId="0" applyFont="1" applyBorder="1" applyProtection="1"/>
    <xf numFmtId="0" fontId="6" fillId="0" borderId="4" xfId="0" applyFont="1" applyBorder="1" applyProtection="1"/>
    <xf numFmtId="0" fontId="6" fillId="0" borderId="18" xfId="0" applyFont="1" applyBorder="1"/>
    <xf numFmtId="0" fontId="6" fillId="0" borderId="5" xfId="0" applyFont="1" applyBorder="1" applyAlignment="1">
      <alignment horizontal="right"/>
    </xf>
    <xf numFmtId="166" fontId="6" fillId="0" borderId="1" xfId="0" applyNumberFormat="1" applyFont="1" applyBorder="1" applyAlignment="1" applyProtection="1">
      <alignment horizontal="center"/>
      <protection locked="0"/>
    </xf>
    <xf numFmtId="166" fontId="6" fillId="0" borderId="7" xfId="0" applyNumberFormat="1" applyFont="1" applyBorder="1" applyAlignment="1" applyProtection="1">
      <alignment horizontal="center"/>
      <protection locked="0"/>
    </xf>
    <xf numFmtId="166" fontId="6" fillId="0" borderId="0" xfId="0" applyNumberFormat="1" applyFont="1" applyBorder="1"/>
    <xf numFmtId="166" fontId="6" fillId="0" borderId="3" xfId="0" applyNumberFormat="1" applyFont="1" applyBorder="1"/>
    <xf numFmtId="0" fontId="6" fillId="0" borderId="2" xfId="0" applyFont="1" applyBorder="1"/>
    <xf numFmtId="0" fontId="6" fillId="0" borderId="7" xfId="0" applyFont="1" applyBorder="1"/>
    <xf numFmtId="0" fontId="5" fillId="0" borderId="0" xfId="0" applyFont="1" applyBorder="1"/>
    <xf numFmtId="0" fontId="5" fillId="0" borderId="0" xfId="0" applyFont="1" applyBorder="1" applyProtection="1"/>
    <xf numFmtId="0" fontId="6" fillId="0" borderId="3" xfId="0" applyFont="1" applyFill="1" applyBorder="1"/>
    <xf numFmtId="0" fontId="6" fillId="0" borderId="0" xfId="0" applyFont="1" applyProtection="1"/>
    <xf numFmtId="0" fontId="6" fillId="0" borderId="0" xfId="0" applyFont="1" applyAlignment="1">
      <alignment horizontal="left" indent="1"/>
    </xf>
    <xf numFmtId="0" fontId="6" fillId="0" borderId="0" xfId="0" applyFont="1" applyAlignment="1">
      <alignment horizontal="right"/>
    </xf>
    <xf numFmtId="0" fontId="8" fillId="0" borderId="0" xfId="0" applyFont="1" applyFill="1" applyBorder="1" applyAlignment="1">
      <alignment horizontal="right"/>
    </xf>
    <xf numFmtId="0" fontId="6" fillId="0" borderId="8" xfId="0" applyFont="1" applyBorder="1" applyAlignment="1">
      <alignment horizontal="center"/>
    </xf>
    <xf numFmtId="0" fontId="6" fillId="0" borderId="9" xfId="0" applyFont="1" applyFill="1" applyBorder="1"/>
    <xf numFmtId="0" fontId="11" fillId="0" borderId="0" xfId="0" applyFont="1" applyBorder="1" applyAlignment="1">
      <alignment horizontal="center"/>
    </xf>
    <xf numFmtId="0" fontId="7" fillId="0" borderId="1" xfId="0" applyFont="1" applyBorder="1" applyAlignment="1">
      <alignment horizontal="right"/>
    </xf>
    <xf numFmtId="0" fontId="11" fillId="0" borderId="0" xfId="0" applyFont="1" applyFill="1" applyBorder="1" applyAlignment="1">
      <alignment horizontal="center"/>
    </xf>
    <xf numFmtId="0" fontId="13" fillId="0" borderId="0" xfId="0" applyFont="1" applyBorder="1" applyAlignment="1">
      <alignment horizontal="right"/>
    </xf>
    <xf numFmtId="0" fontId="8" fillId="0" borderId="34" xfId="0" applyFont="1" applyBorder="1" applyAlignment="1">
      <alignment horizontal="right"/>
    </xf>
    <xf numFmtId="0" fontId="7" fillId="0" borderId="48" xfId="0" applyFont="1" applyBorder="1" applyAlignment="1">
      <alignment horizontal="left"/>
    </xf>
    <xf numFmtId="0" fontId="7" fillId="0" borderId="0" xfId="0" applyFont="1" applyBorder="1" applyAlignment="1">
      <alignment horizontal="left"/>
    </xf>
    <xf numFmtId="0" fontId="13" fillId="0" borderId="34" xfId="0" applyFont="1" applyBorder="1" applyAlignment="1">
      <alignment horizontal="right"/>
    </xf>
    <xf numFmtId="0" fontId="4" fillId="0" borderId="0" xfId="0" applyFont="1" applyBorder="1" applyAlignment="1">
      <alignment horizontal="left"/>
    </xf>
    <xf numFmtId="0" fontId="7" fillId="0" borderId="0" xfId="0" applyFont="1" applyAlignment="1">
      <alignment horizontal="left"/>
    </xf>
    <xf numFmtId="0" fontId="8" fillId="0" borderId="47" xfId="0" applyFont="1" applyBorder="1" applyAlignment="1">
      <alignment horizontal="right"/>
    </xf>
    <xf numFmtId="0" fontId="8" fillId="0" borderId="0" xfId="0" applyFont="1" applyBorder="1" applyAlignment="1">
      <alignment horizontal="right"/>
    </xf>
    <xf numFmtId="166" fontId="6" fillId="0" borderId="7" xfId="0" applyNumberFormat="1" applyFont="1" applyBorder="1" applyAlignment="1">
      <alignment horizontal="center"/>
    </xf>
    <xf numFmtId="0" fontId="6" fillId="0" borderId="6" xfId="0" applyFont="1" applyFill="1" applyBorder="1"/>
    <xf numFmtId="0" fontId="6" fillId="0" borderId="1" xfId="0" applyFont="1" applyFill="1" applyBorder="1"/>
    <xf numFmtId="0" fontId="7" fillId="0" borderId="0" xfId="0" quotePrefix="1" applyFont="1" applyFill="1" applyBorder="1" applyAlignment="1">
      <alignment horizontal="right"/>
    </xf>
    <xf numFmtId="0" fontId="5" fillId="0" borderId="0" xfId="0" applyFont="1" applyBorder="1" applyAlignment="1">
      <alignment horizontal="left"/>
    </xf>
    <xf numFmtId="0" fontId="6" fillId="0" borderId="17" xfId="0" applyFont="1" applyFill="1" applyBorder="1"/>
    <xf numFmtId="0" fontId="6" fillId="0" borderId="4" xfId="0" applyFont="1" applyFill="1" applyBorder="1"/>
    <xf numFmtId="0" fontId="6" fillId="0" borderId="18" xfId="0" applyFont="1" applyFill="1" applyBorder="1"/>
    <xf numFmtId="0" fontId="6" fillId="0" borderId="0" xfId="0" applyFont="1" applyFill="1" applyBorder="1" applyAlignment="1">
      <alignment horizontal="right"/>
    </xf>
    <xf numFmtId="166" fontId="6" fillId="0" borderId="0" xfId="0" applyNumberFormat="1" applyFont="1" applyFill="1" applyBorder="1" applyAlignment="1">
      <alignment horizontal="center"/>
    </xf>
    <xf numFmtId="0" fontId="6" fillId="0" borderId="17" xfId="0" applyFont="1" applyBorder="1" applyProtection="1">
      <protection locked="0"/>
    </xf>
    <xf numFmtId="0" fontId="11" fillId="0" borderId="0" xfId="0" applyFont="1"/>
    <xf numFmtId="0" fontId="7" fillId="2" borderId="0" xfId="0" quotePrefix="1" applyFont="1" applyFill="1" applyBorder="1" applyAlignment="1">
      <alignment horizontal="right"/>
    </xf>
    <xf numFmtId="0" fontId="7" fillId="0" borderId="10" xfId="0" applyFont="1" applyFill="1" applyBorder="1" applyAlignment="1">
      <alignment horizontal="center"/>
    </xf>
    <xf numFmtId="0" fontId="15" fillId="0" borderId="5" xfId="0" applyFont="1" applyBorder="1" applyAlignment="1">
      <alignment horizontal="left"/>
    </xf>
    <xf numFmtId="0" fontId="6" fillId="0" borderId="18" xfId="0" applyFont="1" applyBorder="1" applyProtection="1"/>
    <xf numFmtId="0" fontId="6" fillId="0" borderId="5" xfId="0" applyFont="1" applyBorder="1" applyAlignment="1" applyProtection="1">
      <alignment horizontal="center"/>
    </xf>
    <xf numFmtId="0" fontId="6" fillId="0" borderId="5" xfId="0" applyFont="1" applyBorder="1" applyAlignment="1" applyProtection="1">
      <alignment horizontal="center" vertical="center"/>
    </xf>
    <xf numFmtId="0" fontId="6" fillId="0" borderId="0" xfId="0" applyFont="1" applyAlignment="1" applyProtection="1">
      <alignment vertical="center"/>
    </xf>
    <xf numFmtId="0" fontId="5" fillId="0" borderId="0" xfId="0" applyFont="1" applyFill="1" applyBorder="1" applyAlignment="1">
      <alignment horizontal="left"/>
    </xf>
    <xf numFmtId="0" fontId="6" fillId="0" borderId="0" xfId="0" applyFont="1" applyFill="1" applyBorder="1" applyAlignment="1">
      <alignment horizontal="left"/>
    </xf>
    <xf numFmtId="0" fontId="12" fillId="0" borderId="5" xfId="0" applyFont="1" applyBorder="1" applyAlignment="1">
      <alignment horizontal="left"/>
    </xf>
    <xf numFmtId="0" fontId="7" fillId="2" borderId="0" xfId="0" applyFont="1" applyFill="1" applyBorder="1"/>
    <xf numFmtId="0" fontId="16" fillId="2" borderId="0" xfId="0" applyFont="1" applyFill="1" applyBorder="1"/>
    <xf numFmtId="0" fontId="7" fillId="0" borderId="10" xfId="0" applyFont="1" applyBorder="1" applyAlignment="1">
      <alignment horizontal="center"/>
    </xf>
    <xf numFmtId="0" fontId="6" fillId="0" borderId="5" xfId="0" applyFont="1" applyBorder="1" applyProtection="1">
      <protection locked="0"/>
    </xf>
    <xf numFmtId="0" fontId="7" fillId="0" borderId="8" xfId="0" applyFont="1" applyBorder="1" applyAlignment="1">
      <alignment horizontal="center"/>
    </xf>
    <xf numFmtId="0" fontId="7" fillId="0" borderId="8" xfId="0" applyFont="1" applyFill="1" applyBorder="1" applyAlignment="1">
      <alignment horizontal="center"/>
    </xf>
    <xf numFmtId="166" fontId="7" fillId="0" borderId="8" xfId="0" applyNumberFormat="1" applyFont="1" applyBorder="1" applyAlignment="1">
      <alignment horizontal="center"/>
    </xf>
    <xf numFmtId="0" fontId="6" fillId="0" borderId="3" xfId="0" applyFont="1" applyBorder="1"/>
    <xf numFmtId="0" fontId="6" fillId="0" borderId="1" xfId="0" applyFont="1" applyBorder="1"/>
    <xf numFmtId="0" fontId="5" fillId="0" borderId="0" xfId="0" applyFont="1" applyFill="1" applyBorder="1" applyAlignment="1">
      <alignment horizontal="center" vertical="center"/>
    </xf>
    <xf numFmtId="0" fontId="6" fillId="0" borderId="0" xfId="0" applyFont="1" applyBorder="1" applyAlignment="1">
      <alignment horizontal="right"/>
    </xf>
    <xf numFmtId="0" fontId="6" fillId="0" borderId="1" xfId="0" applyFont="1" applyBorder="1" applyAlignment="1">
      <alignment horizontal="center"/>
    </xf>
    <xf numFmtId="0" fontId="6" fillId="0" borderId="0" xfId="0" applyFont="1" applyBorder="1"/>
    <xf numFmtId="0" fontId="6" fillId="0" borderId="0" xfId="0" applyFont="1" applyBorder="1" applyAlignment="1">
      <alignment horizontal="left"/>
    </xf>
    <xf numFmtId="0" fontId="5" fillId="0" borderId="0" xfId="0" applyFont="1" applyBorder="1" applyAlignment="1">
      <alignment horizontal="center"/>
    </xf>
    <xf numFmtId="0" fontId="5" fillId="0" borderId="4" xfId="0" applyFont="1" applyBorder="1" applyAlignment="1">
      <alignment horizontal="center"/>
    </xf>
    <xf numFmtId="0" fontId="6" fillId="0" borderId="4" xfId="0" applyFont="1" applyBorder="1" applyAlignment="1">
      <alignment horizontal="center"/>
    </xf>
    <xf numFmtId="0" fontId="5" fillId="0" borderId="5" xfId="0" applyFont="1" applyBorder="1" applyAlignment="1">
      <alignment horizontal="center"/>
    </xf>
    <xf numFmtId="0" fontId="5" fillId="0" borderId="3" xfId="0" applyFont="1" applyBorder="1" applyAlignment="1">
      <alignment horizontal="center"/>
    </xf>
    <xf numFmtId="0" fontId="5" fillId="0" borderId="0" xfId="0" applyFont="1" applyFill="1" applyBorder="1" applyAlignment="1">
      <alignment horizontal="center"/>
    </xf>
    <xf numFmtId="0" fontId="6" fillId="0" borderId="5" xfId="0" applyFont="1" applyBorder="1"/>
    <xf numFmtId="0" fontId="6" fillId="0" borderId="0" xfId="0" applyFont="1" applyBorder="1" applyAlignment="1" applyProtection="1">
      <alignment horizontal="center" vertical="center"/>
    </xf>
    <xf numFmtId="0" fontId="6" fillId="0" borderId="3" xfId="0" applyFont="1" applyBorder="1" applyAlignment="1" applyProtection="1">
      <alignment horizontal="center" vertical="center"/>
    </xf>
    <xf numFmtId="0" fontId="6" fillId="0" borderId="17" xfId="0" applyFont="1" applyBorder="1"/>
    <xf numFmtId="0" fontId="6" fillId="0" borderId="4" xfId="0" applyFont="1" applyBorder="1"/>
    <xf numFmtId="0" fontId="12" fillId="0" borderId="0" xfId="0" applyFont="1" applyBorder="1" applyAlignment="1">
      <alignment horizontal="left"/>
    </xf>
    <xf numFmtId="0" fontId="6" fillId="0" borderId="9" xfId="0" applyFont="1" applyFill="1" applyBorder="1" applyAlignment="1">
      <alignment horizontal="center"/>
    </xf>
    <xf numFmtId="0" fontId="6" fillId="0" borderId="10" xfId="0" applyFont="1" applyFill="1" applyBorder="1" applyAlignment="1">
      <alignment horizontal="center"/>
    </xf>
    <xf numFmtId="0" fontId="6" fillId="0" borderId="10" xfId="0" applyFont="1" applyBorder="1" applyAlignment="1">
      <alignment horizontal="center"/>
    </xf>
    <xf numFmtId="0" fontId="6" fillId="0" borderId="9" xfId="0" applyFont="1" applyBorder="1" applyAlignment="1">
      <alignment horizontal="center"/>
    </xf>
    <xf numFmtId="0" fontId="6" fillId="0" borderId="18" xfId="0" applyFont="1" applyFill="1" applyBorder="1" applyAlignment="1">
      <alignment horizontal="center"/>
    </xf>
    <xf numFmtId="0" fontId="5" fillId="0" borderId="0" xfId="0" applyFont="1" applyFill="1" applyBorder="1" applyAlignment="1"/>
    <xf numFmtId="0" fontId="5" fillId="0" borderId="0" xfId="0" applyFont="1" applyBorder="1" applyAlignment="1"/>
    <xf numFmtId="0" fontId="7" fillId="0" borderId="4" xfId="0" applyFont="1" applyFill="1" applyBorder="1" applyAlignment="1">
      <alignment horizontal="center"/>
    </xf>
    <xf numFmtId="0" fontId="7" fillId="0" borderId="1" xfId="0" applyFont="1" applyFill="1" applyBorder="1" applyAlignment="1">
      <alignment horizontal="center"/>
    </xf>
    <xf numFmtId="0" fontId="7" fillId="2" borderId="2" xfId="0" applyFont="1" applyFill="1" applyBorder="1"/>
    <xf numFmtId="0" fontId="7" fillId="2" borderId="0" xfId="0" quotePrefix="1" applyFont="1" applyFill="1" applyBorder="1" applyAlignment="1">
      <alignment horizontal="center"/>
    </xf>
    <xf numFmtId="0" fontId="6" fillId="0" borderId="1" xfId="0" applyNumberFormat="1" applyFont="1" applyBorder="1" applyAlignment="1">
      <alignment horizontal="center"/>
    </xf>
    <xf numFmtId="0" fontId="6" fillId="0" borderId="5" xfId="0" applyNumberFormat="1" applyFont="1" applyBorder="1" applyAlignment="1">
      <alignment horizontal="center"/>
    </xf>
    <xf numFmtId="0" fontId="7" fillId="0" borderId="41" xfId="0" applyFont="1" applyFill="1" applyBorder="1" applyAlignment="1" applyProtection="1">
      <alignment horizontal="center"/>
    </xf>
    <xf numFmtId="0" fontId="5" fillId="0" borderId="3" xfId="0" applyFont="1" applyBorder="1" applyAlignment="1"/>
    <xf numFmtId="0" fontId="7" fillId="0" borderId="18" xfId="0" applyFont="1" applyBorder="1" applyAlignment="1">
      <alignment horizontal="center"/>
    </xf>
    <xf numFmtId="0" fontId="7" fillId="0" borderId="41" xfId="0" applyFont="1" applyBorder="1" applyAlignment="1">
      <alignment horizontal="center"/>
    </xf>
    <xf numFmtId="0" fontId="7" fillId="0" borderId="13" xfId="0" applyFont="1" applyBorder="1" applyAlignment="1">
      <alignment horizontal="center"/>
    </xf>
    <xf numFmtId="0" fontId="7" fillId="4" borderId="5" xfId="0" applyFont="1" applyFill="1" applyBorder="1"/>
    <xf numFmtId="0" fontId="7" fillId="4" borderId="0" xfId="0" applyFont="1" applyFill="1" applyBorder="1" applyAlignment="1">
      <alignment horizontal="center"/>
    </xf>
    <xf numFmtId="0" fontId="7" fillId="4" borderId="0" xfId="0" quotePrefix="1" applyFont="1" applyFill="1" applyBorder="1" applyAlignment="1">
      <alignment horizontal="left" indent="6"/>
    </xf>
    <xf numFmtId="0" fontId="7" fillId="0" borderId="5" xfId="0" quotePrefix="1" applyFont="1" applyFill="1" applyBorder="1"/>
    <xf numFmtId="0" fontId="7" fillId="0" borderId="0" xfId="0" applyFont="1" applyFill="1" applyBorder="1"/>
    <xf numFmtId="165" fontId="4" fillId="0" borderId="0" xfId="0" applyNumberFormat="1" applyFont="1" applyFill="1" applyBorder="1"/>
    <xf numFmtId="0" fontId="7" fillId="0" borderId="6" xfId="0" applyFont="1" applyFill="1" applyBorder="1"/>
    <xf numFmtId="0" fontId="7" fillId="0" borderId="1" xfId="0" applyFont="1" applyFill="1" applyBorder="1"/>
    <xf numFmtId="0" fontId="7" fillId="0" borderId="8" xfId="0" applyFont="1" applyFill="1" applyBorder="1" applyAlignment="1" applyProtection="1">
      <alignment horizontal="center"/>
    </xf>
    <xf numFmtId="0" fontId="6" fillId="0" borderId="18" xfId="0" applyFont="1" applyFill="1" applyBorder="1" applyAlignment="1">
      <alignment horizontal="left"/>
    </xf>
    <xf numFmtId="0" fontId="6" fillId="0" borderId="3" xfId="0" applyFont="1" applyFill="1" applyBorder="1" applyAlignment="1">
      <alignment horizontal="right"/>
    </xf>
    <xf numFmtId="0" fontId="7" fillId="0" borderId="9" xfId="0" applyFont="1" applyFill="1" applyBorder="1" applyAlignment="1">
      <alignment horizontal="center"/>
    </xf>
    <xf numFmtId="0" fontId="7" fillId="0" borderId="9" xfId="0" applyFont="1" applyBorder="1" applyAlignment="1">
      <alignment horizontal="center"/>
    </xf>
    <xf numFmtId="165" fontId="7" fillId="4" borderId="3" xfId="0" applyNumberFormat="1" applyFont="1" applyFill="1" applyBorder="1"/>
    <xf numFmtId="0" fontId="7" fillId="0" borderId="7" xfId="0" applyFont="1" applyFill="1" applyBorder="1"/>
    <xf numFmtId="0" fontId="6" fillId="0" borderId="1" xfId="0" applyFont="1" applyBorder="1" applyAlignment="1">
      <alignment horizontal="center"/>
    </xf>
    <xf numFmtId="0" fontId="5" fillId="0" borderId="0" xfId="0" applyFont="1" applyBorder="1" applyAlignment="1">
      <alignment horizontal="center"/>
    </xf>
    <xf numFmtId="0" fontId="5" fillId="0" borderId="5" xfId="0" applyFont="1" applyBorder="1" applyAlignment="1">
      <alignment horizontal="center"/>
    </xf>
    <xf numFmtId="0" fontId="5" fillId="0" borderId="3" xfId="0" applyFont="1" applyBorder="1" applyAlignment="1">
      <alignment horizontal="center"/>
    </xf>
    <xf numFmtId="0" fontId="6" fillId="0" borderId="17" xfId="0" applyFont="1" applyBorder="1"/>
    <xf numFmtId="0" fontId="6" fillId="0" borderId="4" xfId="0" applyFont="1" applyBorder="1"/>
    <xf numFmtId="0" fontId="17" fillId="0" borderId="34" xfId="0" applyFont="1" applyBorder="1" applyAlignment="1">
      <alignment horizontal="right"/>
    </xf>
    <xf numFmtId="0" fontId="12" fillId="0" borderId="0" xfId="0" applyFont="1" applyBorder="1" applyProtection="1"/>
    <xf numFmtId="0" fontId="12" fillId="0" borderId="0" xfId="0" applyFont="1" applyBorder="1"/>
    <xf numFmtId="0" fontId="8" fillId="0" borderId="34" xfId="0" applyFont="1" applyBorder="1"/>
    <xf numFmtId="0" fontId="7" fillId="0" borderId="5" xfId="0" applyFont="1" applyFill="1" applyBorder="1"/>
    <xf numFmtId="0" fontId="7" fillId="0" borderId="9" xfId="0" applyFont="1" applyFill="1" applyBorder="1"/>
    <xf numFmtId="0" fontId="4" fillId="0" borderId="5" xfId="0" applyFont="1" applyBorder="1"/>
    <xf numFmtId="0" fontId="4" fillId="0" borderId="0" xfId="0" applyFont="1" applyBorder="1"/>
    <xf numFmtId="0" fontId="7" fillId="2" borderId="28" xfId="0" applyFont="1" applyFill="1" applyBorder="1"/>
    <xf numFmtId="0" fontId="7" fillId="2" borderId="3" xfId="0" applyFont="1" applyFill="1" applyBorder="1"/>
    <xf numFmtId="0" fontId="7" fillId="0" borderId="45" xfId="0" applyFont="1" applyBorder="1" applyAlignment="1">
      <alignment horizontal="center"/>
    </xf>
    <xf numFmtId="0" fontId="7" fillId="0" borderId="34" xfId="0" applyFont="1" applyBorder="1"/>
    <xf numFmtId="0" fontId="7" fillId="0" borderId="34" xfId="0" applyFont="1" applyBorder="1" applyAlignment="1">
      <alignment horizontal="right"/>
    </xf>
    <xf numFmtId="5" fontId="7" fillId="0" borderId="14" xfId="0" applyNumberFormat="1" applyFont="1" applyBorder="1" applyAlignment="1">
      <alignment horizontal="right"/>
    </xf>
    <xf numFmtId="165" fontId="7" fillId="2" borderId="14" xfId="0" applyNumberFormat="1" applyFont="1" applyFill="1" applyBorder="1" applyAlignment="1">
      <alignment horizontal="right"/>
    </xf>
    <xf numFmtId="5" fontId="7" fillId="0" borderId="49" xfId="0" applyNumberFormat="1" applyFont="1" applyBorder="1" applyAlignment="1">
      <alignment horizontal="right"/>
    </xf>
    <xf numFmtId="5" fontId="7" fillId="0" borderId="29" xfId="0" applyNumberFormat="1" applyFont="1" applyBorder="1" applyAlignment="1">
      <alignment horizontal="right"/>
    </xf>
    <xf numFmtId="5" fontId="7" fillId="0" borderId="3" xfId="0" applyNumberFormat="1" applyFont="1" applyBorder="1" applyAlignment="1">
      <alignment horizontal="right"/>
    </xf>
    <xf numFmtId="0" fontId="7" fillId="0" borderId="45" xfId="0" applyFont="1" applyBorder="1"/>
    <xf numFmtId="0" fontId="4" fillId="0" borderId="34" xfId="0" applyFont="1" applyBorder="1" applyAlignment="1">
      <alignment horizontal="left" indent="1"/>
    </xf>
    <xf numFmtId="5" fontId="4" fillId="0" borderId="28" xfId="0" applyNumberFormat="1" applyFont="1" applyBorder="1" applyAlignment="1">
      <alignment horizontal="right"/>
    </xf>
    <xf numFmtId="165" fontId="4" fillId="2" borderId="16" xfId="0" applyNumberFormat="1" applyFont="1" applyFill="1" applyBorder="1" applyAlignment="1">
      <alignment horizontal="right"/>
    </xf>
    <xf numFmtId="5" fontId="4" fillId="0" borderId="50" xfId="0" applyNumberFormat="1" applyFont="1" applyBorder="1" applyAlignment="1">
      <alignment horizontal="right"/>
    </xf>
    <xf numFmtId="0" fontId="7" fillId="2" borderId="29" xfId="0" applyFont="1" applyFill="1" applyBorder="1" applyAlignment="1">
      <alignment horizontal="right"/>
    </xf>
    <xf numFmtId="0" fontId="7" fillId="2" borderId="3" xfId="0" applyFont="1" applyFill="1" applyBorder="1" applyAlignment="1">
      <alignment horizontal="right"/>
    </xf>
    <xf numFmtId="5" fontId="7" fillId="0" borderId="29" xfId="0" applyNumberFormat="1" applyFont="1" applyBorder="1" applyAlignment="1" applyProtection="1">
      <alignment horizontal="right"/>
      <protection locked="0"/>
    </xf>
    <xf numFmtId="165" fontId="7" fillId="2" borderId="35" xfId="0" applyNumberFormat="1" applyFont="1" applyFill="1" applyBorder="1" applyAlignment="1">
      <alignment horizontal="right"/>
    </xf>
    <xf numFmtId="5" fontId="7" fillId="0" borderId="51" xfId="0" applyNumberFormat="1" applyFont="1" applyBorder="1" applyAlignment="1">
      <alignment horizontal="right"/>
    </xf>
    <xf numFmtId="0" fontId="7" fillId="0" borderId="34" xfId="0" applyFont="1" applyFill="1" applyBorder="1"/>
    <xf numFmtId="5" fontId="7" fillId="2" borderId="14" xfId="0" applyNumberFormat="1" applyFont="1" applyFill="1" applyBorder="1" applyAlignment="1">
      <alignment horizontal="right"/>
    </xf>
    <xf numFmtId="0" fontId="4" fillId="0" borderId="45" xfId="0" applyFont="1" applyBorder="1"/>
    <xf numFmtId="165" fontId="4" fillId="2" borderId="14" xfId="0" applyNumberFormat="1" applyFont="1" applyFill="1" applyBorder="1" applyAlignment="1">
      <alignment horizontal="right"/>
    </xf>
    <xf numFmtId="5" fontId="4" fillId="0" borderId="18" xfId="0" applyNumberFormat="1" applyFont="1" applyBorder="1" applyAlignment="1">
      <alignment horizontal="right"/>
    </xf>
    <xf numFmtId="0" fontId="4" fillId="0" borderId="34" xfId="0" applyFont="1" applyBorder="1"/>
    <xf numFmtId="0" fontId="7" fillId="2" borderId="14" xfId="0" applyFont="1" applyFill="1" applyBorder="1" applyAlignment="1">
      <alignment horizontal="right"/>
    </xf>
    <xf numFmtId="0" fontId="7" fillId="0" borderId="29" xfId="0" applyFont="1" applyBorder="1"/>
    <xf numFmtId="0" fontId="7" fillId="0" borderId="14" xfId="0" applyFont="1" applyBorder="1"/>
    <xf numFmtId="5" fontId="7" fillId="0" borderId="29" xfId="0" applyNumberFormat="1" applyFont="1" applyBorder="1" applyAlignment="1" applyProtection="1">
      <alignment horizontal="right"/>
    </xf>
    <xf numFmtId="5" fontId="4" fillId="0" borderId="29" xfId="0" applyNumberFormat="1" applyFont="1" applyBorder="1" applyAlignment="1" applyProtection="1">
      <alignment horizontal="right"/>
      <protection locked="0"/>
    </xf>
    <xf numFmtId="5" fontId="4" fillId="0" borderId="49" xfId="0" applyNumberFormat="1" applyFont="1" applyBorder="1" applyAlignment="1">
      <alignment horizontal="right"/>
    </xf>
    <xf numFmtId="5" fontId="7" fillId="4" borderId="29" xfId="0" applyNumberFormat="1" applyFont="1" applyFill="1" applyBorder="1" applyAlignment="1" applyProtection="1">
      <alignment horizontal="right"/>
    </xf>
    <xf numFmtId="0" fontId="7" fillId="0" borderId="46" xfId="0" applyFont="1" applyBorder="1" applyAlignment="1">
      <alignment horizontal="center"/>
    </xf>
    <xf numFmtId="5" fontId="4" fillId="0" borderId="53" xfId="0" applyNumberFormat="1" applyFont="1" applyBorder="1" applyAlignment="1">
      <alignment horizontal="right"/>
    </xf>
    <xf numFmtId="5" fontId="4" fillId="0" borderId="52" xfId="0" applyNumberFormat="1" applyFont="1" applyBorder="1" applyAlignment="1">
      <alignment horizontal="right"/>
    </xf>
    <xf numFmtId="0" fontId="7" fillId="0" borderId="0" xfId="0" applyFont="1" applyBorder="1" applyAlignment="1">
      <alignment horizontal="right"/>
    </xf>
    <xf numFmtId="0" fontId="6" fillId="0" borderId="8" xfId="0" applyFont="1" applyFill="1" applyBorder="1" applyAlignment="1">
      <alignment horizontal="center"/>
    </xf>
    <xf numFmtId="0" fontId="12" fillId="0" borderId="5" xfId="0" applyFont="1" applyBorder="1"/>
    <xf numFmtId="37" fontId="7" fillId="0" borderId="14" xfId="0" applyNumberFormat="1" applyFont="1" applyBorder="1" applyAlignment="1">
      <alignment horizontal="right"/>
    </xf>
    <xf numFmtId="37" fontId="7" fillId="2" borderId="14" xfId="0" applyNumberFormat="1" applyFont="1" applyFill="1" applyBorder="1" applyAlignment="1">
      <alignment horizontal="right"/>
    </xf>
    <xf numFmtId="37" fontId="7" fillId="0" borderId="49" xfId="0" applyNumberFormat="1" applyFont="1" applyBorder="1" applyAlignment="1">
      <alignment horizontal="right"/>
    </xf>
    <xf numFmtId="37" fontId="7" fillId="0" borderId="29" xfId="0" applyNumberFormat="1" applyFont="1" applyBorder="1" applyAlignment="1">
      <alignment horizontal="right"/>
    </xf>
    <xf numFmtId="37" fontId="7" fillId="0" borderId="3" xfId="0" applyNumberFormat="1" applyFont="1" applyBorder="1" applyAlignment="1">
      <alignment horizontal="right"/>
    </xf>
    <xf numFmtId="5" fontId="4" fillId="2" borderId="14" xfId="0" applyNumberFormat="1" applyFont="1" applyFill="1" applyBorder="1" applyAlignment="1">
      <alignment horizontal="right"/>
    </xf>
    <xf numFmtId="5" fontId="7" fillId="2" borderId="29" xfId="0" applyNumberFormat="1" applyFont="1" applyFill="1" applyBorder="1" applyAlignment="1">
      <alignment horizontal="right"/>
    </xf>
    <xf numFmtId="5" fontId="7" fillId="2" borderId="49" xfId="0" applyNumberFormat="1" applyFont="1" applyFill="1" applyBorder="1" applyAlignment="1">
      <alignment horizontal="right"/>
    </xf>
    <xf numFmtId="0" fontId="7" fillId="0" borderId="5" xfId="0" applyFont="1" applyBorder="1"/>
    <xf numFmtId="0" fontId="7" fillId="0" borderId="5" xfId="0" applyFont="1" applyBorder="1" applyAlignment="1">
      <alignment horizontal="center"/>
    </xf>
    <xf numFmtId="0" fontId="18" fillId="0" borderId="0" xfId="0" applyFont="1"/>
    <xf numFmtId="0" fontId="7" fillId="0" borderId="6" xfId="0" applyFont="1" applyBorder="1"/>
    <xf numFmtId="166" fontId="7" fillId="0" borderId="1" xfId="0" applyNumberFormat="1" applyFont="1" applyBorder="1" applyAlignment="1">
      <alignment horizontal="center"/>
    </xf>
    <xf numFmtId="0" fontId="7" fillId="0" borderId="41" xfId="0" applyFont="1" applyFill="1" applyBorder="1" applyAlignment="1">
      <alignment horizontal="center"/>
    </xf>
    <xf numFmtId="10" fontId="7" fillId="0" borderId="10" xfId="0" applyNumberFormat="1" applyFont="1" applyBorder="1" applyAlignment="1">
      <alignment horizontal="center"/>
    </xf>
    <xf numFmtId="0" fontId="7" fillId="0" borderId="6" xfId="0" applyFont="1" applyFill="1" applyBorder="1" applyAlignment="1">
      <alignment horizontal="center"/>
    </xf>
    <xf numFmtId="0" fontId="7" fillId="2" borderId="12" xfId="0" applyFont="1" applyFill="1" applyBorder="1"/>
    <xf numFmtId="0" fontId="7" fillId="2" borderId="1" xfId="0" applyFont="1" applyFill="1" applyBorder="1"/>
    <xf numFmtId="10" fontId="7" fillId="2" borderId="1" xfId="0" applyNumberFormat="1" applyFont="1" applyFill="1" applyBorder="1"/>
    <xf numFmtId="0" fontId="7" fillId="2" borderId="7" xfId="0" applyFont="1" applyFill="1" applyBorder="1" applyAlignment="1">
      <alignment horizontal="left"/>
    </xf>
    <xf numFmtId="0" fontId="7" fillId="0" borderId="43" xfId="0" applyFont="1" applyFill="1" applyBorder="1" applyAlignment="1">
      <alignment horizontal="left"/>
    </xf>
    <xf numFmtId="165" fontId="7" fillId="0" borderId="16" xfId="0" applyNumberFormat="1" applyFont="1" applyBorder="1" applyProtection="1">
      <protection locked="0"/>
    </xf>
    <xf numFmtId="165" fontId="7" fillId="0" borderId="44" xfId="0" applyNumberFormat="1" applyFont="1" applyBorder="1"/>
    <xf numFmtId="10" fontId="7" fillId="0" borderId="16" xfId="0" applyNumberFormat="1" applyFont="1" applyBorder="1" applyAlignment="1" applyProtection="1">
      <alignment horizontal="right"/>
    </xf>
    <xf numFmtId="0" fontId="7" fillId="0" borderId="3" xfId="0" applyFont="1" applyBorder="1" applyAlignment="1" applyProtection="1">
      <alignment horizontal="left"/>
      <protection locked="0"/>
    </xf>
    <xf numFmtId="0" fontId="7" fillId="0" borderId="24" xfId="0" applyFont="1" applyFill="1" applyBorder="1" applyAlignment="1">
      <alignment horizontal="left"/>
    </xf>
    <xf numFmtId="165" fontId="7" fillId="0" borderId="14" xfId="0" applyNumberFormat="1" applyFont="1" applyBorder="1" applyProtection="1">
      <protection locked="0"/>
    </xf>
    <xf numFmtId="165" fontId="7" fillId="0" borderId="40" xfId="0" applyNumberFormat="1" applyFont="1" applyBorder="1"/>
    <xf numFmtId="10" fontId="7" fillId="0" borderId="14" xfId="0" applyNumberFormat="1" applyFont="1" applyBorder="1" applyAlignment="1" applyProtection="1">
      <alignment horizontal="right"/>
    </xf>
    <xf numFmtId="0" fontId="7" fillId="0" borderId="5" xfId="0" applyFont="1" applyBorder="1" applyAlignment="1" applyProtection="1">
      <alignment horizontal="left"/>
      <protection locked="0"/>
    </xf>
    <xf numFmtId="165" fontId="7" fillId="0" borderId="0" xfId="0" applyNumberFormat="1" applyFont="1" applyBorder="1" applyProtection="1">
      <protection locked="0"/>
    </xf>
    <xf numFmtId="165" fontId="7" fillId="0" borderId="19" xfId="0" applyNumberFormat="1" applyFont="1" applyBorder="1"/>
    <xf numFmtId="10" fontId="7" fillId="0" borderId="2" xfId="0" applyNumberFormat="1" applyFont="1" applyBorder="1" applyAlignment="1">
      <alignment horizontal="right"/>
    </xf>
    <xf numFmtId="0" fontId="7" fillId="4" borderId="3" xfId="0" applyFont="1" applyFill="1" applyBorder="1"/>
    <xf numFmtId="0" fontId="7" fillId="2" borderId="2" xfId="0" applyFont="1" applyFill="1" applyBorder="1" applyAlignment="1">
      <alignment horizontal="right"/>
    </xf>
    <xf numFmtId="0" fontId="7" fillId="2" borderId="13" xfId="0" applyFont="1" applyFill="1" applyBorder="1"/>
    <xf numFmtId="0" fontId="7" fillId="0" borderId="12" xfId="0" applyFont="1" applyBorder="1" applyAlignment="1">
      <alignment horizontal="center"/>
    </xf>
    <xf numFmtId="10" fontId="7" fillId="2" borderId="2" xfId="0" applyNumberFormat="1" applyFont="1" applyFill="1" applyBorder="1"/>
    <xf numFmtId="0" fontId="7" fillId="2" borderId="13" xfId="0" applyFont="1" applyFill="1" applyBorder="1" applyAlignment="1">
      <alignment horizontal="left"/>
    </xf>
    <xf numFmtId="0" fontId="7" fillId="0" borderId="3" xfId="0" applyFont="1" applyBorder="1" applyProtection="1">
      <protection locked="0"/>
    </xf>
    <xf numFmtId="0" fontId="7" fillId="0" borderId="12" xfId="0" applyFont="1" applyBorder="1" applyAlignment="1">
      <alignment wrapText="1"/>
    </xf>
    <xf numFmtId="0" fontId="7" fillId="4" borderId="13" xfId="0" applyFont="1" applyFill="1" applyBorder="1"/>
    <xf numFmtId="0" fontId="1" fillId="0" borderId="0" xfId="0" applyFont="1"/>
    <xf numFmtId="0" fontId="5" fillId="0" borderId="5" xfId="0" applyFont="1" applyBorder="1" applyAlignment="1">
      <alignment horizontal="left"/>
    </xf>
    <xf numFmtId="0" fontId="1" fillId="0" borderId="0" xfId="0" applyFont="1" applyAlignment="1">
      <alignment horizontal="left"/>
    </xf>
    <xf numFmtId="0" fontId="6" fillId="0" borderId="3" xfId="0" applyFont="1" applyBorder="1" applyAlignment="1">
      <alignment horizontal="left"/>
    </xf>
    <xf numFmtId="0" fontId="19" fillId="0" borderId="0" xfId="0" applyFont="1" applyBorder="1" applyAlignment="1">
      <alignment horizontal="left"/>
    </xf>
    <xf numFmtId="0" fontId="12" fillId="0" borderId="3" xfId="0" applyFont="1" applyBorder="1" applyAlignment="1">
      <alignment horizontal="left"/>
    </xf>
    <xf numFmtId="165" fontId="4" fillId="0" borderId="3" xfId="0" applyNumberFormat="1" applyFont="1" applyFill="1" applyBorder="1"/>
    <xf numFmtId="166" fontId="7" fillId="0" borderId="7" xfId="0" applyNumberFormat="1" applyFont="1" applyBorder="1" applyAlignment="1">
      <alignment horizontal="center"/>
    </xf>
    <xf numFmtId="0" fontId="16" fillId="2" borderId="5" xfId="0" applyFont="1" applyFill="1" applyBorder="1"/>
    <xf numFmtId="0" fontId="16" fillId="0" borderId="0" xfId="0" applyFont="1" applyBorder="1"/>
    <xf numFmtId="0" fontId="7" fillId="2" borderId="5" xfId="0" applyFont="1" applyFill="1" applyBorder="1"/>
    <xf numFmtId="0" fontId="7" fillId="2" borderId="6" xfId="0" applyFont="1" applyFill="1" applyBorder="1"/>
    <xf numFmtId="165" fontId="7" fillId="2" borderId="28" xfId="0" applyNumberFormat="1" applyFont="1" applyFill="1" applyBorder="1"/>
    <xf numFmtId="165" fontId="7" fillId="2" borderId="3" xfId="0" applyNumberFormat="1" applyFont="1" applyFill="1" applyBorder="1"/>
    <xf numFmtId="0" fontId="7" fillId="0" borderId="5" xfId="0" applyFont="1" applyFill="1" applyBorder="1" applyProtection="1">
      <protection locked="0"/>
    </xf>
    <xf numFmtId="0" fontId="7" fillId="4" borderId="29" xfId="0" applyFont="1" applyFill="1" applyBorder="1" applyAlignment="1">
      <alignment horizontal="center"/>
    </xf>
    <xf numFmtId="165" fontId="7" fillId="0" borderId="29" xfId="0" applyNumberFormat="1" applyFont="1" applyFill="1" applyBorder="1" applyAlignment="1" applyProtection="1">
      <alignment horizontal="right"/>
      <protection locked="0"/>
    </xf>
    <xf numFmtId="165" fontId="7" fillId="0" borderId="49" xfId="0" applyNumberFormat="1" applyFont="1" applyFill="1" applyBorder="1" applyAlignment="1">
      <alignment horizontal="right"/>
    </xf>
    <xf numFmtId="0" fontId="7" fillId="4" borderId="29" xfId="0" applyFont="1" applyFill="1" applyBorder="1"/>
    <xf numFmtId="0" fontId="7" fillId="0" borderId="29" xfId="0" applyFont="1" applyBorder="1" applyAlignment="1">
      <alignment horizontal="right"/>
    </xf>
    <xf numFmtId="0" fontId="7" fillId="0" borderId="3" xfId="0" applyFont="1" applyBorder="1" applyAlignment="1">
      <alignment horizontal="right"/>
    </xf>
    <xf numFmtId="0" fontId="7" fillId="0" borderId="42" xfId="0" applyFont="1" applyFill="1" applyBorder="1"/>
    <xf numFmtId="0" fontId="7" fillId="4" borderId="16" xfId="0" applyFont="1" applyFill="1" applyBorder="1" applyAlignment="1">
      <alignment horizontal="center"/>
    </xf>
    <xf numFmtId="165" fontId="7" fillId="0" borderId="20" xfId="0" applyNumberFormat="1" applyFont="1" applyFill="1" applyBorder="1" applyAlignment="1">
      <alignment horizontal="right"/>
    </xf>
    <xf numFmtId="165" fontId="7" fillId="0" borderId="50" xfId="0" applyNumberFormat="1" applyFont="1" applyFill="1" applyBorder="1" applyAlignment="1">
      <alignment horizontal="right"/>
    </xf>
    <xf numFmtId="0" fontId="4" fillId="2" borderId="0" xfId="0" applyFont="1" applyFill="1" applyBorder="1" applyProtection="1"/>
    <xf numFmtId="0" fontId="4" fillId="2" borderId="3" xfId="0" applyFont="1" applyFill="1" applyBorder="1" applyProtection="1"/>
    <xf numFmtId="0" fontId="7" fillId="0" borderId="5" xfId="0" applyFont="1" applyFill="1" applyBorder="1" applyProtection="1"/>
    <xf numFmtId="0" fontId="4" fillId="2" borderId="0" xfId="0" applyFont="1" applyFill="1" applyBorder="1" applyAlignment="1" applyProtection="1">
      <alignment horizontal="right"/>
    </xf>
    <xf numFmtId="165" fontId="7" fillId="0" borderId="0" xfId="0" applyNumberFormat="1" applyFont="1" applyFill="1" applyBorder="1" applyAlignment="1" applyProtection="1">
      <alignment horizontal="right"/>
      <protection locked="0"/>
    </xf>
    <xf numFmtId="165" fontId="7" fillId="0" borderId="25" xfId="0" applyNumberFormat="1" applyFont="1" applyFill="1" applyBorder="1" applyAlignment="1">
      <alignment horizontal="right"/>
    </xf>
    <xf numFmtId="165" fontId="7" fillId="0" borderId="4" xfId="0" applyNumberFormat="1" applyFont="1" applyFill="1" applyBorder="1" applyAlignment="1">
      <alignment horizontal="right"/>
    </xf>
    <xf numFmtId="165" fontId="7" fillId="0" borderId="18" xfId="0" applyNumberFormat="1" applyFont="1" applyFill="1" applyBorder="1" applyAlignment="1">
      <alignment horizontal="right"/>
    </xf>
    <xf numFmtId="165" fontId="7" fillId="4" borderId="0" xfId="0" quotePrefix="1" applyNumberFormat="1" applyFont="1" applyFill="1" applyBorder="1" applyAlignment="1">
      <alignment horizontal="left" indent="6"/>
    </xf>
    <xf numFmtId="165" fontId="7" fillId="4" borderId="3" xfId="0" quotePrefix="1" applyNumberFormat="1" applyFont="1" applyFill="1" applyBorder="1" applyAlignment="1">
      <alignment horizontal="left" indent="6"/>
    </xf>
    <xf numFmtId="0" fontId="7" fillId="0" borderId="0" xfId="0" applyFont="1" applyFill="1" applyBorder="1" applyProtection="1"/>
    <xf numFmtId="0" fontId="20" fillId="0" borderId="0" xfId="0" applyFont="1" applyBorder="1" applyProtection="1"/>
    <xf numFmtId="0" fontId="20" fillId="0" borderId="0" xfId="0" applyFont="1" applyBorder="1"/>
    <xf numFmtId="0" fontId="7" fillId="0" borderId="0" xfId="0" quotePrefix="1" applyFont="1" applyBorder="1" applyAlignment="1" applyProtection="1">
      <alignment horizontal="right"/>
    </xf>
    <xf numFmtId="0" fontId="7" fillId="5" borderId="0" xfId="0" applyFont="1" applyFill="1" applyBorder="1" applyProtection="1"/>
    <xf numFmtId="0" fontId="7" fillId="0" borderId="0" xfId="0" applyFont="1" applyBorder="1" applyProtection="1"/>
    <xf numFmtId="0" fontId="20" fillId="0" borderId="0" xfId="0" applyFont="1" applyFill="1" applyBorder="1"/>
    <xf numFmtId="0" fontId="7" fillId="0" borderId="1" xfId="0" applyFont="1" applyBorder="1" applyAlignment="1" applyProtection="1">
      <alignment horizontal="right"/>
      <protection locked="0"/>
    </xf>
    <xf numFmtId="0" fontId="7" fillId="0" borderId="2" xfId="0" applyFont="1" applyBorder="1" applyAlignment="1" applyProtection="1">
      <alignment horizontal="right"/>
      <protection locked="0"/>
    </xf>
    <xf numFmtId="166" fontId="7" fillId="0" borderId="2" xfId="0" applyNumberFormat="1" applyFont="1" applyBorder="1" applyAlignment="1" applyProtection="1">
      <alignment horizontal="right"/>
      <protection locked="0"/>
    </xf>
    <xf numFmtId="0" fontId="7" fillId="0" borderId="0" xfId="0" applyFont="1" applyAlignment="1">
      <alignment horizontal="right"/>
    </xf>
    <xf numFmtId="3" fontId="7" fillId="0" borderId="2" xfId="0" applyNumberFormat="1" applyFont="1" applyBorder="1" applyAlignment="1" applyProtection="1">
      <alignment horizontal="right"/>
      <protection locked="0"/>
    </xf>
    <xf numFmtId="3" fontId="7" fillId="0" borderId="2" xfId="0" applyNumberFormat="1" applyFont="1" applyBorder="1" applyAlignment="1">
      <alignment horizontal="right"/>
    </xf>
    <xf numFmtId="164" fontId="7" fillId="0" borderId="1" xfId="0" applyNumberFormat="1" applyFont="1" applyBorder="1" applyAlignment="1" applyProtection="1">
      <alignment horizontal="right"/>
      <protection locked="0"/>
    </xf>
    <xf numFmtId="165" fontId="7" fillId="0" borderId="2" xfId="0" applyNumberFormat="1" applyFont="1" applyBorder="1" applyAlignment="1" applyProtection="1">
      <alignment horizontal="right"/>
      <protection locked="0"/>
    </xf>
    <xf numFmtId="3" fontId="7" fillId="0" borderId="1" xfId="0" applyNumberFormat="1" applyFont="1" applyBorder="1" applyProtection="1">
      <protection locked="0"/>
    </xf>
    <xf numFmtId="0" fontId="16" fillId="0" borderId="0" xfId="0" applyFont="1" applyFill="1" applyBorder="1"/>
    <xf numFmtId="1" fontId="7" fillId="0" borderId="0" xfId="0" applyNumberFormat="1" applyFont="1" applyBorder="1" applyAlignment="1">
      <alignment horizontal="left" indent="1"/>
    </xf>
    <xf numFmtId="0" fontId="7" fillId="0" borderId="0" xfId="0" applyFont="1" applyFill="1" applyBorder="1" applyAlignment="1">
      <alignment horizontal="left" indent="1"/>
    </xf>
    <xf numFmtId="1" fontId="7" fillId="0" borderId="0" xfId="0" quotePrefix="1" applyNumberFormat="1" applyFont="1" applyBorder="1" applyAlignment="1">
      <alignment horizontal="left" indent="1"/>
    </xf>
    <xf numFmtId="2" fontId="7" fillId="0" borderId="0" xfId="0" applyNumberFormat="1" applyFont="1" applyBorder="1" applyAlignment="1">
      <alignment horizontal="left" indent="1"/>
    </xf>
    <xf numFmtId="0" fontId="7" fillId="0" borderId="0" xfId="0" applyFont="1" applyBorder="1" applyAlignment="1">
      <alignment horizontal="left" indent="1"/>
    </xf>
    <xf numFmtId="0" fontId="4" fillId="0" borderId="4" xfId="0" applyFont="1" applyBorder="1" applyAlignment="1">
      <alignment horizontal="right"/>
    </xf>
    <xf numFmtId="0" fontId="4" fillId="0" borderId="0" xfId="0" applyFont="1" applyFill="1" applyBorder="1"/>
    <xf numFmtId="0" fontId="7" fillId="0" borderId="0" xfId="0" applyFont="1" applyFill="1" applyBorder="1" applyAlignment="1" applyProtection="1">
      <alignment horizontal="right"/>
    </xf>
    <xf numFmtId="164" fontId="7" fillId="0" borderId="1" xfId="0" applyNumberFormat="1" applyFont="1" applyFill="1" applyBorder="1" applyAlignment="1" applyProtection="1">
      <alignment horizontal="center"/>
      <protection locked="0"/>
    </xf>
    <xf numFmtId="166" fontId="7" fillId="0" borderId="0" xfId="0" applyNumberFormat="1" applyFont="1" applyFill="1" applyBorder="1"/>
    <xf numFmtId="164" fontId="7" fillId="0" borderId="1" xfId="0" applyNumberFormat="1" applyFont="1" applyFill="1" applyBorder="1" applyProtection="1">
      <protection locked="0"/>
    </xf>
    <xf numFmtId="0" fontId="7" fillId="0" borderId="17" xfId="0" applyFont="1" applyFill="1" applyBorder="1"/>
    <xf numFmtId="0" fontId="7" fillId="0" borderId="5" xfId="0" applyFont="1" applyBorder="1" applyAlignment="1">
      <alignment wrapText="1"/>
    </xf>
    <xf numFmtId="0" fontId="7" fillId="0" borderId="6" xfId="0" applyFont="1" applyFill="1" applyBorder="1" applyAlignment="1">
      <alignment horizontal="center" wrapText="1"/>
    </xf>
    <xf numFmtId="0" fontId="7" fillId="0" borderId="31" xfId="0" applyFont="1" applyBorder="1" applyAlignment="1">
      <alignment horizontal="center" wrapText="1"/>
    </xf>
    <xf numFmtId="0" fontId="7" fillId="0" borderId="32" xfId="0" applyFont="1" applyBorder="1" applyAlignment="1">
      <alignment horizontal="center" wrapText="1"/>
    </xf>
    <xf numFmtId="0" fontId="7" fillId="0" borderId="33" xfId="0" applyFont="1" applyBorder="1" applyAlignment="1">
      <alignment horizontal="center" wrapText="1"/>
    </xf>
    <xf numFmtId="0" fontId="7" fillId="0" borderId="3" xfId="0" applyFont="1" applyBorder="1" applyAlignment="1">
      <alignment wrapText="1"/>
    </xf>
    <xf numFmtId="0" fontId="7" fillId="0" borderId="0" xfId="0" applyFont="1" applyBorder="1" applyAlignment="1">
      <alignment wrapText="1"/>
    </xf>
    <xf numFmtId="0" fontId="7" fillId="4" borderId="31" xfId="0" applyFont="1" applyFill="1" applyBorder="1" applyAlignment="1">
      <alignment horizontal="center"/>
    </xf>
    <xf numFmtId="0" fontId="7" fillId="4" borderId="32" xfId="0" applyFont="1" applyFill="1" applyBorder="1" applyAlignment="1">
      <alignment horizontal="center"/>
    </xf>
    <xf numFmtId="0" fontId="4" fillId="2" borderId="32" xfId="0" applyFont="1" applyFill="1" applyBorder="1" applyAlignment="1">
      <alignment horizontal="center"/>
    </xf>
    <xf numFmtId="0" fontId="7" fillId="0" borderId="22" xfId="0" applyFont="1" applyBorder="1" applyAlignment="1">
      <alignment horizontal="left" indent="1"/>
    </xf>
    <xf numFmtId="3" fontId="7" fillId="0" borderId="0" xfId="0" applyNumberFormat="1" applyFont="1" applyBorder="1" applyProtection="1">
      <protection locked="0"/>
    </xf>
    <xf numFmtId="3" fontId="7" fillId="0" borderId="23" xfId="0" applyNumberFormat="1" applyFont="1" applyBorder="1"/>
    <xf numFmtId="0" fontId="7" fillId="0" borderId="24" xfId="0" applyFont="1" applyFill="1" applyBorder="1" applyAlignment="1">
      <alignment horizontal="left" indent="1"/>
    </xf>
    <xf numFmtId="3" fontId="7" fillId="0" borderId="25" xfId="0" applyNumberFormat="1" applyFont="1" applyBorder="1"/>
    <xf numFmtId="0" fontId="7" fillId="0" borderId="26" xfId="0" applyFont="1" applyFill="1" applyBorder="1" applyAlignment="1">
      <alignment horizontal="left" indent="1"/>
    </xf>
    <xf numFmtId="3" fontId="7" fillId="0" borderId="27" xfId="0" applyNumberFormat="1" applyFont="1" applyBorder="1" applyProtection="1"/>
    <xf numFmtId="3" fontId="7" fillId="0" borderId="19" xfId="0" applyNumberFormat="1" applyFont="1" applyBorder="1"/>
    <xf numFmtId="3" fontId="7" fillId="0" borderId="7" xfId="0" applyNumberFormat="1" applyFont="1" applyBorder="1"/>
    <xf numFmtId="0" fontId="7" fillId="0" borderId="0" xfId="0" quotePrefix="1" applyFont="1" applyFill="1" applyBorder="1" applyAlignment="1">
      <alignment horizontal="left" indent="6"/>
    </xf>
    <xf numFmtId="0" fontId="7" fillId="0" borderId="0" xfId="0" quotePrefix="1" applyFont="1" applyFill="1" applyBorder="1" applyAlignment="1">
      <alignment horizontal="left"/>
    </xf>
    <xf numFmtId="0" fontId="7" fillId="0" borderId="0" xfId="0" quotePrefix="1" applyFont="1" applyBorder="1" applyAlignment="1">
      <alignment horizontal="left"/>
    </xf>
    <xf numFmtId="0" fontId="7" fillId="0" borderId="0" xfId="0" applyFont="1" applyBorder="1" applyAlignment="1">
      <alignment horizontal="left" indent="3"/>
    </xf>
    <xf numFmtId="0" fontId="8" fillId="4" borderId="33" xfId="0" quotePrefix="1" applyFont="1" applyFill="1" applyBorder="1" applyAlignment="1">
      <alignment horizontal="center"/>
    </xf>
    <xf numFmtId="0" fontId="7" fillId="0" borderId="18" xfId="0" applyFont="1" applyFill="1" applyBorder="1"/>
    <xf numFmtId="0" fontId="7" fillId="0" borderId="0" xfId="0" applyFont="1" applyFill="1"/>
    <xf numFmtId="0" fontId="7" fillId="0" borderId="3" xfId="0" applyFont="1" applyFill="1" applyBorder="1"/>
    <xf numFmtId="0" fontId="7" fillId="0" borderId="0" xfId="0" applyFont="1" applyFill="1" applyBorder="1" applyAlignment="1">
      <alignment horizontal="center"/>
    </xf>
    <xf numFmtId="0" fontId="7" fillId="0" borderId="34" xfId="0" quotePrefix="1" applyFont="1" applyBorder="1" applyAlignment="1" applyProtection="1">
      <alignment horizontal="right"/>
    </xf>
    <xf numFmtId="0" fontId="7" fillId="2" borderId="0" xfId="0" applyFont="1" applyFill="1" applyBorder="1" applyAlignment="1">
      <alignment horizontal="right"/>
    </xf>
    <xf numFmtId="0" fontId="7" fillId="0" borderId="34" xfId="0" applyFont="1" applyFill="1" applyBorder="1" applyProtection="1"/>
    <xf numFmtId="0" fontId="7" fillId="4" borderId="0" xfId="0" applyFont="1" applyFill="1" applyBorder="1" applyAlignment="1">
      <alignment horizontal="right"/>
    </xf>
    <xf numFmtId="0" fontId="7" fillId="2" borderId="34" xfId="0" applyFont="1" applyFill="1" applyBorder="1" applyAlignment="1">
      <alignment horizontal="right"/>
    </xf>
    <xf numFmtId="0" fontId="7" fillId="4" borderId="34" xfId="0" applyFont="1" applyFill="1" applyBorder="1" applyAlignment="1">
      <alignment horizontal="right"/>
    </xf>
    <xf numFmtId="0" fontId="7" fillId="0" borderId="34" xfId="0" applyFont="1" applyBorder="1" applyProtection="1"/>
    <xf numFmtId="0" fontId="7" fillId="0" borderId="34" xfId="0" applyFont="1" applyFill="1" applyBorder="1" applyProtection="1">
      <protection locked="0"/>
    </xf>
    <xf numFmtId="0" fontId="7" fillId="0" borderId="0" xfId="0" quotePrefix="1" applyFont="1" applyFill="1" applyBorder="1"/>
    <xf numFmtId="0" fontId="7" fillId="0" borderId="0" xfId="0" quotePrefix="1" applyFont="1" applyFill="1"/>
    <xf numFmtId="0" fontId="7" fillId="0" borderId="0" xfId="0" applyFont="1" applyProtection="1"/>
    <xf numFmtId="0" fontId="7" fillId="0" borderId="1" xfId="0" applyFont="1" applyBorder="1" applyProtection="1"/>
    <xf numFmtId="0" fontId="7" fillId="0" borderId="0" xfId="0" applyFont="1" applyFill="1" applyProtection="1"/>
    <xf numFmtId="0" fontId="7" fillId="0" borderId="4" xfId="0" applyFont="1" applyBorder="1" applyProtection="1"/>
    <xf numFmtId="0" fontId="7" fillId="2" borderId="15" xfId="0" applyFont="1" applyFill="1" applyBorder="1"/>
    <xf numFmtId="5" fontId="7" fillId="0" borderId="15" xfId="0" applyNumberFormat="1" applyFont="1" applyFill="1" applyBorder="1" applyAlignment="1" applyProtection="1">
      <alignment horizontal="right"/>
      <protection locked="0"/>
    </xf>
    <xf numFmtId="0" fontId="7" fillId="2" borderId="34" xfId="0" applyFont="1" applyFill="1" applyBorder="1"/>
    <xf numFmtId="5" fontId="7" fillId="0" borderId="34" xfId="0" applyNumberFormat="1" applyFont="1" applyFill="1" applyBorder="1" applyAlignment="1" applyProtection="1">
      <alignment horizontal="right"/>
      <protection locked="0"/>
    </xf>
    <xf numFmtId="5" fontId="7" fillId="0" borderId="34" xfId="0" applyNumberFormat="1" applyFont="1" applyFill="1" applyBorder="1" applyAlignment="1" applyProtection="1">
      <alignment horizontal="right"/>
    </xf>
    <xf numFmtId="5" fontId="7" fillId="0" borderId="4" xfId="0" applyNumberFormat="1" applyFont="1" applyFill="1" applyBorder="1" applyAlignment="1">
      <alignment horizontal="right"/>
    </xf>
    <xf numFmtId="0" fontId="15" fillId="0" borderId="0" xfId="0" applyFont="1"/>
    <xf numFmtId="165" fontId="7" fillId="0" borderId="1" xfId="0" applyNumberFormat="1" applyFont="1" applyBorder="1" applyAlignment="1">
      <alignment horizontal="right"/>
    </xf>
    <xf numFmtId="165" fontId="7" fillId="0" borderId="2" xfId="0" applyNumberFormat="1" applyFont="1" applyBorder="1" applyAlignment="1">
      <alignment horizontal="right"/>
    </xf>
    <xf numFmtId="9" fontId="7" fillId="0" borderId="0" xfId="0" applyNumberFormat="1" applyFont="1" applyBorder="1" applyAlignment="1">
      <alignment horizontal="right"/>
    </xf>
    <xf numFmtId="165" fontId="7" fillId="0" borderId="11" xfId="0" applyNumberFormat="1" applyFont="1" applyBorder="1" applyAlignment="1">
      <alignment horizontal="right"/>
    </xf>
    <xf numFmtId="0" fontId="7" fillId="2" borderId="0" xfId="0" applyFont="1" applyFill="1" applyBorder="1" applyAlignment="1">
      <alignment horizontal="center"/>
    </xf>
    <xf numFmtId="166" fontId="7" fillId="0" borderId="10" xfId="0" applyNumberFormat="1" applyFont="1" applyFill="1" applyBorder="1" applyAlignment="1">
      <alignment horizontal="center"/>
    </xf>
    <xf numFmtId="166" fontId="7" fillId="0" borderId="10" xfId="0" applyNumberFormat="1" applyFont="1" applyBorder="1" applyAlignment="1">
      <alignment horizontal="center"/>
    </xf>
    <xf numFmtId="0" fontId="7" fillId="0" borderId="45" xfId="0" quotePrefix="1" applyFont="1" applyBorder="1" applyProtection="1"/>
    <xf numFmtId="166" fontId="7" fillId="0" borderId="14" xfId="0" applyNumberFormat="1" applyFont="1" applyBorder="1" applyAlignment="1" applyProtection="1">
      <alignment horizontal="right"/>
      <protection locked="0"/>
    </xf>
    <xf numFmtId="5" fontId="7" fillId="0" borderId="14" xfId="0" applyNumberFormat="1" applyFont="1" applyFill="1" applyBorder="1" applyAlignment="1">
      <alignment horizontal="right"/>
    </xf>
    <xf numFmtId="5" fontId="7" fillId="0" borderId="14" xfId="0" applyNumberFormat="1" applyFont="1" applyFill="1" applyBorder="1" applyAlignment="1" applyProtection="1">
      <alignment horizontal="right"/>
      <protection locked="0"/>
    </xf>
    <xf numFmtId="0" fontId="7" fillId="0" borderId="14" xfId="0" applyNumberFormat="1" applyFont="1" applyBorder="1" applyAlignment="1" applyProtection="1">
      <alignment horizontal="right"/>
      <protection locked="0"/>
    </xf>
    <xf numFmtId="5" fontId="7" fillId="0" borderId="25" xfId="0" applyNumberFormat="1" applyFont="1" applyFill="1" applyBorder="1" applyAlignment="1">
      <alignment horizontal="right"/>
    </xf>
    <xf numFmtId="0" fontId="7" fillId="0" borderId="14" xfId="0" applyFont="1" applyBorder="1" applyProtection="1">
      <protection locked="0"/>
    </xf>
    <xf numFmtId="0" fontId="7" fillId="0" borderId="45" xfId="0" applyFont="1" applyBorder="1" applyProtection="1"/>
    <xf numFmtId="0" fontId="7" fillId="0" borderId="35" xfId="0" applyFont="1" applyBorder="1"/>
    <xf numFmtId="0" fontId="7" fillId="0" borderId="61" xfId="0" applyFont="1" applyBorder="1"/>
    <xf numFmtId="5" fontId="7" fillId="0" borderId="20" xfId="0" applyNumberFormat="1" applyFont="1" applyFill="1" applyBorder="1" applyAlignment="1">
      <alignment horizontal="right"/>
    </xf>
    <xf numFmtId="5" fontId="7" fillId="0" borderId="23" xfId="0" applyNumberFormat="1" applyFont="1" applyFill="1" applyBorder="1" applyAlignment="1">
      <alignment horizontal="right"/>
    </xf>
    <xf numFmtId="0" fontId="7" fillId="0" borderId="14" xfId="0" quotePrefix="1" applyFont="1" applyBorder="1" applyProtection="1">
      <protection locked="0"/>
    </xf>
    <xf numFmtId="0" fontId="7" fillId="0" borderId="46" xfId="0" quotePrefix="1" applyFont="1" applyBorder="1" applyProtection="1"/>
    <xf numFmtId="0" fontId="7" fillId="0" borderId="21" xfId="0" applyFont="1" applyBorder="1" applyAlignment="1">
      <alignment wrapText="1"/>
    </xf>
    <xf numFmtId="0" fontId="7" fillId="2" borderId="21" xfId="0" applyFont="1" applyFill="1" applyBorder="1" applyAlignment="1">
      <alignment horizontal="right"/>
    </xf>
    <xf numFmtId="5" fontId="7" fillId="0" borderId="19" xfId="0" applyNumberFormat="1" applyFont="1" applyFill="1" applyBorder="1" applyAlignment="1">
      <alignment horizontal="right"/>
    </xf>
    <xf numFmtId="5" fontId="7" fillId="0" borderId="62" xfId="0" applyNumberFormat="1" applyFont="1" applyFill="1" applyBorder="1" applyAlignment="1">
      <alignment horizontal="right"/>
    </xf>
    <xf numFmtId="0" fontId="7" fillId="0" borderId="1" xfId="0" quotePrefix="1" applyFont="1" applyBorder="1" applyAlignment="1">
      <alignment horizontal="left" indent="1"/>
    </xf>
    <xf numFmtId="0" fontId="7" fillId="0" borderId="7" xfId="0" quotePrefix="1" applyFont="1" applyFill="1" applyBorder="1" applyAlignment="1">
      <alignment horizontal="left" indent="1"/>
    </xf>
    <xf numFmtId="0" fontId="7" fillId="0" borderId="0" xfId="0" applyFont="1" applyBorder="1" applyAlignment="1">
      <alignment horizontal="center"/>
    </xf>
    <xf numFmtId="0" fontId="7" fillId="0" borderId="41" xfId="0" applyFont="1" applyFill="1" applyBorder="1" applyAlignment="1">
      <alignment horizontal="left"/>
    </xf>
    <xf numFmtId="5" fontId="7" fillId="0" borderId="0" xfId="0" applyNumberFormat="1" applyFont="1" applyFill="1" applyBorder="1" applyAlignment="1" applyProtection="1">
      <alignment horizontal="right"/>
      <protection locked="0"/>
    </xf>
    <xf numFmtId="165" fontId="7" fillId="2" borderId="0" xfId="0" applyNumberFormat="1" applyFont="1" applyFill="1" applyBorder="1" applyAlignment="1">
      <alignment horizontal="right"/>
    </xf>
    <xf numFmtId="166" fontId="7" fillId="2" borderId="0" xfId="0" applyNumberFormat="1" applyFont="1" applyFill="1" applyBorder="1" applyAlignment="1">
      <alignment horizontal="right"/>
    </xf>
    <xf numFmtId="5" fontId="7" fillId="4" borderId="0" xfId="0" applyNumberFormat="1" applyFont="1" applyFill="1" applyBorder="1" applyAlignment="1" applyProtection="1">
      <alignment horizontal="right"/>
    </xf>
    <xf numFmtId="166" fontId="7" fillId="0" borderId="0" xfId="0" applyNumberFormat="1" applyFont="1" applyBorder="1" applyAlignment="1" applyProtection="1">
      <alignment horizontal="right"/>
      <protection locked="0"/>
    </xf>
    <xf numFmtId="0" fontId="7" fillId="0" borderId="0" xfId="0" applyFont="1" applyBorder="1" applyAlignment="1" applyProtection="1">
      <alignment horizontal="right"/>
      <protection locked="0"/>
    </xf>
    <xf numFmtId="5" fontId="7" fillId="0" borderId="37" xfId="0" applyNumberFormat="1" applyFont="1" applyBorder="1" applyAlignment="1">
      <alignment horizontal="right"/>
    </xf>
    <xf numFmtId="0" fontId="7" fillId="0" borderId="5" xfId="0" applyFont="1" applyBorder="1" applyAlignment="1">
      <alignment horizontal="left"/>
    </xf>
    <xf numFmtId="5" fontId="7" fillId="0" borderId="36" xfId="0" applyNumberFormat="1" applyFont="1" applyFill="1" applyBorder="1" applyAlignment="1">
      <alignment horizontal="right"/>
    </xf>
    <xf numFmtId="5" fontId="7" fillId="2" borderId="3" xfId="0" applyNumberFormat="1" applyFont="1" applyFill="1" applyBorder="1" applyAlignment="1">
      <alignment horizontal="right"/>
    </xf>
    <xf numFmtId="0" fontId="7" fillId="2" borderId="5" xfId="0" applyFont="1" applyFill="1" applyBorder="1" applyAlignment="1">
      <alignment horizontal="left"/>
    </xf>
    <xf numFmtId="5" fontId="7" fillId="2" borderId="0" xfId="0" applyNumberFormat="1" applyFont="1" applyFill="1" applyBorder="1" applyAlignment="1">
      <alignment horizontal="right"/>
    </xf>
    <xf numFmtId="165" fontId="7" fillId="0" borderId="0" xfId="0" applyNumberFormat="1" applyFont="1" applyBorder="1" applyAlignment="1" applyProtection="1">
      <alignment horizontal="right"/>
      <protection locked="0"/>
    </xf>
    <xf numFmtId="5" fontId="7" fillId="0" borderId="38" xfId="0" applyNumberFormat="1" applyFont="1" applyBorder="1" applyAlignment="1">
      <alignment horizontal="right"/>
    </xf>
    <xf numFmtId="166" fontId="7" fillId="0" borderId="0" xfId="0" applyNumberFormat="1" applyFont="1" applyFill="1" applyBorder="1" applyAlignment="1" applyProtection="1">
      <alignment horizontal="right"/>
      <protection locked="0"/>
    </xf>
    <xf numFmtId="0" fontId="7" fillId="0" borderId="0" xfId="0" applyFont="1" applyFill="1" applyBorder="1" applyAlignment="1" applyProtection="1">
      <alignment horizontal="right"/>
      <protection locked="0"/>
    </xf>
    <xf numFmtId="5" fontId="7" fillId="0" borderId="35" xfId="0" applyNumberFormat="1" applyFont="1" applyFill="1" applyBorder="1" applyAlignment="1">
      <alignment horizontal="right"/>
    </xf>
    <xf numFmtId="5" fontId="7" fillId="0" borderId="3" xfId="0" applyNumberFormat="1" applyFont="1" applyFill="1" applyBorder="1" applyAlignment="1">
      <alignment horizontal="right"/>
    </xf>
    <xf numFmtId="5" fontId="7" fillId="0" borderId="35" xfId="0" applyNumberFormat="1" applyFont="1" applyBorder="1" applyAlignment="1">
      <alignment horizontal="right"/>
    </xf>
    <xf numFmtId="0" fontId="7" fillId="0" borderId="5" xfId="0" applyFont="1" applyBorder="1" applyAlignment="1" applyProtection="1">
      <alignment horizontal="center"/>
    </xf>
    <xf numFmtId="0" fontId="7" fillId="0" borderId="1" xfId="0" applyFont="1" applyFill="1" applyBorder="1" applyProtection="1"/>
    <xf numFmtId="166" fontId="7" fillId="0" borderId="0" xfId="0" applyNumberFormat="1" applyFont="1" applyFill="1" applyBorder="1" applyAlignment="1" applyProtection="1">
      <alignment horizontal="center"/>
    </xf>
    <xf numFmtId="166" fontId="7" fillId="0" borderId="3" xfId="0" applyNumberFormat="1" applyFont="1" applyFill="1" applyBorder="1" applyAlignment="1" applyProtection="1">
      <alignment horizontal="center"/>
    </xf>
    <xf numFmtId="0" fontId="7" fillId="0" borderId="0" xfId="0" applyFont="1" applyAlignment="1" applyProtection="1">
      <alignment horizontal="center"/>
    </xf>
    <xf numFmtId="0" fontId="7" fillId="2" borderId="9" xfId="0" applyFont="1" applyFill="1" applyBorder="1" applyProtection="1"/>
    <xf numFmtId="0" fontId="7" fillId="4" borderId="9" xfId="0" applyFont="1" applyFill="1" applyBorder="1" applyAlignment="1" applyProtection="1">
      <alignment horizontal="center"/>
    </xf>
    <xf numFmtId="0" fontId="7" fillId="0" borderId="5" xfId="0" applyFont="1" applyFill="1" applyBorder="1" applyAlignment="1" applyProtection="1">
      <alignment horizontal="center" wrapText="1"/>
    </xf>
    <xf numFmtId="0" fontId="7" fillId="0" borderId="10" xfId="0" applyFont="1" applyFill="1" applyBorder="1" applyAlignment="1" applyProtection="1">
      <alignment horizontal="center" wrapText="1"/>
    </xf>
    <xf numFmtId="0" fontId="7" fillId="0" borderId="0" xfId="0" applyFont="1" applyFill="1" applyAlignment="1" applyProtection="1">
      <alignment wrapText="1"/>
    </xf>
    <xf numFmtId="0" fontId="7" fillId="0" borderId="0" xfId="0" applyFont="1" applyFill="1" applyBorder="1" applyAlignment="1" applyProtection="1">
      <alignment wrapText="1"/>
      <protection locked="0"/>
    </xf>
    <xf numFmtId="0" fontId="7" fillId="0" borderId="0" xfId="0" applyFont="1" applyFill="1" applyBorder="1" applyAlignment="1" applyProtection="1">
      <alignment horizontal="center" wrapText="1"/>
      <protection locked="0"/>
    </xf>
    <xf numFmtId="9" fontId="7" fillId="0" borderId="0" xfId="2" applyFont="1" applyFill="1" applyBorder="1" applyAlignment="1" applyProtection="1">
      <alignment horizontal="right" wrapText="1"/>
      <protection locked="0"/>
    </xf>
    <xf numFmtId="170" fontId="7" fillId="0" borderId="0" xfId="1" applyNumberFormat="1" applyFont="1" applyFill="1" applyBorder="1" applyAlignment="1" applyProtection="1">
      <alignment horizontal="right" wrapText="1"/>
      <protection locked="0"/>
    </xf>
    <xf numFmtId="0" fontId="7" fillId="0" borderId="3" xfId="0" applyFont="1" applyFill="1" applyBorder="1" applyAlignment="1" applyProtection="1">
      <alignment wrapText="1"/>
      <protection locked="0"/>
    </xf>
    <xf numFmtId="0" fontId="7" fillId="0" borderId="0" xfId="0" applyFont="1" applyFill="1" applyBorder="1" applyAlignment="1" applyProtection="1">
      <alignment wrapText="1"/>
    </xf>
    <xf numFmtId="0" fontId="7" fillId="0" borderId="0" xfId="0" applyFont="1" applyFill="1" applyBorder="1" applyAlignment="1" applyProtection="1">
      <alignment horizontal="center" wrapText="1"/>
    </xf>
    <xf numFmtId="0" fontId="7" fillId="0" borderId="3" xfId="0" applyFont="1" applyFill="1" applyBorder="1" applyAlignment="1" applyProtection="1">
      <alignment wrapText="1"/>
    </xf>
    <xf numFmtId="0" fontId="7" fillId="0" borderId="5" xfId="0" applyFont="1" applyFill="1" applyBorder="1" applyAlignment="1" applyProtection="1"/>
    <xf numFmtId="0" fontId="7" fillId="0" borderId="0" xfId="0" applyFont="1" applyFill="1" applyBorder="1" applyAlignment="1" applyProtection="1"/>
    <xf numFmtId="0" fontId="7" fillId="0" borderId="8" xfId="0" applyFont="1" applyFill="1" applyBorder="1" applyAlignment="1" applyProtection="1">
      <alignment horizontal="center" wrapText="1"/>
    </xf>
    <xf numFmtId="0" fontId="7" fillId="0" borderId="42" xfId="0" applyFont="1" applyFill="1" applyBorder="1" applyAlignment="1" applyProtection="1">
      <alignment horizontal="left" wrapText="1"/>
    </xf>
    <xf numFmtId="170" fontId="7" fillId="0" borderId="0" xfId="1" applyNumberFormat="1" applyFont="1" applyBorder="1" applyAlignment="1" applyProtection="1">
      <alignment horizontal="right"/>
      <protection locked="0"/>
    </xf>
    <xf numFmtId="0" fontId="7" fillId="0" borderId="45" xfId="0" applyFont="1" applyBorder="1" applyAlignment="1" applyProtection="1">
      <alignment horizontal="left"/>
    </xf>
    <xf numFmtId="9" fontId="7" fillId="0" borderId="0" xfId="2" applyFont="1" applyBorder="1" applyAlignment="1" applyProtection="1">
      <alignment horizontal="right"/>
      <protection locked="0"/>
    </xf>
    <xf numFmtId="0" fontId="7" fillId="0" borderId="3" xfId="0" applyFont="1" applyFill="1" applyBorder="1" applyProtection="1"/>
    <xf numFmtId="0" fontId="7" fillId="0" borderId="45" xfId="0" applyFont="1" applyFill="1" applyBorder="1" applyAlignment="1" applyProtection="1">
      <alignment horizontal="left" wrapText="1"/>
    </xf>
    <xf numFmtId="0" fontId="7" fillId="0" borderId="0" xfId="0" applyFont="1" applyBorder="1" applyProtection="1">
      <protection locked="0"/>
    </xf>
    <xf numFmtId="0" fontId="7" fillId="0" borderId="46" xfId="0" applyFont="1" applyBorder="1" applyAlignment="1" applyProtection="1">
      <alignment horizontal="left"/>
    </xf>
    <xf numFmtId="9" fontId="7" fillId="0" borderId="1" xfId="2" applyFont="1" applyBorder="1" applyAlignment="1" applyProtection="1">
      <alignment horizontal="right"/>
      <protection locked="0"/>
    </xf>
    <xf numFmtId="170" fontId="7" fillId="0" borderId="1" xfId="1" applyNumberFormat="1" applyFont="1" applyBorder="1" applyAlignment="1" applyProtection="1">
      <alignment horizontal="right"/>
      <protection locked="0"/>
    </xf>
    <xf numFmtId="0" fontId="7" fillId="0" borderId="7" xfId="0" applyFont="1" applyFill="1" applyBorder="1" applyProtection="1"/>
    <xf numFmtId="0" fontId="16" fillId="0" borderId="9" xfId="0" applyFont="1" applyBorder="1"/>
    <xf numFmtId="0" fontId="16" fillId="0" borderId="9" xfId="0" applyFont="1" applyFill="1" applyBorder="1"/>
    <xf numFmtId="0" fontId="7" fillId="0" borderId="3" xfId="0" applyFont="1" applyBorder="1" applyAlignment="1">
      <alignment horizontal="center"/>
    </xf>
    <xf numFmtId="0" fontId="7" fillId="0" borderId="5" xfId="0" applyFont="1" applyBorder="1" applyAlignment="1" applyProtection="1">
      <alignment horizontal="center"/>
      <protection locked="0"/>
    </xf>
    <xf numFmtId="9" fontId="7" fillId="0" borderId="0" xfId="0" applyNumberFormat="1" applyFont="1" applyBorder="1" applyAlignment="1" applyProtection="1">
      <alignment horizontal="center"/>
      <protection locked="0"/>
    </xf>
    <xf numFmtId="9" fontId="7" fillId="0" borderId="3" xfId="0" applyNumberFormat="1" applyFont="1" applyBorder="1" applyAlignment="1" applyProtection="1">
      <alignment horizontal="center"/>
      <protection locked="0"/>
    </xf>
    <xf numFmtId="0" fontId="16" fillId="0" borderId="5" xfId="0" applyFont="1" applyBorder="1" applyAlignment="1" applyProtection="1">
      <alignment horizontal="center"/>
      <protection locked="0"/>
    </xf>
    <xf numFmtId="165" fontId="16" fillId="0" borderId="0" xfId="0" applyNumberFormat="1" applyFont="1" applyBorder="1" applyAlignment="1" applyProtection="1">
      <alignment horizontal="right"/>
      <protection locked="0"/>
    </xf>
    <xf numFmtId="0" fontId="16" fillId="0" borderId="0" xfId="0" applyFont="1" applyBorder="1" applyProtection="1">
      <protection locked="0"/>
    </xf>
    <xf numFmtId="9" fontId="16" fillId="0" borderId="0" xfId="0" applyNumberFormat="1" applyFont="1" applyBorder="1" applyAlignment="1" applyProtection="1">
      <alignment horizontal="center"/>
      <protection locked="0"/>
    </xf>
    <xf numFmtId="0" fontId="7" fillId="0" borderId="0" xfId="0" applyFont="1" applyBorder="1" applyAlignment="1">
      <alignment horizontal="left" indent="2"/>
    </xf>
    <xf numFmtId="5" fontId="7" fillId="0" borderId="0" xfId="0" applyNumberFormat="1" applyFont="1" applyBorder="1" applyAlignment="1" applyProtection="1">
      <alignment horizontal="right"/>
      <protection locked="0"/>
    </xf>
    <xf numFmtId="0" fontId="7" fillId="0" borderId="1" xfId="0" applyFont="1" applyBorder="1" applyAlignment="1">
      <alignment horizontal="left" indent="2"/>
    </xf>
    <xf numFmtId="5" fontId="7" fillId="0" borderId="1" xfId="0" applyNumberFormat="1" applyFont="1" applyBorder="1" applyAlignment="1" applyProtection="1">
      <alignment horizontal="right"/>
    </xf>
    <xf numFmtId="0" fontId="7" fillId="0" borderId="39" xfId="0" applyFont="1" applyBorder="1"/>
    <xf numFmtId="0" fontId="7" fillId="0" borderId="39" xfId="0" applyFont="1" applyBorder="1" applyProtection="1">
      <protection locked="0"/>
    </xf>
    <xf numFmtId="5" fontId="7" fillId="0" borderId="0" xfId="0" applyNumberFormat="1" applyFont="1" applyFill="1" applyBorder="1" applyAlignment="1">
      <alignment horizontal="right"/>
    </xf>
    <xf numFmtId="0" fontId="7" fillId="0" borderId="1" xfId="0" applyFont="1" applyFill="1" applyBorder="1" applyAlignment="1">
      <alignment horizontal="right"/>
    </xf>
    <xf numFmtId="0" fontId="16" fillId="0" borderId="0" xfId="0" applyFont="1" applyBorder="1" applyAlignment="1">
      <alignment horizontal="center"/>
    </xf>
    <xf numFmtId="0" fontId="7" fillId="2" borderId="3" xfId="0" quotePrefix="1" applyFont="1" applyFill="1" applyBorder="1"/>
    <xf numFmtId="166" fontId="7" fillId="0" borderId="14" xfId="0" applyNumberFormat="1" applyFont="1" applyBorder="1"/>
    <xf numFmtId="0" fontId="7" fillId="0" borderId="39" xfId="0" quotePrefix="1" applyFont="1" applyFill="1" applyBorder="1"/>
    <xf numFmtId="0" fontId="7" fillId="0" borderId="40" xfId="0" applyFont="1" applyBorder="1"/>
    <xf numFmtId="49" fontId="7" fillId="0" borderId="40" xfId="0" quotePrefix="1" applyNumberFormat="1" applyFont="1" applyBorder="1" applyAlignment="1" applyProtection="1">
      <alignment horizontal="left"/>
      <protection locked="0"/>
    </xf>
    <xf numFmtId="49" fontId="7" fillId="0" borderId="40" xfId="0" quotePrefix="1" applyNumberFormat="1" applyFont="1" applyBorder="1" applyProtection="1">
      <protection locked="0"/>
    </xf>
    <xf numFmtId="0" fontId="7" fillId="0" borderId="0" xfId="0" applyFont="1" applyBorder="1" applyProtection="1">
      <protection locked="0"/>
    </xf>
    <xf numFmtId="0" fontId="7" fillId="0" borderId="0" xfId="0" applyFont="1" applyBorder="1" applyAlignment="1" applyProtection="1">
      <alignment horizontal="left" indent="2"/>
    </xf>
    <xf numFmtId="0" fontId="7" fillId="0" borderId="5" xfId="0" applyFont="1" applyBorder="1" applyProtection="1"/>
    <xf numFmtId="0" fontId="7" fillId="0" borderId="10" xfId="0" applyFont="1" applyFill="1" applyBorder="1" applyAlignment="1">
      <alignment horizontal="center"/>
    </xf>
    <xf numFmtId="0" fontId="7" fillId="0" borderId="10" xfId="0" quotePrefix="1" applyFont="1" applyFill="1" applyBorder="1" applyAlignment="1">
      <alignment horizontal="center"/>
    </xf>
    <xf numFmtId="0" fontId="7" fillId="0" borderId="10" xfId="0" quotePrefix="1" applyFont="1" applyFill="1" applyBorder="1" applyAlignment="1">
      <alignment horizontal="center" wrapText="1"/>
    </xf>
    <xf numFmtId="0" fontId="7" fillId="0" borderId="6" xfId="0" quotePrefix="1" applyFont="1" applyFill="1" applyBorder="1" applyAlignment="1">
      <alignment horizontal="center" wrapText="1"/>
    </xf>
    <xf numFmtId="0" fontId="7" fillId="0" borderId="10" xfId="0" quotePrefix="1" applyFont="1" applyBorder="1" applyAlignment="1" applyProtection="1">
      <alignment horizontal="center" wrapText="1"/>
    </xf>
    <xf numFmtId="0" fontId="7" fillId="0" borderId="57" xfId="0" applyFont="1" applyBorder="1"/>
    <xf numFmtId="0" fontId="7" fillId="0" borderId="55" xfId="0" applyFont="1" applyBorder="1"/>
    <xf numFmtId="0" fontId="7" fillId="0" borderId="73" xfId="0" applyFont="1" applyBorder="1" applyAlignment="1" applyProtection="1">
      <alignment horizontal="left"/>
      <protection locked="0"/>
    </xf>
    <xf numFmtId="0" fontId="7" fillId="0" borderId="0" xfId="0" applyFont="1" applyBorder="1" applyAlignment="1" applyProtection="1">
      <alignment horizontal="left"/>
      <protection locked="0"/>
    </xf>
    <xf numFmtId="4" fontId="7" fillId="0" borderId="57" xfId="0" applyNumberFormat="1" applyFont="1" applyBorder="1" applyAlignment="1" applyProtection="1">
      <alignment horizontal="right"/>
      <protection locked="0"/>
    </xf>
    <xf numFmtId="164" fontId="7" fillId="0" borderId="0" xfId="0" applyNumberFormat="1" applyFont="1" applyBorder="1" applyAlignment="1" applyProtection="1">
      <alignment horizontal="right"/>
      <protection locked="0"/>
    </xf>
    <xf numFmtId="165" fontId="7" fillId="0" borderId="55" xfId="0" applyNumberFormat="1" applyFont="1" applyBorder="1" applyAlignment="1" applyProtection="1">
      <alignment horizontal="right"/>
      <protection locked="0"/>
    </xf>
    <xf numFmtId="0" fontId="7" fillId="0" borderId="5" xfId="0" applyFont="1" applyBorder="1" applyAlignment="1">
      <alignment horizontal="left" indent="1"/>
    </xf>
    <xf numFmtId="0" fontId="7" fillId="0" borderId="57" xfId="0" applyFont="1" applyBorder="1" applyProtection="1"/>
    <xf numFmtId="0" fontId="7" fillId="0" borderId="70" xfId="0" applyFont="1" applyBorder="1" applyAlignment="1">
      <alignment horizontal="left" indent="1"/>
    </xf>
    <xf numFmtId="0" fontId="7" fillId="0" borderId="58" xfId="0" applyFont="1" applyBorder="1"/>
    <xf numFmtId="0" fontId="7" fillId="0" borderId="58" xfId="0" applyFont="1" applyFill="1" applyBorder="1"/>
    <xf numFmtId="0" fontId="7" fillId="0" borderId="71" xfId="0" applyFont="1" applyFill="1" applyBorder="1"/>
    <xf numFmtId="0" fontId="7" fillId="2" borderId="58" xfId="0" applyFont="1" applyFill="1" applyBorder="1" applyAlignment="1" applyProtection="1">
      <alignment horizontal="right"/>
    </xf>
    <xf numFmtId="4" fontId="7" fillId="0" borderId="59" xfId="0" applyNumberFormat="1" applyFont="1" applyFill="1" applyBorder="1" applyAlignment="1" applyProtection="1">
      <alignment horizontal="right"/>
    </xf>
    <xf numFmtId="0" fontId="7" fillId="0" borderId="0" xfId="0" applyFont="1" applyAlignment="1">
      <alignment vertical="center"/>
    </xf>
    <xf numFmtId="0" fontId="7" fillId="0" borderId="6" xfId="0" applyFont="1" applyBorder="1" applyAlignment="1" applyProtection="1">
      <alignment horizontal="left" indent="1"/>
    </xf>
    <xf numFmtId="0" fontId="7" fillId="0" borderId="1" xfId="0" applyFont="1" applyBorder="1" applyAlignment="1" applyProtection="1">
      <alignment horizontal="left"/>
    </xf>
    <xf numFmtId="164" fontId="7" fillId="4" borderId="35" xfId="0" applyNumberFormat="1" applyFont="1" applyFill="1" applyBorder="1" applyAlignment="1" applyProtection="1">
      <alignment horizontal="right"/>
    </xf>
    <xf numFmtId="0" fontId="7" fillId="0" borderId="0" xfId="0" quotePrefix="1" applyFont="1" applyFill="1" applyBorder="1" applyAlignment="1">
      <alignment horizontal="center"/>
    </xf>
    <xf numFmtId="0" fontId="7" fillId="0" borderId="3" xfId="0" quotePrefix="1" applyFont="1" applyFill="1" applyBorder="1" applyAlignment="1">
      <alignment horizontal="center"/>
    </xf>
    <xf numFmtId="0" fontId="6" fillId="0" borderId="1" xfId="0" quotePrefix="1" applyFont="1" applyBorder="1"/>
    <xf numFmtId="0" fontId="7" fillId="0" borderId="3" xfId="0" applyFont="1" applyFill="1" applyBorder="1" applyAlignment="1">
      <alignment horizontal="right"/>
    </xf>
    <xf numFmtId="166" fontId="7" fillId="0" borderId="0" xfId="0" applyNumberFormat="1" applyFont="1" applyBorder="1"/>
    <xf numFmtId="0" fontId="7" fillId="0" borderId="7" xfId="0" applyFont="1" applyBorder="1" applyAlignment="1">
      <alignment horizontal="center"/>
    </xf>
    <xf numFmtId="0" fontId="7" fillId="0" borderId="0" xfId="0" applyFont="1" applyFill="1" applyBorder="1" applyAlignment="1" applyProtection="1">
      <alignment horizontal="left"/>
      <protection locked="0"/>
    </xf>
    <xf numFmtId="7" fontId="7" fillId="0" borderId="0" xfId="0" applyNumberFormat="1" applyFont="1" applyBorder="1" applyProtection="1">
      <protection locked="0"/>
    </xf>
    <xf numFmtId="0" fontId="7" fillId="0" borderId="0" xfId="0" applyFont="1" applyFill="1" applyBorder="1" applyAlignment="1" applyProtection="1">
      <alignment horizontal="center"/>
      <protection locked="0"/>
    </xf>
    <xf numFmtId="165" fontId="7" fillId="0" borderId="0" xfId="0" applyNumberFormat="1" applyFont="1" applyBorder="1" applyAlignment="1" applyProtection="1">
      <alignment horizontal="center"/>
      <protection locked="0"/>
    </xf>
    <xf numFmtId="5" fontId="7" fillId="0" borderId="0" xfId="0" applyNumberFormat="1" applyFont="1" applyBorder="1" applyProtection="1">
      <protection locked="0"/>
    </xf>
    <xf numFmtId="5" fontId="7" fillId="0" borderId="0" xfId="0" applyNumberFormat="1" applyFont="1" applyBorder="1" applyAlignment="1" applyProtection="1">
      <alignment horizontal="center"/>
      <protection locked="0"/>
    </xf>
    <xf numFmtId="5" fontId="7" fillId="0" borderId="2" xfId="0" applyNumberFormat="1" applyFont="1" applyBorder="1" applyProtection="1"/>
    <xf numFmtId="0" fontId="7" fillId="4" borderId="7" xfId="0" applyFont="1" applyFill="1" applyBorder="1" applyAlignment="1">
      <alignment horizontal="left"/>
    </xf>
    <xf numFmtId="0" fontId="7" fillId="0" borderId="0" xfId="0" quotePrefix="1" applyFont="1" applyBorder="1" applyAlignment="1">
      <alignment horizontal="center"/>
    </xf>
    <xf numFmtId="0" fontId="7" fillId="0" borderId="5" xfId="0" applyFont="1" applyBorder="1" applyAlignment="1" applyProtection="1">
      <alignment horizontal="left"/>
    </xf>
    <xf numFmtId="0" fontId="7" fillId="2" borderId="0" xfId="0" applyFont="1" applyFill="1" applyBorder="1" applyAlignment="1" applyProtection="1">
      <alignment horizontal="left"/>
    </xf>
    <xf numFmtId="0" fontId="7" fillId="2" borderId="0" xfId="0" applyFont="1" applyFill="1" applyBorder="1" applyProtection="1"/>
    <xf numFmtId="5" fontId="7" fillId="0" borderId="0" xfId="0" applyNumberFormat="1" applyFont="1" applyBorder="1" applyProtection="1"/>
    <xf numFmtId="0" fontId="7" fillId="0" borderId="3" xfId="0" applyFont="1" applyBorder="1" applyAlignment="1" applyProtection="1">
      <alignment horizontal="left"/>
    </xf>
    <xf numFmtId="0" fontId="7" fillId="4" borderId="7" xfId="0" applyFont="1" applyFill="1" applyBorder="1"/>
    <xf numFmtId="49" fontId="7" fillId="0" borderId="5" xfId="0" applyNumberFormat="1" applyFont="1" applyBorder="1" applyAlignment="1" applyProtection="1">
      <alignment horizontal="left"/>
      <protection locked="0"/>
    </xf>
    <xf numFmtId="0" fontId="7" fillId="0" borderId="0" xfId="0" applyFont="1" applyBorder="1" applyAlignment="1" applyProtection="1">
      <alignment horizontal="center"/>
      <protection locked="0"/>
    </xf>
    <xf numFmtId="49" fontId="7" fillId="0" borderId="0" xfId="0" applyNumberFormat="1" applyFont="1" applyBorder="1" applyAlignment="1" applyProtection="1">
      <alignment horizontal="center"/>
      <protection locked="0"/>
    </xf>
    <xf numFmtId="167" fontId="7" fillId="0" borderId="0" xfId="0" applyNumberFormat="1" applyFont="1" applyBorder="1" applyAlignment="1" applyProtection="1">
      <alignment horizontal="right"/>
      <protection locked="0"/>
    </xf>
    <xf numFmtId="6" fontId="7" fillId="0" borderId="37" xfId="0" applyNumberFormat="1" applyFont="1" applyBorder="1" applyAlignment="1" applyProtection="1">
      <alignment horizontal="right"/>
      <protection locked="0"/>
    </xf>
    <xf numFmtId="5" fontId="7" fillId="0" borderId="30" xfId="0" quotePrefix="1" applyNumberFormat="1" applyFont="1" applyBorder="1" applyAlignment="1" applyProtection="1">
      <alignment horizontal="right"/>
      <protection locked="0"/>
    </xf>
    <xf numFmtId="0" fontId="7" fillId="0" borderId="31" xfId="0" applyFont="1" applyBorder="1" applyAlignment="1">
      <alignment horizontal="left"/>
    </xf>
    <xf numFmtId="0" fontId="7" fillId="2" borderId="32" xfId="0" applyFont="1" applyFill="1" applyBorder="1"/>
    <xf numFmtId="6" fontId="7" fillId="0" borderId="2" xfId="0" applyNumberFormat="1" applyFont="1" applyBorder="1" applyAlignment="1" applyProtection="1">
      <alignment horizontal="right"/>
    </xf>
    <xf numFmtId="0" fontId="7" fillId="2" borderId="1" xfId="0" applyFont="1" applyFill="1" applyBorder="1" applyAlignment="1">
      <alignment horizontal="right"/>
    </xf>
    <xf numFmtId="6" fontId="7" fillId="0" borderId="13" xfId="0" applyNumberFormat="1" applyFont="1" applyBorder="1" applyAlignment="1" applyProtection="1">
      <alignment horizontal="right"/>
    </xf>
    <xf numFmtId="0" fontId="7" fillId="0" borderId="5" xfId="0" applyFont="1" applyFill="1" applyBorder="1" applyAlignment="1">
      <alignment horizontal="left"/>
    </xf>
    <xf numFmtId="38" fontId="7" fillId="0" borderId="0" xfId="0" applyNumberFormat="1" applyFont="1" applyFill="1" applyBorder="1" applyAlignment="1">
      <alignment horizontal="right"/>
    </xf>
    <xf numFmtId="0" fontId="7" fillId="0" borderId="3" xfId="0" quotePrefix="1" applyFont="1" applyBorder="1" applyAlignment="1">
      <alignment horizontal="center"/>
    </xf>
    <xf numFmtId="0" fontId="7" fillId="0" borderId="5" xfId="0" quotePrefix="1" applyFont="1" applyBorder="1" applyAlignment="1">
      <alignment horizontal="left" indent="2"/>
    </xf>
    <xf numFmtId="0" fontId="7" fillId="0" borderId="5" xfId="0" applyFont="1" applyBorder="1" applyProtection="1">
      <protection locked="0"/>
    </xf>
    <xf numFmtId="166" fontId="7" fillId="0" borderId="0" xfId="0" applyNumberFormat="1" applyFont="1" applyBorder="1" applyAlignment="1" applyProtection="1">
      <alignment horizontal="center"/>
      <protection locked="0"/>
    </xf>
    <xf numFmtId="49" fontId="7" fillId="0" borderId="3" xfId="0" applyNumberFormat="1" applyFont="1" applyBorder="1" applyAlignment="1" applyProtection="1">
      <alignment horizontal="center"/>
      <protection locked="0"/>
    </xf>
    <xf numFmtId="10" fontId="7" fillId="0" borderId="0" xfId="0" applyNumberFormat="1" applyFont="1" applyBorder="1" applyAlignment="1" applyProtection="1">
      <alignment horizontal="center"/>
      <protection locked="0"/>
    </xf>
    <xf numFmtId="165" fontId="7" fillId="0" borderId="14" xfId="0" applyNumberFormat="1" applyFont="1" applyBorder="1" applyAlignment="1" applyProtection="1">
      <alignment horizontal="right"/>
    </xf>
    <xf numFmtId="0" fontId="7" fillId="0" borderId="0" xfId="0" applyFont="1" applyBorder="1" applyAlignment="1" applyProtection="1">
      <alignment horizontal="center"/>
    </xf>
    <xf numFmtId="10" fontId="7" fillId="0" borderId="0" xfId="0" applyNumberFormat="1" applyFont="1" applyBorder="1" applyAlignment="1" applyProtection="1">
      <alignment horizontal="center"/>
    </xf>
    <xf numFmtId="166" fontId="7" fillId="0" borderId="0" xfId="0" applyNumberFormat="1" applyFont="1" applyBorder="1" applyAlignment="1" applyProtection="1">
      <alignment horizontal="center"/>
    </xf>
    <xf numFmtId="49" fontId="7" fillId="0" borderId="3" xfId="0" applyNumberFormat="1" applyFont="1" applyBorder="1" applyAlignment="1" applyProtection="1">
      <alignment horizontal="center"/>
    </xf>
    <xf numFmtId="165" fontId="7" fillId="0" borderId="0" xfId="0" applyNumberFormat="1" applyFont="1" applyBorder="1" applyAlignment="1" applyProtection="1">
      <alignment horizontal="center"/>
    </xf>
    <xf numFmtId="10" fontId="7" fillId="0" borderId="0" xfId="0" applyNumberFormat="1" applyFont="1" applyBorder="1"/>
    <xf numFmtId="3" fontId="7" fillId="0" borderId="0" xfId="0" applyNumberFormat="1" applyFont="1" applyBorder="1"/>
    <xf numFmtId="0" fontId="7" fillId="0" borderId="7" xfId="0" applyFont="1" applyBorder="1" applyProtection="1">
      <protection locked="0"/>
    </xf>
    <xf numFmtId="0" fontId="7" fillId="0" borderId="1" xfId="0" applyFont="1" applyBorder="1" applyAlignment="1">
      <alignment horizontal="center"/>
    </xf>
    <xf numFmtId="0" fontId="6" fillId="0" borderId="4" xfId="0" applyFont="1" applyBorder="1"/>
    <xf numFmtId="0" fontId="7" fillId="0" borderId="13" xfId="0" applyFont="1" applyBorder="1" applyAlignment="1">
      <alignment horizontal="center"/>
    </xf>
    <xf numFmtId="0" fontId="7" fillId="0" borderId="10" xfId="0" applyFont="1" applyBorder="1" applyAlignment="1">
      <alignment horizontal="center"/>
    </xf>
    <xf numFmtId="0" fontId="7" fillId="0" borderId="41" xfId="0" applyFont="1" applyBorder="1" applyAlignment="1">
      <alignment horizontal="center"/>
    </xf>
    <xf numFmtId="0" fontId="7" fillId="0" borderId="9" xfId="0" applyFont="1" applyBorder="1" applyAlignment="1">
      <alignment horizontal="center"/>
    </xf>
    <xf numFmtId="0" fontId="6" fillId="0" borderId="0" xfId="0" quotePrefix="1" applyFont="1" applyBorder="1" applyAlignment="1"/>
    <xf numFmtId="0" fontId="6" fillId="0" borderId="0" xfId="0" applyFont="1" applyBorder="1" applyAlignment="1">
      <alignment horizontal="center"/>
    </xf>
    <xf numFmtId="0" fontId="7" fillId="2" borderId="1" xfId="0" applyFont="1" applyFill="1" applyBorder="1" applyAlignment="1">
      <alignment horizontal="center"/>
    </xf>
    <xf numFmtId="0" fontId="7" fillId="0" borderId="0" xfId="0" applyFont="1" applyAlignment="1">
      <alignment horizontal="center"/>
    </xf>
    <xf numFmtId="0" fontId="7" fillId="2" borderId="41" xfId="0" applyFont="1" applyFill="1" applyBorder="1"/>
    <xf numFmtId="170" fontId="7" fillId="0" borderId="0" xfId="1" applyNumberFormat="1" applyFont="1" applyBorder="1" applyAlignment="1" applyProtection="1">
      <alignment horizontal="center"/>
      <protection locked="0"/>
    </xf>
    <xf numFmtId="170" fontId="7" fillId="0" borderId="0" xfId="1" applyNumberFormat="1" applyFont="1" applyFill="1" applyBorder="1" applyAlignment="1" applyProtection="1">
      <alignment horizontal="center"/>
      <protection locked="0"/>
    </xf>
    <xf numFmtId="171" fontId="7" fillId="0" borderId="14" xfId="1" quotePrefix="1" applyNumberFormat="1" applyFont="1" applyBorder="1" applyAlignment="1" applyProtection="1">
      <alignment horizontal="center"/>
    </xf>
    <xf numFmtId="0" fontId="12" fillId="0" borderId="0" xfId="0" applyFont="1" applyBorder="1" applyAlignment="1">
      <alignment horizontal="left"/>
    </xf>
    <xf numFmtId="0" fontId="5" fillId="0" borderId="0" xfId="0" applyFont="1" applyBorder="1" applyAlignment="1">
      <alignment horizontal="center"/>
    </xf>
    <xf numFmtId="0" fontId="7" fillId="0" borderId="34" xfId="0" applyFont="1" applyFill="1" applyBorder="1" applyAlignment="1">
      <alignment horizontal="left"/>
    </xf>
    <xf numFmtId="0" fontId="7" fillId="2" borderId="50" xfId="0" quotePrefix="1" applyFont="1" applyFill="1" applyBorder="1" applyAlignment="1">
      <alignment horizontal="center"/>
    </xf>
    <xf numFmtId="5" fontId="7" fillId="0" borderId="0" xfId="0" applyNumberFormat="1" applyFont="1" applyBorder="1" applyAlignment="1">
      <alignment horizontal="right"/>
    </xf>
    <xf numFmtId="5" fontId="7" fillId="0" borderId="11" xfId="0" applyNumberFormat="1" applyFont="1" applyBorder="1" applyAlignment="1" applyProtection="1">
      <alignment horizontal="right"/>
    </xf>
    <xf numFmtId="5" fontId="7" fillId="4" borderId="0" xfId="0" applyNumberFormat="1" applyFont="1" applyFill="1" applyBorder="1" applyAlignment="1">
      <alignment horizontal="right"/>
    </xf>
    <xf numFmtId="5" fontId="7" fillId="4" borderId="0" xfId="0" applyNumberFormat="1" applyFont="1" applyFill="1" applyBorder="1" applyAlignment="1">
      <alignment horizontal="right" indent="1"/>
    </xf>
    <xf numFmtId="5" fontId="7" fillId="2" borderId="34" xfId="0" applyNumberFormat="1" applyFont="1" applyFill="1" applyBorder="1" applyAlignment="1">
      <alignment horizontal="right"/>
    </xf>
    <xf numFmtId="5" fontId="7" fillId="4" borderId="34" xfId="0" applyNumberFormat="1" applyFont="1" applyFill="1" applyBorder="1" applyAlignment="1">
      <alignment horizontal="right"/>
    </xf>
    <xf numFmtId="5" fontId="7" fillId="0" borderId="82" xfId="0" applyNumberFormat="1" applyFont="1" applyBorder="1" applyAlignment="1">
      <alignment horizontal="right"/>
    </xf>
    <xf numFmtId="5" fontId="7" fillId="2" borderId="1" xfId="0" applyNumberFormat="1" applyFont="1" applyFill="1" applyBorder="1" applyAlignment="1">
      <alignment horizontal="right"/>
    </xf>
    <xf numFmtId="5" fontId="7" fillId="0" borderId="11" xfId="0" applyNumberFormat="1" applyFont="1" applyFill="1" applyBorder="1" applyAlignment="1">
      <alignment horizontal="right"/>
    </xf>
    <xf numFmtId="5" fontId="7" fillId="0" borderId="34" xfId="0" applyNumberFormat="1" applyFont="1" applyFill="1" applyBorder="1" applyAlignment="1">
      <alignment horizontal="right"/>
    </xf>
    <xf numFmtId="166" fontId="7" fillId="2" borderId="0" xfId="0" applyNumberFormat="1" applyFont="1" applyFill="1" applyBorder="1" applyAlignment="1">
      <alignment horizontal="center"/>
    </xf>
    <xf numFmtId="166" fontId="7" fillId="0" borderId="0" xfId="0" applyNumberFormat="1" applyFont="1" applyFill="1" applyBorder="1" applyAlignment="1" applyProtection="1">
      <alignment horizontal="center"/>
      <protection locked="0"/>
    </xf>
    <xf numFmtId="0" fontId="7" fillId="0" borderId="4" xfId="0" applyFont="1" applyBorder="1" applyAlignment="1" applyProtection="1">
      <alignment horizontal="center"/>
    </xf>
    <xf numFmtId="0" fontId="21" fillId="0" borderId="0" xfId="0" applyFont="1" applyBorder="1" applyAlignment="1">
      <alignment horizontal="left"/>
    </xf>
    <xf numFmtId="0" fontId="5" fillId="0" borderId="0" xfId="0" applyFont="1" applyBorder="1" applyAlignment="1">
      <alignment horizontal="left"/>
    </xf>
    <xf numFmtId="0" fontId="6" fillId="0" borderId="0" xfId="0" applyFont="1" applyBorder="1" applyAlignment="1">
      <alignment horizontal="left"/>
    </xf>
    <xf numFmtId="0" fontId="12" fillId="0" borderId="0" xfId="0" applyFont="1" applyBorder="1" applyAlignment="1">
      <alignment horizontal="left"/>
    </xf>
    <xf numFmtId="0" fontId="12" fillId="0" borderId="3" xfId="0" applyFont="1" applyBorder="1" applyAlignment="1">
      <alignment horizontal="left"/>
    </xf>
    <xf numFmtId="0" fontId="6" fillId="0" borderId="3" xfId="0" applyFont="1" applyBorder="1" applyAlignment="1">
      <alignment horizontal="left"/>
    </xf>
    <xf numFmtId="0" fontId="7" fillId="0" borderId="8" xfId="0" applyFont="1" applyBorder="1" applyAlignment="1" applyProtection="1">
      <alignment horizontal="center"/>
    </xf>
    <xf numFmtId="0" fontId="11" fillId="0" borderId="0" xfId="0" applyFont="1" applyBorder="1" applyAlignment="1">
      <alignment horizontal="left" indent="1"/>
    </xf>
    <xf numFmtId="7" fontId="7" fillId="0" borderId="16" xfId="0" applyNumberFormat="1" applyFont="1" applyBorder="1" applyAlignment="1" applyProtection="1">
      <alignment horizontal="right"/>
      <protection locked="0"/>
    </xf>
    <xf numFmtId="7" fontId="7" fillId="0" borderId="14" xfId="0" applyNumberFormat="1" applyFont="1" applyBorder="1" applyAlignment="1" applyProtection="1">
      <alignment horizontal="right"/>
      <protection locked="0"/>
    </xf>
    <xf numFmtId="7" fontId="7" fillId="0" borderId="0" xfId="0" applyNumberFormat="1" applyFont="1"/>
    <xf numFmtId="7" fontId="7" fillId="0" borderId="20" xfId="0" applyNumberFormat="1" applyFont="1" applyBorder="1" applyAlignment="1">
      <alignment horizontal="right"/>
    </xf>
    <xf numFmtId="7" fontId="7" fillId="2" borderId="0" xfId="0" applyNumberFormat="1" applyFont="1" applyFill="1" applyBorder="1" applyAlignment="1">
      <alignment horizontal="right"/>
    </xf>
    <xf numFmtId="7" fontId="7" fillId="0" borderId="14" xfId="0" applyNumberFormat="1" applyFont="1" applyBorder="1" applyAlignment="1">
      <alignment horizontal="right"/>
    </xf>
    <xf numFmtId="7" fontId="7" fillId="0" borderId="0" xfId="0" applyNumberFormat="1" applyFont="1" applyBorder="1" applyAlignment="1" applyProtection="1">
      <alignment horizontal="right"/>
      <protection locked="0"/>
    </xf>
    <xf numFmtId="7" fontId="7" fillId="0" borderId="21" xfId="0" applyNumberFormat="1" applyFont="1" applyBorder="1" applyAlignment="1">
      <alignment horizontal="right"/>
    </xf>
    <xf numFmtId="0" fontId="7" fillId="0" borderId="85" xfId="0" quotePrefix="1" applyFont="1" applyFill="1" applyBorder="1" applyAlignment="1">
      <alignment horizontal="center" wrapText="1"/>
    </xf>
    <xf numFmtId="0" fontId="11" fillId="0" borderId="0" xfId="0" applyFont="1" applyBorder="1" applyAlignment="1">
      <alignment horizontal="left"/>
    </xf>
    <xf numFmtId="165" fontId="7" fillId="4" borderId="35" xfId="0" applyNumberFormat="1" applyFont="1" applyFill="1" applyBorder="1" applyAlignment="1" applyProtection="1">
      <alignment horizontal="right"/>
    </xf>
    <xf numFmtId="4" fontId="7" fillId="0" borderId="0" xfId="0" applyNumberFormat="1" applyFont="1" applyBorder="1" applyAlignment="1" applyProtection="1">
      <alignment horizontal="right"/>
    </xf>
    <xf numFmtId="3" fontId="7" fillId="0" borderId="0" xfId="1" applyNumberFormat="1" applyFont="1" applyBorder="1" applyAlignment="1" applyProtection="1">
      <alignment horizontal="center"/>
      <protection locked="0"/>
    </xf>
    <xf numFmtId="3" fontId="7" fillId="0" borderId="7" xfId="0" applyNumberFormat="1" applyFont="1" applyBorder="1" applyAlignment="1" applyProtection="1">
      <alignment horizontal="center"/>
    </xf>
    <xf numFmtId="170" fontId="7" fillId="0" borderId="0" xfId="1" quotePrefix="1" applyNumberFormat="1" applyFont="1" applyFill="1" applyBorder="1" applyAlignment="1" applyProtection="1">
      <alignment horizontal="center"/>
      <protection locked="0"/>
    </xf>
    <xf numFmtId="0" fontId="8" fillId="0" borderId="20" xfId="0" quotePrefix="1" applyFont="1" applyFill="1" applyBorder="1" applyAlignment="1">
      <alignment horizontal="center" wrapText="1"/>
    </xf>
    <xf numFmtId="0" fontId="7" fillId="0" borderId="6" xfId="0" quotePrefix="1" applyFont="1" applyBorder="1" applyAlignment="1">
      <alignment horizontal="left"/>
    </xf>
    <xf numFmtId="0" fontId="8" fillId="0" borderId="5" xfId="0" applyFont="1" applyFill="1" applyBorder="1"/>
    <xf numFmtId="0" fontId="8" fillId="0" borderId="0" xfId="0" applyFont="1" applyFill="1" applyBorder="1"/>
    <xf numFmtId="0" fontId="8" fillId="0" borderId="3" xfId="0" applyFont="1" applyFill="1" applyBorder="1"/>
    <xf numFmtId="0" fontId="8" fillId="0" borderId="0" xfId="0" quotePrefix="1" applyFont="1" applyBorder="1" applyAlignment="1">
      <alignment horizontal="center"/>
    </xf>
    <xf numFmtId="0" fontId="8" fillId="0" borderId="3" xfId="0" quotePrefix="1" applyFont="1" applyBorder="1" applyAlignment="1">
      <alignment horizontal="right"/>
    </xf>
    <xf numFmtId="5" fontId="7" fillId="0" borderId="19" xfId="0" applyNumberFormat="1" applyFont="1" applyBorder="1" applyProtection="1"/>
    <xf numFmtId="165" fontId="8" fillId="0" borderId="29" xfId="0" applyNumberFormat="1" applyFont="1" applyBorder="1" applyAlignment="1" applyProtection="1">
      <alignment horizontal="center" vertical="top"/>
    </xf>
    <xf numFmtId="165" fontId="8" fillId="0" borderId="16" xfId="0" applyNumberFormat="1" applyFont="1" applyBorder="1" applyAlignment="1" applyProtection="1">
      <alignment horizontal="center" vertical="top"/>
    </xf>
    <xf numFmtId="171" fontId="7" fillId="0" borderId="0" xfId="1" applyNumberFormat="1" applyFont="1"/>
    <xf numFmtId="0" fontId="6" fillId="0" borderId="0" xfId="0" applyFont="1" applyAlignment="1">
      <alignment horizontal="center"/>
    </xf>
    <xf numFmtId="170" fontId="7" fillId="0" borderId="0" xfId="1" applyNumberFormat="1" applyFont="1"/>
    <xf numFmtId="0" fontId="7" fillId="0" borderId="5" xfId="0" applyFont="1" applyBorder="1" applyAlignment="1">
      <alignment horizontal="left"/>
    </xf>
    <xf numFmtId="0" fontId="6" fillId="0" borderId="17" xfId="0" applyFont="1" applyBorder="1"/>
    <xf numFmtId="0" fontId="6" fillId="0" borderId="4" xfId="0" applyFont="1" applyBorder="1"/>
    <xf numFmtId="0" fontId="16" fillId="0" borderId="0" xfId="0" applyFont="1" applyBorder="1" applyAlignment="1">
      <alignment horizontal="center"/>
    </xf>
    <xf numFmtId="0" fontId="7" fillId="0" borderId="5" xfId="0" applyFont="1" applyFill="1" applyBorder="1" applyAlignment="1">
      <alignment horizontal="left" indent="1"/>
    </xf>
    <xf numFmtId="170" fontId="7" fillId="0" borderId="0" xfId="1" applyNumberFormat="1" applyFont="1" applyBorder="1" applyAlignment="1" applyProtection="1">
      <alignment horizontal="right"/>
    </xf>
    <xf numFmtId="170" fontId="7" fillId="0" borderId="86" xfId="1" applyNumberFormat="1" applyFont="1" applyBorder="1" applyAlignment="1" applyProtection="1">
      <alignment horizontal="right"/>
    </xf>
    <xf numFmtId="167" fontId="7" fillId="0" borderId="0" xfId="0" applyNumberFormat="1" applyFont="1" applyFill="1"/>
    <xf numFmtId="6" fontId="7" fillId="0" borderId="0" xfId="0" applyNumberFormat="1" applyFont="1" applyFill="1"/>
    <xf numFmtId="6" fontId="7" fillId="0" borderId="0" xfId="0" applyNumberFormat="1" applyFont="1" applyBorder="1" applyAlignment="1" applyProtection="1">
      <alignment horizontal="right"/>
    </xf>
    <xf numFmtId="0" fontId="5" fillId="0" borderId="0" xfId="0" applyFont="1" applyBorder="1" applyAlignment="1">
      <alignment horizontal="left"/>
    </xf>
    <xf numFmtId="0" fontId="6" fillId="0" borderId="0" xfId="0" applyFont="1" applyBorder="1" applyAlignment="1">
      <alignment horizontal="left"/>
    </xf>
    <xf numFmtId="0" fontId="12" fillId="0" borderId="0" xfId="0" applyFont="1" applyBorder="1" applyAlignment="1">
      <alignment horizontal="left"/>
    </xf>
    <xf numFmtId="0" fontId="12" fillId="0" borderId="5" xfId="0" applyFont="1" applyBorder="1"/>
    <xf numFmtId="0" fontId="12" fillId="0" borderId="0" xfId="0" applyFont="1" applyBorder="1"/>
    <xf numFmtId="0" fontId="7" fillId="0" borderId="0" xfId="0" applyFont="1" applyBorder="1" applyAlignment="1" applyProtection="1">
      <alignment horizontal="right"/>
      <protection locked="0"/>
    </xf>
    <xf numFmtId="0" fontId="7" fillId="0" borderId="8" xfId="0" applyFont="1" applyBorder="1" applyAlignment="1" applyProtection="1">
      <alignment horizontal="center"/>
    </xf>
    <xf numFmtId="0" fontId="7" fillId="8" borderId="1" xfId="0" applyFont="1" applyFill="1" applyBorder="1" applyAlignment="1">
      <alignment horizontal="center" wrapText="1"/>
    </xf>
    <xf numFmtId="0" fontId="7" fillId="2" borderId="0" xfId="0" quotePrefix="1" applyFont="1" applyFill="1" applyBorder="1" applyAlignment="1">
      <alignment horizontal="right" vertical="top"/>
    </xf>
    <xf numFmtId="0" fontId="7" fillId="0" borderId="39" xfId="0" quotePrefix="1" applyFont="1" applyBorder="1" applyAlignment="1" applyProtection="1">
      <alignment horizontal="right"/>
    </xf>
    <xf numFmtId="0" fontId="7" fillId="0" borderId="39" xfId="0" quotePrefix="1" applyFont="1" applyBorder="1" applyAlignment="1">
      <alignment horizontal="right"/>
    </xf>
    <xf numFmtId="0" fontId="16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0" fillId="0" borderId="3" xfId="0" applyBorder="1"/>
    <xf numFmtId="0" fontId="8" fillId="0" borderId="5" xfId="0" applyFont="1" applyBorder="1"/>
    <xf numFmtId="0" fontId="8" fillId="0" borderId="0" xfId="0" quotePrefix="1" applyFont="1" applyBorder="1" applyAlignment="1" applyProtection="1">
      <alignment horizontal="right"/>
    </xf>
    <xf numFmtId="0" fontId="8" fillId="0" borderId="0" xfId="0" quotePrefix="1" applyFont="1" applyBorder="1"/>
    <xf numFmtId="0" fontId="8" fillId="0" borderId="0" xfId="0" applyFont="1" applyBorder="1" applyAlignment="1" applyProtection="1">
      <alignment horizontal="left" indent="2"/>
    </xf>
    <xf numFmtId="0" fontId="8" fillId="0" borderId="0" xfId="0" applyFont="1" applyBorder="1" applyProtection="1"/>
    <xf numFmtId="0" fontId="7" fillId="2" borderId="6" xfId="0" applyFont="1" applyFill="1" applyBorder="1" applyAlignment="1">
      <alignment horizontal="left"/>
    </xf>
    <xf numFmtId="165" fontId="7" fillId="2" borderId="1" xfId="0" applyNumberFormat="1" applyFont="1" applyFill="1" applyBorder="1" applyAlignment="1">
      <alignment horizontal="right"/>
    </xf>
    <xf numFmtId="166" fontId="7" fillId="2" borderId="1" xfId="0" applyNumberFormat="1" applyFont="1" applyFill="1" applyBorder="1" applyAlignment="1">
      <alignment horizontal="right"/>
    </xf>
    <xf numFmtId="5" fontId="7" fillId="2" borderId="7" xfId="0" applyNumberFormat="1" applyFont="1" applyFill="1" applyBorder="1" applyAlignment="1">
      <alignment horizontal="right"/>
    </xf>
    <xf numFmtId="0" fontId="8" fillId="8" borderId="41" xfId="0" applyFont="1" applyFill="1" applyBorder="1" applyAlignment="1">
      <alignment horizontal="center"/>
    </xf>
    <xf numFmtId="0" fontId="8" fillId="8" borderId="10" xfId="0" applyFont="1" applyFill="1" applyBorder="1" applyAlignment="1">
      <alignment horizontal="center"/>
    </xf>
    <xf numFmtId="0" fontId="7" fillId="8" borderId="10" xfId="0" applyFont="1" applyFill="1" applyBorder="1" applyAlignment="1">
      <alignment horizontal="center"/>
    </xf>
    <xf numFmtId="0" fontId="7" fillId="8" borderId="41" xfId="0" applyFont="1" applyFill="1" applyBorder="1" applyAlignment="1">
      <alignment horizontal="center"/>
    </xf>
    <xf numFmtId="0" fontId="17" fillId="0" borderId="0" xfId="0" quotePrefix="1" applyFont="1" applyBorder="1" applyAlignment="1">
      <alignment horizontal="center" vertical="top"/>
    </xf>
    <xf numFmtId="170" fontId="7" fillId="0" borderId="11" xfId="1" applyNumberFormat="1" applyFont="1" applyBorder="1" applyAlignment="1" applyProtection="1">
      <alignment horizontal="right"/>
    </xf>
    <xf numFmtId="0" fontId="8" fillId="0" borderId="5" xfId="0" quotePrefix="1" applyFont="1" applyBorder="1" applyAlignment="1">
      <alignment horizontal="left"/>
    </xf>
    <xf numFmtId="0" fontId="8" fillId="0" borderId="5" xfId="0" quotePrefix="1" applyFont="1" applyBorder="1" applyAlignment="1">
      <alignment horizontal="left" indent="2"/>
    </xf>
    <xf numFmtId="0" fontId="7" fillId="0" borderId="3" xfId="0" applyFont="1" applyBorder="1" applyAlignment="1" applyProtection="1">
      <alignment horizontal="left" wrapText="1"/>
      <protection locked="0"/>
    </xf>
    <xf numFmtId="0" fontId="8" fillId="0" borderId="5" xfId="0" quotePrefix="1" applyFont="1" applyBorder="1" applyAlignment="1" applyProtection="1">
      <alignment horizontal="left"/>
    </xf>
    <xf numFmtId="5" fontId="7" fillId="0" borderId="55" xfId="0" applyNumberFormat="1" applyFont="1" applyBorder="1" applyAlignment="1" applyProtection="1">
      <alignment horizontal="right"/>
      <protection locked="0"/>
    </xf>
    <xf numFmtId="5" fontId="7" fillId="0" borderId="3" xfId="0" applyNumberFormat="1" applyFont="1" applyBorder="1" applyProtection="1"/>
    <xf numFmtId="5" fontId="7" fillId="0" borderId="60" xfId="0" applyNumberFormat="1" applyFont="1" applyFill="1" applyBorder="1" applyAlignment="1" applyProtection="1">
      <alignment horizontal="right"/>
    </xf>
    <xf numFmtId="5" fontId="7" fillId="0" borderId="30" xfId="0" applyNumberFormat="1" applyFont="1" applyBorder="1" applyAlignment="1" applyProtection="1">
      <alignment horizontal="right"/>
    </xf>
    <xf numFmtId="5" fontId="7" fillId="0" borderId="55" xfId="0" applyNumberFormat="1" applyFont="1" applyBorder="1" applyProtection="1"/>
    <xf numFmtId="164" fontId="7" fillId="4" borderId="87" xfId="0" applyNumberFormat="1" applyFont="1" applyFill="1" applyBorder="1" applyAlignment="1" applyProtection="1">
      <alignment horizontal="right"/>
    </xf>
    <xf numFmtId="165" fontId="7" fillId="4" borderId="38" xfId="0" applyNumberFormat="1" applyFont="1" applyFill="1" applyBorder="1" applyAlignment="1" applyProtection="1">
      <alignment horizontal="right"/>
    </xf>
    <xf numFmtId="0" fontId="5" fillId="0" borderId="0" xfId="0" applyFont="1" applyBorder="1" applyAlignment="1">
      <alignment horizontal="left"/>
    </xf>
    <xf numFmtId="0" fontId="12" fillId="0" borderId="0" xfId="0" applyFont="1" applyBorder="1" applyAlignment="1">
      <alignment horizontal="left"/>
    </xf>
    <xf numFmtId="0" fontId="5" fillId="0" borderId="0" xfId="0" applyFont="1" applyBorder="1" applyAlignment="1">
      <alignment horizontal="center"/>
    </xf>
    <xf numFmtId="0" fontId="7" fillId="0" borderId="8" xfId="0" applyFont="1" applyFill="1" applyBorder="1" applyAlignment="1">
      <alignment horizontal="center"/>
    </xf>
    <xf numFmtId="0" fontId="7" fillId="0" borderId="8" xfId="0" applyFont="1" applyBorder="1" applyAlignment="1" applyProtection="1">
      <alignment horizontal="center"/>
    </xf>
    <xf numFmtId="0" fontId="6" fillId="0" borderId="4" xfId="0" applyFont="1" applyBorder="1"/>
    <xf numFmtId="0" fontId="7" fillId="0" borderId="10" xfId="0" applyFont="1" applyFill="1" applyBorder="1" applyAlignment="1">
      <alignment horizontal="center"/>
    </xf>
    <xf numFmtId="0" fontId="7" fillId="0" borderId="1" xfId="0" applyFont="1" applyBorder="1" applyAlignment="1" applyProtection="1">
      <alignment horizontal="right" indent="1"/>
      <protection locked="0"/>
    </xf>
    <xf numFmtId="165" fontId="8" fillId="0" borderId="4" xfId="0" applyNumberFormat="1" applyFont="1" applyBorder="1" applyAlignment="1" applyProtection="1">
      <alignment horizontal="center" vertical="top"/>
    </xf>
    <xf numFmtId="165" fontId="8" fillId="0" borderId="36" xfId="0" applyNumberFormat="1" applyFont="1" applyBorder="1" applyAlignment="1" applyProtection="1">
      <alignment horizontal="center" vertical="top"/>
    </xf>
    <xf numFmtId="165" fontId="8" fillId="0" borderId="0" xfId="0" applyNumberFormat="1" applyFont="1" applyBorder="1" applyAlignment="1" applyProtection="1">
      <alignment horizontal="center" vertical="top"/>
    </xf>
    <xf numFmtId="165" fontId="8" fillId="0" borderId="37" xfId="0" applyNumberFormat="1" applyFont="1" applyBorder="1" applyAlignment="1" applyProtection="1">
      <alignment horizontal="center" vertical="top"/>
    </xf>
    <xf numFmtId="0" fontId="6" fillId="0" borderId="5" xfId="0" applyFont="1" applyBorder="1" applyProtection="1"/>
    <xf numFmtId="0" fontId="6" fillId="0" borderId="6" xfId="0" applyFont="1" applyBorder="1" applyProtection="1"/>
    <xf numFmtId="0" fontId="6" fillId="0" borderId="0" xfId="0" applyFont="1" applyBorder="1" applyAlignment="1" applyProtection="1">
      <alignment horizontal="center"/>
    </xf>
    <xf numFmtId="165" fontId="6" fillId="0" borderId="0" xfId="0" applyNumberFormat="1" applyFont="1" applyBorder="1" applyAlignment="1" applyProtection="1">
      <alignment horizontal="center"/>
    </xf>
    <xf numFmtId="10" fontId="6" fillId="0" borderId="0" xfId="0" applyNumberFormat="1" applyFont="1" applyBorder="1" applyAlignment="1" applyProtection="1">
      <alignment horizontal="center"/>
    </xf>
    <xf numFmtId="165" fontId="6" fillId="0" borderId="0" xfId="0" applyNumberFormat="1" applyFont="1" applyBorder="1" applyAlignment="1" applyProtection="1">
      <alignment horizontal="center" vertical="top"/>
    </xf>
    <xf numFmtId="166" fontId="6" fillId="0" borderId="0" xfId="0" applyNumberFormat="1" applyFont="1" applyBorder="1" applyAlignment="1" applyProtection="1">
      <alignment horizontal="center"/>
    </xf>
    <xf numFmtId="49" fontId="6" fillId="0" borderId="3" xfId="0" applyNumberFormat="1" applyFont="1" applyBorder="1" applyAlignment="1" applyProtection="1">
      <alignment horizontal="center"/>
    </xf>
    <xf numFmtId="0" fontId="6" fillId="0" borderId="1" xfId="0" applyFont="1" applyBorder="1" applyAlignment="1" applyProtection="1">
      <alignment horizontal="center"/>
    </xf>
    <xf numFmtId="10" fontId="6" fillId="0" borderId="1" xfId="0" applyNumberFormat="1" applyFont="1" applyBorder="1" applyProtection="1"/>
    <xf numFmtId="3" fontId="6" fillId="0" borderId="1" xfId="0" applyNumberFormat="1" applyFont="1" applyBorder="1" applyProtection="1"/>
    <xf numFmtId="0" fontId="6" fillId="0" borderId="7" xfId="0" applyFont="1" applyBorder="1" applyAlignment="1" applyProtection="1">
      <alignment horizontal="right"/>
    </xf>
    <xf numFmtId="0" fontId="7" fillId="0" borderId="17" xfId="0" applyFont="1" applyBorder="1" applyProtection="1"/>
    <xf numFmtId="0" fontId="17" fillId="0" borderId="0" xfId="0" quotePrefix="1" applyFont="1" applyBorder="1" applyAlignment="1">
      <alignment horizontal="left"/>
    </xf>
    <xf numFmtId="0" fontId="17" fillId="0" borderId="0" xfId="0" quotePrefix="1" applyFont="1" applyBorder="1" applyAlignment="1">
      <alignment horizontal="center"/>
    </xf>
    <xf numFmtId="0" fontId="7" fillId="0" borderId="1" xfId="0" applyFont="1" applyBorder="1" applyAlignment="1" applyProtection="1">
      <alignment horizontal="left" indent="1"/>
    </xf>
    <xf numFmtId="0" fontId="7" fillId="0" borderId="58" xfId="0" applyFont="1" applyBorder="1" applyAlignment="1">
      <alignment horizontal="left" indent="1"/>
    </xf>
    <xf numFmtId="0" fontId="4" fillId="0" borderId="1" xfId="0" quotePrefix="1" applyFont="1" applyBorder="1"/>
    <xf numFmtId="0" fontId="7" fillId="0" borderId="89" xfId="0" applyFont="1" applyBorder="1" applyAlignment="1" applyProtection="1">
      <alignment horizontal="left"/>
      <protection locked="0"/>
    </xf>
    <xf numFmtId="5" fontId="4" fillId="0" borderId="0" xfId="0" applyNumberFormat="1" applyFont="1" applyBorder="1" applyAlignment="1">
      <alignment horizontal="right"/>
    </xf>
    <xf numFmtId="0" fontId="28" fillId="0" borderId="0" xfId="0" applyFont="1" applyBorder="1"/>
    <xf numFmtId="0" fontId="7" fillId="4" borderId="0" xfId="0" applyFont="1" applyFill="1" applyBorder="1" applyAlignment="1" applyProtection="1">
      <alignment horizontal="left"/>
      <protection locked="0"/>
    </xf>
    <xf numFmtId="0" fontId="4" fillId="0" borderId="89" xfId="0" applyFont="1" applyBorder="1" applyAlignment="1" applyProtection="1">
      <alignment horizontal="left"/>
      <protection locked="0"/>
    </xf>
    <xf numFmtId="164" fontId="7" fillId="4" borderId="0" xfId="0" applyNumberFormat="1" applyFont="1" applyFill="1" applyBorder="1" applyAlignment="1" applyProtection="1">
      <alignment horizontal="right"/>
      <protection locked="0"/>
    </xf>
    <xf numFmtId="165" fontId="7" fillId="4" borderId="0" xfId="0" applyNumberFormat="1" applyFont="1" applyFill="1" applyBorder="1" applyAlignment="1" applyProtection="1">
      <alignment horizontal="right"/>
      <protection locked="0"/>
    </xf>
    <xf numFmtId="4" fontId="7" fillId="0" borderId="5" xfId="0" applyNumberFormat="1" applyFont="1" applyBorder="1" applyAlignment="1" applyProtection="1">
      <alignment horizontal="right"/>
    </xf>
    <xf numFmtId="42" fontId="7" fillId="0" borderId="3" xfId="0" applyNumberFormat="1" applyFont="1" applyBorder="1" applyAlignment="1" applyProtection="1">
      <alignment horizontal="right"/>
    </xf>
    <xf numFmtId="3" fontId="7" fillId="0" borderId="55" xfId="0" applyNumberFormat="1" applyFont="1" applyBorder="1" applyAlignment="1" applyProtection="1">
      <alignment horizontal="center"/>
      <protection locked="0"/>
    </xf>
    <xf numFmtId="5" fontId="7" fillId="0" borderId="3" xfId="0" applyNumberFormat="1" applyFont="1" applyBorder="1" applyAlignment="1" applyProtection="1">
      <alignment horizontal="right"/>
    </xf>
    <xf numFmtId="0" fontId="8" fillId="0" borderId="5" xfId="0" applyFont="1" applyFill="1" applyBorder="1" applyAlignment="1">
      <alignment horizontal="left" indent="2"/>
    </xf>
    <xf numFmtId="0" fontId="5" fillId="0" borderId="0" xfId="0" applyFont="1" applyBorder="1" applyAlignment="1">
      <alignment horizontal="left"/>
    </xf>
    <xf numFmtId="0" fontId="6" fillId="0" borderId="0" xfId="0" applyFont="1" applyBorder="1" applyAlignment="1">
      <alignment horizontal="left"/>
    </xf>
    <xf numFmtId="0" fontId="12" fillId="0" borderId="0" xfId="0" applyFont="1" applyBorder="1" applyAlignment="1">
      <alignment horizontal="left"/>
    </xf>
    <xf numFmtId="0" fontId="7" fillId="0" borderId="0" xfId="0" applyFont="1" applyBorder="1" applyAlignment="1" applyProtection="1">
      <alignment horizontal="right"/>
      <protection locked="0"/>
    </xf>
    <xf numFmtId="0" fontId="7" fillId="0" borderId="8" xfId="0" applyFont="1" applyBorder="1" applyAlignment="1" applyProtection="1">
      <alignment horizontal="center"/>
    </xf>
    <xf numFmtId="0" fontId="7" fillId="0" borderId="6" xfId="0" applyFont="1" applyBorder="1" applyAlignment="1">
      <alignment horizontal="left" indent="1"/>
    </xf>
    <xf numFmtId="0" fontId="7" fillId="0" borderId="17" xfId="0" applyFont="1" applyBorder="1" applyAlignment="1">
      <alignment horizontal="left" indent="1"/>
    </xf>
    <xf numFmtId="0" fontId="7" fillId="10" borderId="24" xfId="4" applyFont="1" applyFill="1" applyBorder="1" applyAlignment="1" applyProtection="1">
      <alignment wrapText="1"/>
      <protection locked="0"/>
    </xf>
    <xf numFmtId="0" fontId="7" fillId="10" borderId="14" xfId="4" applyFont="1" applyFill="1" applyBorder="1" applyAlignment="1" applyProtection="1">
      <alignment wrapText="1"/>
      <protection locked="0"/>
    </xf>
    <xf numFmtId="0" fontId="7" fillId="10" borderId="96" xfId="4" applyFont="1" applyFill="1" applyBorder="1" applyProtection="1">
      <protection locked="0"/>
    </xf>
    <xf numFmtId="0" fontId="7" fillId="10" borderId="35" xfId="4" applyFont="1" applyFill="1" applyBorder="1" applyAlignment="1" applyProtection="1">
      <alignment wrapText="1"/>
      <protection locked="0"/>
    </xf>
    <xf numFmtId="0" fontId="7" fillId="10" borderId="14" xfId="4" applyFont="1" applyFill="1" applyBorder="1" applyProtection="1">
      <protection locked="0"/>
    </xf>
    <xf numFmtId="0" fontId="7" fillId="10" borderId="24" xfId="4" applyFont="1" applyFill="1" applyBorder="1" applyProtection="1">
      <protection locked="0"/>
    </xf>
    <xf numFmtId="173" fontId="7" fillId="10" borderId="14" xfId="4" applyNumberFormat="1" applyFont="1" applyFill="1" applyBorder="1" applyProtection="1">
      <protection locked="0"/>
    </xf>
    <xf numFmtId="0" fontId="7" fillId="0" borderId="5" xfId="0" quotePrefix="1" applyFont="1" applyBorder="1" applyAlignment="1">
      <alignment horizontal="left"/>
    </xf>
    <xf numFmtId="0" fontId="5" fillId="0" borderId="5" xfId="0" applyFont="1" applyBorder="1" applyAlignment="1">
      <alignment horizontal="center"/>
    </xf>
    <xf numFmtId="0" fontId="5" fillId="0" borderId="3" xfId="0" applyFont="1" applyBorder="1" applyAlignment="1">
      <alignment horizontal="center"/>
    </xf>
    <xf numFmtId="0" fontId="6" fillId="0" borderId="17" xfId="0" applyFont="1" applyBorder="1"/>
    <xf numFmtId="0" fontId="6" fillId="0" borderId="4" xfId="0" applyFont="1" applyBorder="1"/>
    <xf numFmtId="0" fontId="5" fillId="0" borderId="0" xfId="0" applyFont="1" applyAlignment="1">
      <alignment horizontal="center"/>
    </xf>
    <xf numFmtId="0" fontId="12" fillId="0" borderId="0" xfId="0" applyFont="1" applyAlignment="1">
      <alignment horizontal="left"/>
    </xf>
    <xf numFmtId="0" fontId="16" fillId="0" borderId="0" xfId="0" applyFont="1"/>
    <xf numFmtId="0" fontId="7" fillId="0" borderId="5" xfId="0" quotePrefix="1" applyFont="1" applyBorder="1" applyAlignment="1">
      <alignment horizontal="center"/>
    </xf>
    <xf numFmtId="0" fontId="7" fillId="0" borderId="0" xfId="0" applyFont="1" applyProtection="1">
      <protection locked="0"/>
    </xf>
    <xf numFmtId="0" fontId="7" fillId="0" borderId="0" xfId="0" applyFont="1" applyAlignment="1" applyProtection="1">
      <alignment horizontal="center"/>
      <protection locked="0"/>
    </xf>
    <xf numFmtId="166" fontId="7" fillId="0" borderId="0" xfId="0" applyNumberFormat="1" applyFont="1" applyAlignment="1" applyProtection="1">
      <alignment horizontal="center"/>
      <protection locked="0"/>
    </xf>
    <xf numFmtId="165" fontId="7" fillId="0" borderId="0" xfId="0" applyNumberFormat="1" applyFont="1" applyAlignment="1" applyProtection="1">
      <alignment horizontal="right"/>
      <protection locked="0"/>
    </xf>
    <xf numFmtId="174" fontId="7" fillId="0" borderId="0" xfId="0" applyNumberFormat="1" applyFont="1" applyAlignment="1" applyProtection="1">
      <alignment horizontal="right"/>
      <protection locked="0"/>
    </xf>
    <xf numFmtId="4" fontId="7" fillId="0" borderId="0" xfId="0" applyNumberFormat="1" applyFont="1" applyProtection="1">
      <protection locked="0"/>
    </xf>
    <xf numFmtId="49" fontId="7" fillId="0" borderId="3" xfId="0" applyNumberFormat="1" applyFont="1" applyBorder="1"/>
    <xf numFmtId="0" fontId="7" fillId="0" borderId="10" xfId="0" applyFont="1" applyBorder="1" applyAlignment="1">
      <alignment horizontal="left"/>
    </xf>
    <xf numFmtId="0" fontId="7" fillId="0" borderId="7" xfId="0" applyFont="1" applyBorder="1" applyAlignment="1">
      <alignment horizontal="right"/>
    </xf>
    <xf numFmtId="49" fontId="7" fillId="0" borderId="0" xfId="0" applyNumberFormat="1" applyFont="1"/>
    <xf numFmtId="0" fontId="7" fillId="4" borderId="0" xfId="0" applyFont="1" applyFill="1" applyBorder="1" applyAlignment="1">
      <alignment horizontal="center" vertical="top"/>
    </xf>
    <xf numFmtId="5" fontId="7" fillId="2" borderId="82" xfId="0" applyNumberFormat="1" applyFont="1" applyFill="1" applyBorder="1" applyAlignment="1">
      <alignment horizontal="right"/>
    </xf>
    <xf numFmtId="0" fontId="5" fillId="0" borderId="0" xfId="0" applyFont="1" applyBorder="1" applyAlignment="1">
      <alignment horizontal="left"/>
    </xf>
    <xf numFmtId="0" fontId="6" fillId="0" borderId="0" xfId="0" applyFont="1" applyBorder="1" applyAlignment="1">
      <alignment horizontal="left"/>
    </xf>
    <xf numFmtId="0" fontId="5" fillId="0" borderId="0" xfId="0" applyFont="1" applyBorder="1" applyAlignment="1">
      <alignment horizontal="center"/>
    </xf>
    <xf numFmtId="0" fontId="7" fillId="0" borderId="10" xfId="0" applyFont="1" applyFill="1" applyBorder="1" applyAlignment="1">
      <alignment horizontal="center" wrapText="1"/>
    </xf>
    <xf numFmtId="0" fontId="5" fillId="0" borderId="0" xfId="0" applyFont="1" applyBorder="1" applyAlignment="1" applyProtection="1">
      <alignment horizontal="center"/>
    </xf>
    <xf numFmtId="0" fontId="8" fillId="0" borderId="0" xfId="0" quotePrefix="1" applyFont="1" applyFill="1" applyBorder="1" applyAlignment="1">
      <alignment horizontal="center"/>
    </xf>
    <xf numFmtId="0" fontId="7" fillId="0" borderId="0" xfId="0" quotePrefix="1" applyFont="1" applyFill="1" applyAlignment="1">
      <alignment horizontal="left" indent="3"/>
    </xf>
    <xf numFmtId="0" fontId="7" fillId="0" borderId="0" xfId="0" quotePrefix="1" applyFont="1" applyFill="1" applyBorder="1" applyAlignment="1">
      <alignment horizontal="left" indent="3"/>
    </xf>
    <xf numFmtId="0" fontId="7" fillId="10" borderId="96" xfId="4" applyFont="1" applyFill="1" applyBorder="1" applyAlignment="1" applyProtection="1">
      <alignment wrapText="1"/>
      <protection locked="0"/>
    </xf>
    <xf numFmtId="0" fontId="7" fillId="10" borderId="87" xfId="4" applyFont="1" applyFill="1" applyBorder="1" applyProtection="1">
      <protection locked="0"/>
    </xf>
    <xf numFmtId="0" fontId="7" fillId="10" borderId="82" xfId="4" applyFont="1" applyFill="1" applyBorder="1" applyProtection="1">
      <protection locked="0"/>
    </xf>
    <xf numFmtId="0" fontId="7" fillId="10" borderId="38" xfId="4" applyFont="1" applyFill="1" applyBorder="1" applyProtection="1">
      <protection locked="0"/>
    </xf>
    <xf numFmtId="0" fontId="6" fillId="0" borderId="0" xfId="4" applyFont="1" applyProtection="1"/>
    <xf numFmtId="0" fontId="12" fillId="0" borderId="0" xfId="0" applyFont="1" applyBorder="1" applyAlignment="1" applyProtection="1">
      <alignment horizontal="left"/>
    </xf>
    <xf numFmtId="0" fontId="6" fillId="0" borderId="0" xfId="0" applyFont="1" applyBorder="1" applyAlignment="1" applyProtection="1">
      <alignment horizontal="left"/>
    </xf>
    <xf numFmtId="0" fontId="5" fillId="0" borderId="0" xfId="4" applyFont="1" applyBorder="1" applyAlignment="1" applyProtection="1">
      <alignment horizontal="center"/>
    </xf>
    <xf numFmtId="0" fontId="8" fillId="0" borderId="0" xfId="4" quotePrefix="1" applyFont="1" applyBorder="1" applyAlignment="1" applyProtection="1">
      <alignment horizontal="center"/>
    </xf>
    <xf numFmtId="0" fontId="8" fillId="0" borderId="0" xfId="4" applyFont="1" applyBorder="1" applyProtection="1"/>
    <xf numFmtId="0" fontId="8" fillId="0" borderId="0" xfId="4" applyFont="1" applyProtection="1"/>
    <xf numFmtId="0" fontId="8" fillId="0" borderId="0" xfId="4" quotePrefix="1" applyFont="1" applyAlignment="1" applyProtection="1">
      <alignment horizontal="center"/>
    </xf>
    <xf numFmtId="0" fontId="8" fillId="0" borderId="5" xfId="4" quotePrefix="1" applyFont="1" applyBorder="1" applyAlignment="1" applyProtection="1">
      <alignment horizontal="center"/>
    </xf>
    <xf numFmtId="0" fontId="8" fillId="0" borderId="3" xfId="4" quotePrefix="1" applyFont="1" applyBorder="1" applyAlignment="1" applyProtection="1">
      <alignment horizontal="center"/>
    </xf>
    <xf numFmtId="0" fontId="7" fillId="0" borderId="72" xfId="4" applyFont="1" applyBorder="1" applyAlignment="1" applyProtection="1">
      <alignment horizontal="center" wrapText="1"/>
    </xf>
    <xf numFmtId="0" fontId="7" fillId="0" borderId="0" xfId="4" applyFont="1" applyProtection="1"/>
    <xf numFmtId="0" fontId="7" fillId="0" borderId="5" xfId="4" applyFont="1" applyBorder="1" applyProtection="1"/>
    <xf numFmtId="0" fontId="7" fillId="0" borderId="0" xfId="4" applyFont="1" applyBorder="1" applyProtection="1"/>
    <xf numFmtId="0" fontId="7" fillId="0" borderId="0" xfId="4" applyFont="1" applyBorder="1" applyAlignment="1" applyProtection="1">
      <alignment wrapText="1"/>
    </xf>
    <xf numFmtId="170" fontId="7" fillId="0" borderId="0" xfId="4" applyNumberFormat="1" applyFont="1" applyBorder="1" applyProtection="1"/>
    <xf numFmtId="44" fontId="7" fillId="0" borderId="0" xfId="4" applyNumberFormat="1" applyFont="1" applyBorder="1" applyProtection="1"/>
    <xf numFmtId="42" fontId="7" fillId="0" borderId="0" xfId="4" applyNumberFormat="1" applyFont="1" applyBorder="1" applyProtection="1"/>
    <xf numFmtId="42" fontId="7" fillId="0" borderId="3" xfId="4" applyNumberFormat="1" applyFont="1" applyBorder="1" applyProtection="1"/>
    <xf numFmtId="173" fontId="7" fillId="0" borderId="0" xfId="4" applyNumberFormat="1" applyFont="1" applyBorder="1" applyProtection="1"/>
    <xf numFmtId="0" fontId="6" fillId="0" borderId="12" xfId="4" applyFont="1" applyBorder="1" applyProtection="1"/>
    <xf numFmtId="0" fontId="7" fillId="0" borderId="2" xfId="4" applyFont="1" applyBorder="1" applyProtection="1"/>
    <xf numFmtId="0" fontId="8" fillId="0" borderId="2" xfId="4" applyFont="1" applyBorder="1" applyProtection="1"/>
    <xf numFmtId="0" fontId="7" fillId="4" borderId="2" xfId="4" applyFont="1" applyFill="1" applyBorder="1" applyAlignment="1" applyProtection="1">
      <alignment wrapText="1"/>
    </xf>
    <xf numFmtId="173" fontId="7" fillId="0" borderId="2" xfId="4" applyNumberFormat="1" applyFont="1" applyBorder="1" applyProtection="1"/>
    <xf numFmtId="44" fontId="7" fillId="4" borderId="2" xfId="4" applyNumberFormat="1" applyFont="1" applyFill="1" applyBorder="1" applyProtection="1"/>
    <xf numFmtId="42" fontId="7" fillId="0" borderId="2" xfId="4" applyNumberFormat="1" applyFont="1" applyBorder="1" applyProtection="1"/>
    <xf numFmtId="42" fontId="7" fillId="0" borderId="13" xfId="4" applyNumberFormat="1" applyFont="1" applyBorder="1" applyProtection="1"/>
    <xf numFmtId="0" fontId="6" fillId="0" borderId="4" xfId="4" applyFont="1" applyBorder="1" applyProtection="1"/>
    <xf numFmtId="0" fontId="7" fillId="0" borderId="4" xfId="4" applyFont="1" applyBorder="1" applyProtection="1"/>
    <xf numFmtId="0" fontId="8" fillId="0" borderId="4" xfId="4" applyFont="1" applyBorder="1" applyProtection="1"/>
    <xf numFmtId="0" fontId="7" fillId="0" borderId="4" xfId="4" applyFont="1" applyBorder="1" applyAlignment="1" applyProtection="1">
      <alignment wrapText="1"/>
    </xf>
    <xf numFmtId="170" fontId="7" fillId="0" borderId="4" xfId="4" applyNumberFormat="1" applyFont="1" applyBorder="1" applyProtection="1"/>
    <xf numFmtId="44" fontId="7" fillId="0" borderId="4" xfId="4" applyNumberFormat="1" applyFont="1" applyBorder="1" applyProtection="1"/>
    <xf numFmtId="0" fontId="6" fillId="0" borderId="0" xfId="4" applyFont="1" applyBorder="1" applyProtection="1"/>
    <xf numFmtId="0" fontId="6" fillId="0" borderId="58" xfId="4" applyFont="1" applyBorder="1" applyAlignment="1" applyProtection="1">
      <alignment horizontal="center"/>
    </xf>
    <xf numFmtId="0" fontId="7" fillId="0" borderId="58" xfId="4" applyFont="1" applyBorder="1" applyAlignment="1" applyProtection="1">
      <alignment horizontal="center" wrapText="1"/>
    </xf>
    <xf numFmtId="0" fontId="7" fillId="0" borderId="0" xfId="4" applyFont="1" applyBorder="1" applyAlignment="1" applyProtection="1">
      <alignment horizontal="center" wrapText="1"/>
    </xf>
    <xf numFmtId="170" fontId="7" fillId="4" borderId="0" xfId="4" applyNumberFormat="1" applyFont="1" applyFill="1" applyBorder="1" applyProtection="1"/>
    <xf numFmtId="0" fontId="7" fillId="0" borderId="0" xfId="4" quotePrefix="1" applyFont="1" applyBorder="1" applyAlignment="1" applyProtection="1">
      <alignment horizontal="center" wrapText="1"/>
    </xf>
    <xf numFmtId="0" fontId="15" fillId="0" borderId="0" xfId="4" applyFont="1" applyProtection="1"/>
    <xf numFmtId="0" fontId="6" fillId="0" borderId="0" xfId="4" applyFont="1" applyBorder="1" applyAlignment="1" applyProtection="1">
      <alignment horizontal="left" indent="1"/>
    </xf>
    <xf numFmtId="0" fontId="15" fillId="0" borderId="0" xfId="4" applyFont="1" applyAlignment="1" applyProtection="1">
      <alignment horizontal="left" indent="2"/>
    </xf>
    <xf numFmtId="0" fontId="6" fillId="0" borderId="0" xfId="4" quotePrefix="1" applyFont="1" applyBorder="1" applyProtection="1"/>
    <xf numFmtId="0" fontId="7" fillId="0" borderId="0" xfId="4" applyFont="1" applyAlignment="1" applyProtection="1">
      <alignment wrapText="1"/>
    </xf>
    <xf numFmtId="170" fontId="7" fillId="0" borderId="0" xfId="4" applyNumberFormat="1" applyFont="1" applyProtection="1"/>
    <xf numFmtId="44" fontId="7" fillId="0" borderId="0" xfId="4" applyNumberFormat="1" applyFont="1" applyProtection="1"/>
    <xf numFmtId="42" fontId="7" fillId="0" borderId="0" xfId="4" applyNumberFormat="1" applyFont="1" applyProtection="1"/>
    <xf numFmtId="3" fontId="7" fillId="0" borderId="0" xfId="4" applyNumberFormat="1" applyFont="1" applyProtection="1"/>
    <xf numFmtId="3" fontId="6" fillId="0" borderId="0" xfId="4" applyNumberFormat="1" applyFont="1" applyProtection="1"/>
    <xf numFmtId="0" fontId="6" fillId="0" borderId="90" xfId="4" applyFont="1" applyBorder="1" applyProtection="1"/>
    <xf numFmtId="0" fontId="6" fillId="0" borderId="91" xfId="4" applyFont="1" applyBorder="1" applyProtection="1"/>
    <xf numFmtId="0" fontId="7" fillId="0" borderId="91" xfId="4" applyFont="1" applyBorder="1" applyAlignment="1" applyProtection="1">
      <alignment wrapText="1"/>
    </xf>
    <xf numFmtId="170" fontId="7" fillId="0" borderId="91" xfId="4" applyNumberFormat="1" applyFont="1" applyBorder="1" applyProtection="1"/>
    <xf numFmtId="44" fontId="7" fillId="0" borderId="91" xfId="4" applyNumberFormat="1" applyFont="1" applyBorder="1" applyProtection="1"/>
    <xf numFmtId="42" fontId="7" fillId="0" borderId="91" xfId="4" applyNumberFormat="1" applyFont="1" applyBorder="1" applyProtection="1"/>
    <xf numFmtId="0" fontId="6" fillId="0" borderId="92" xfId="4" applyFont="1" applyBorder="1" applyProtection="1"/>
    <xf numFmtId="0" fontId="6" fillId="0" borderId="93" xfId="4" applyFont="1" applyBorder="1" applyProtection="1"/>
    <xf numFmtId="0" fontId="6" fillId="0" borderId="94" xfId="4" applyFont="1" applyBorder="1" applyProtection="1"/>
    <xf numFmtId="0" fontId="7" fillId="0" borderId="94" xfId="4" applyFont="1" applyBorder="1" applyAlignment="1" applyProtection="1">
      <alignment wrapText="1"/>
    </xf>
    <xf numFmtId="0" fontId="30" fillId="0" borderId="0" xfId="4" applyFont="1" applyProtection="1"/>
    <xf numFmtId="0" fontId="7" fillId="0" borderId="43" xfId="4" applyFont="1" applyBorder="1" applyProtection="1"/>
    <xf numFmtId="0" fontId="7" fillId="0" borderId="16" xfId="4" applyFont="1" applyBorder="1" applyAlignment="1" applyProtection="1">
      <alignment wrapText="1"/>
    </xf>
    <xf numFmtId="42" fontId="7" fillId="0" borderId="97" xfId="4" applyNumberFormat="1" applyFont="1" applyBorder="1" applyProtection="1"/>
    <xf numFmtId="0" fontId="26" fillId="0" borderId="0" xfId="4" applyFont="1" applyProtection="1"/>
    <xf numFmtId="42" fontId="7" fillId="0" borderId="62" xfId="4" applyNumberFormat="1" applyFont="1" applyBorder="1" applyProtection="1"/>
    <xf numFmtId="0" fontId="7" fillId="0" borderId="2" xfId="4" applyFont="1" applyFill="1" applyBorder="1" applyAlignment="1" applyProtection="1">
      <alignment wrapText="1"/>
    </xf>
    <xf numFmtId="170" fontId="7" fillId="0" borderId="2" xfId="4" applyNumberFormat="1" applyFont="1" applyFill="1" applyBorder="1" applyProtection="1"/>
    <xf numFmtId="0" fontId="7" fillId="0" borderId="5" xfId="4" applyFont="1" applyBorder="1" applyAlignment="1" applyProtection="1">
      <alignment wrapText="1"/>
    </xf>
    <xf numFmtId="0" fontId="7" fillId="4" borderId="11" xfId="4" applyFont="1" applyFill="1" applyBorder="1" applyAlignment="1" applyProtection="1">
      <alignment wrapText="1"/>
    </xf>
    <xf numFmtId="0" fontId="8" fillId="0" borderId="95" xfId="4" applyFont="1" applyBorder="1" applyAlignment="1" applyProtection="1">
      <alignment wrapText="1"/>
    </xf>
    <xf numFmtId="42" fontId="8" fillId="0" borderId="95" xfId="4" applyNumberFormat="1" applyFont="1" applyBorder="1" applyAlignment="1" applyProtection="1">
      <alignment horizontal="center"/>
    </xf>
    <xf numFmtId="0" fontId="27" fillId="0" borderId="0" xfId="4" applyFont="1" applyBorder="1" applyAlignment="1" applyProtection="1">
      <alignment horizontal="right" vertical="top"/>
    </xf>
    <xf numFmtId="0" fontId="7" fillId="0" borderId="0" xfId="4" applyFont="1" applyBorder="1" applyAlignment="1" applyProtection="1">
      <alignment horizontal="left" indent="1"/>
    </xf>
    <xf numFmtId="42" fontId="8" fillId="0" borderId="0" xfId="4" applyNumberFormat="1" applyFont="1" applyBorder="1" applyAlignment="1" applyProtection="1">
      <alignment horizontal="left"/>
    </xf>
    <xf numFmtId="42" fontId="7" fillId="0" borderId="99" xfId="4" applyNumberFormat="1" applyFont="1" applyBorder="1" applyProtection="1"/>
    <xf numFmtId="0" fontId="7" fillId="0" borderId="0" xfId="4" quotePrefix="1" applyFont="1" applyBorder="1" applyProtection="1"/>
    <xf numFmtId="166" fontId="6" fillId="0" borderId="0" xfId="0" applyNumberFormat="1" applyFont="1" applyBorder="1" applyAlignment="1">
      <alignment horizontal="left"/>
    </xf>
    <xf numFmtId="0" fontId="31" fillId="0" borderId="10" xfId="0" quotePrefix="1" applyFont="1" applyBorder="1" applyAlignment="1">
      <alignment horizontal="center"/>
    </xf>
    <xf numFmtId="5" fontId="7" fillId="0" borderId="0" xfId="0" applyNumberFormat="1" applyFont="1" applyBorder="1"/>
    <xf numFmtId="166" fontId="6" fillId="0" borderId="3" xfId="0" applyNumberFormat="1" applyFont="1" applyFill="1" applyBorder="1" applyAlignment="1">
      <alignment horizontal="left"/>
    </xf>
    <xf numFmtId="0" fontId="8" fillId="0" borderId="8" xfId="4" quotePrefix="1" applyFont="1" applyBorder="1" applyAlignment="1" applyProtection="1">
      <alignment horizontal="center"/>
    </xf>
    <xf numFmtId="0" fontId="32" fillId="0" borderId="0" xfId="0" applyFont="1" applyBorder="1" applyAlignment="1">
      <alignment horizontal="left"/>
    </xf>
    <xf numFmtId="0" fontId="5" fillId="0" borderId="0" xfId="0" applyFont="1" applyAlignment="1">
      <alignment horizontal="left" indent="1"/>
    </xf>
    <xf numFmtId="5" fontId="7" fillId="0" borderId="52" xfId="0" applyNumberFormat="1" applyFont="1" applyFill="1" applyBorder="1" applyAlignment="1">
      <alignment horizontal="right"/>
    </xf>
    <xf numFmtId="0" fontId="7" fillId="11" borderId="0" xfId="0" applyFont="1" applyFill="1" applyBorder="1"/>
    <xf numFmtId="0" fontId="16" fillId="11" borderId="0" xfId="0" applyFont="1" applyFill="1" applyBorder="1"/>
    <xf numFmtId="0" fontId="7" fillId="11" borderId="0" xfId="0" applyFont="1" applyFill="1"/>
    <xf numFmtId="44" fontId="7" fillId="0" borderId="14" xfId="4" applyNumberFormat="1" applyFont="1" applyBorder="1" applyAlignment="1" applyProtection="1">
      <alignment horizontal="center"/>
    </xf>
    <xf numFmtId="0" fontId="12" fillId="0" borderId="0" xfId="0" applyFont="1" applyBorder="1" applyAlignment="1" applyProtection="1">
      <alignment horizontal="left"/>
    </xf>
    <xf numFmtId="0" fontId="7" fillId="0" borderId="0" xfId="4" applyFont="1" applyProtection="1"/>
    <xf numFmtId="0" fontId="7" fillId="0" borderId="0" xfId="4" applyFont="1" applyBorder="1" applyProtection="1"/>
    <xf numFmtId="0" fontId="6" fillId="0" borderId="12" xfId="4" applyFont="1" applyBorder="1" applyProtection="1"/>
    <xf numFmtId="0" fontId="8" fillId="0" borderId="8" xfId="4" quotePrefix="1" applyFont="1" applyBorder="1" applyAlignment="1" applyProtection="1">
      <alignment horizontal="center"/>
    </xf>
    <xf numFmtId="0" fontId="4" fillId="0" borderId="47" xfId="0" applyFont="1" applyBorder="1"/>
    <xf numFmtId="0" fontId="31" fillId="0" borderId="1" xfId="0" applyFont="1" applyBorder="1" applyAlignment="1">
      <alignment horizontal="center" wrapText="1"/>
    </xf>
    <xf numFmtId="0" fontId="7" fillId="0" borderId="0" xfId="0" quotePrefix="1" applyFont="1" applyAlignment="1">
      <alignment horizontal="left"/>
    </xf>
    <xf numFmtId="0" fontId="7" fillId="0" borderId="0" xfId="0" quotePrefix="1" applyFont="1" applyAlignment="1">
      <alignment horizontal="left" indent="4"/>
    </xf>
    <xf numFmtId="0" fontId="8" fillId="0" borderId="7" xfId="0" applyFont="1" applyBorder="1" applyAlignment="1">
      <alignment horizontal="center" wrapText="1"/>
    </xf>
    <xf numFmtId="0" fontId="7" fillId="0" borderId="6" xfId="0" quotePrefix="1" applyFont="1" applyBorder="1" applyAlignment="1">
      <alignment horizontal="left" indent="1"/>
    </xf>
    <xf numFmtId="0" fontId="7" fillId="0" borderId="0" xfId="0" applyFont="1" applyBorder="1" applyAlignment="1" applyProtection="1">
      <alignment horizontal="left"/>
    </xf>
    <xf numFmtId="42" fontId="17" fillId="0" borderId="0" xfId="4" applyNumberFormat="1" applyFont="1" applyBorder="1" applyAlignment="1" applyProtection="1">
      <alignment horizontal="left"/>
    </xf>
    <xf numFmtId="42" fontId="17" fillId="0" borderId="4" xfId="4" quotePrefix="1" applyNumberFormat="1" applyFont="1" applyBorder="1" applyAlignment="1" applyProtection="1">
      <alignment horizontal="right"/>
    </xf>
    <xf numFmtId="42" fontId="35" fillId="0" borderId="0" xfId="4" applyNumberFormat="1" applyFont="1" applyBorder="1" applyProtection="1"/>
    <xf numFmtId="3" fontId="35" fillId="0" borderId="0" xfId="4" applyNumberFormat="1" applyFont="1" applyBorder="1" applyProtection="1"/>
    <xf numFmtId="0" fontId="12" fillId="0" borderId="0" xfId="0" applyFont="1" applyBorder="1" applyAlignment="1" applyProtection="1">
      <alignment horizontal="left" indent="2"/>
    </xf>
    <xf numFmtId="0" fontId="6" fillId="0" borderId="0" xfId="0" applyFont="1" applyBorder="1" applyAlignment="1" applyProtection="1">
      <alignment horizontal="left" indent="2"/>
    </xf>
    <xf numFmtId="42" fontId="35" fillId="0" borderId="0" xfId="4" quotePrefix="1" applyNumberFormat="1" applyFont="1" applyBorder="1" applyAlignment="1" applyProtection="1">
      <alignment horizontal="right"/>
    </xf>
    <xf numFmtId="0" fontId="27" fillId="0" borderId="0" xfId="4" applyFont="1" applyBorder="1" applyAlignment="1" applyProtection="1">
      <alignment horizontal="left" vertical="top" indent="4"/>
    </xf>
    <xf numFmtId="42" fontId="7" fillId="10" borderId="25" xfId="4" applyNumberFormat="1" applyFont="1" applyFill="1" applyBorder="1" applyProtection="1">
      <protection locked="0"/>
    </xf>
    <xf numFmtId="0" fontId="7" fillId="0" borderId="72" xfId="4" applyFont="1" applyBorder="1" applyAlignment="1" applyProtection="1">
      <alignment horizontal="center" vertical="center" wrapText="1"/>
    </xf>
    <xf numFmtId="0" fontId="7" fillId="0" borderId="0" xfId="4" applyFont="1" applyAlignment="1" applyProtection="1">
      <alignment vertical="center"/>
    </xf>
    <xf numFmtId="0" fontId="7" fillId="0" borderId="0" xfId="4" quotePrefix="1" applyFont="1"/>
    <xf numFmtId="42" fontId="7" fillId="10" borderId="61" xfId="4" applyNumberFormat="1" applyFont="1" applyFill="1" applyBorder="1" applyProtection="1">
      <protection locked="0"/>
    </xf>
    <xf numFmtId="0" fontId="6" fillId="0" borderId="0" xfId="0" applyFont="1" applyAlignment="1">
      <alignment horizontal="left"/>
    </xf>
    <xf numFmtId="0" fontId="6" fillId="0" borderId="17" xfId="0" applyFont="1" applyBorder="1"/>
    <xf numFmtId="0" fontId="6" fillId="0" borderId="4" xfId="0" applyFont="1" applyBorder="1"/>
    <xf numFmtId="166" fontId="6" fillId="0" borderId="1" xfId="0" quotePrefix="1" applyNumberFormat="1" applyFont="1" applyBorder="1" applyAlignment="1">
      <alignment horizontal="left" indent="1"/>
    </xf>
    <xf numFmtId="0" fontId="6" fillId="3" borderId="0" xfId="0" applyFont="1" applyFill="1"/>
    <xf numFmtId="166" fontId="6" fillId="0" borderId="0" xfId="0" applyNumberFormat="1" applyFont="1"/>
    <xf numFmtId="0" fontId="7" fillId="0" borderId="5" xfId="0" applyFont="1" applyBorder="1" applyAlignment="1">
      <alignment vertical="top"/>
    </xf>
    <xf numFmtId="0" fontId="7" fillId="0" borderId="0" xfId="0" applyFont="1" applyAlignment="1">
      <alignment vertical="top"/>
    </xf>
    <xf numFmtId="0" fontId="7" fillId="0" borderId="3" xfId="0" applyFont="1" applyBorder="1" applyAlignment="1">
      <alignment vertical="top"/>
    </xf>
    <xf numFmtId="0" fontId="7" fillId="7" borderId="0" xfId="0" applyFont="1" applyFill="1" applyAlignment="1">
      <alignment vertical="top"/>
    </xf>
    <xf numFmtId="0" fontId="7" fillId="7" borderId="3" xfId="0" applyFont="1" applyFill="1" applyBorder="1" applyAlignment="1">
      <alignment vertical="top"/>
    </xf>
    <xf numFmtId="0" fontId="7" fillId="0" borderId="5" xfId="0" applyFont="1" applyFill="1" applyBorder="1" applyAlignment="1">
      <alignment vertical="top"/>
    </xf>
    <xf numFmtId="0" fontId="6" fillId="0" borderId="3" xfId="0" applyFont="1" applyBorder="1" applyAlignment="1">
      <alignment horizontal="center"/>
    </xf>
    <xf numFmtId="0" fontId="5" fillId="0" borderId="18" xfId="0" applyFont="1" applyBorder="1" applyAlignment="1">
      <alignment horizontal="right"/>
    </xf>
    <xf numFmtId="0" fontId="8" fillId="0" borderId="0" xfId="0" applyFont="1" applyAlignment="1">
      <alignment vertical="top"/>
    </xf>
    <xf numFmtId="0" fontId="8" fillId="0" borderId="18" xfId="0" applyFont="1" applyBorder="1" applyAlignment="1">
      <alignment vertical="top"/>
    </xf>
    <xf numFmtId="0" fontId="8" fillId="0" borderId="3" xfId="0" applyFont="1" applyBorder="1" applyAlignment="1">
      <alignment vertical="top"/>
    </xf>
    <xf numFmtId="0" fontId="7" fillId="0" borderId="0" xfId="0" applyFont="1" applyFill="1" applyAlignment="1">
      <alignment vertical="top"/>
    </xf>
    <xf numFmtId="0" fontId="7" fillId="0" borderId="3" xfId="0" applyFont="1" applyFill="1" applyBorder="1" applyAlignment="1">
      <alignment vertical="top"/>
    </xf>
    <xf numFmtId="0" fontId="1" fillId="0" borderId="0" xfId="0" applyFont="1" applyAlignment="1">
      <alignment horizontal="right"/>
    </xf>
    <xf numFmtId="0" fontId="38" fillId="0" borderId="0" xfId="0" applyFont="1"/>
    <xf numFmtId="0" fontId="1" fillId="0" borderId="0" xfId="0" applyFont="1" applyBorder="1" applyAlignment="1">
      <alignment horizontal="left" indent="1"/>
    </xf>
    <xf numFmtId="0" fontId="1" fillId="0" borderId="0" xfId="0" applyFont="1" applyAlignment="1">
      <alignment horizontal="left" indent="1"/>
    </xf>
    <xf numFmtId="3" fontId="1" fillId="0" borderId="0" xfId="0" applyNumberFormat="1" applyFont="1" applyAlignment="1">
      <alignment horizontal="left" indent="1"/>
    </xf>
    <xf numFmtId="10" fontId="1" fillId="0" borderId="0" xfId="0" applyNumberFormat="1" applyFont="1" applyAlignment="1">
      <alignment horizontal="left" indent="1"/>
    </xf>
    <xf numFmtId="0" fontId="18" fillId="0" borderId="0" xfId="0" applyFont="1" applyAlignment="1">
      <alignment horizontal="right"/>
    </xf>
    <xf numFmtId="0" fontId="1" fillId="13" borderId="0" xfId="0" applyFont="1" applyFill="1" applyProtection="1">
      <protection locked="0"/>
    </xf>
    <xf numFmtId="0" fontId="1" fillId="0" borderId="0" xfId="0" applyFont="1" applyFill="1" applyProtection="1"/>
    <xf numFmtId="0" fontId="1" fillId="0" borderId="0" xfId="0" applyFont="1" applyProtection="1"/>
    <xf numFmtId="0" fontId="8" fillId="8" borderId="9" xfId="0" applyFont="1" applyFill="1" applyBorder="1" applyAlignment="1">
      <alignment horizontal="center"/>
    </xf>
    <xf numFmtId="0" fontId="8" fillId="8" borderId="17" xfId="0" applyFont="1" applyFill="1" applyBorder="1" applyAlignment="1">
      <alignment horizontal="center"/>
    </xf>
    <xf numFmtId="0" fontId="8" fillId="8" borderId="5" xfId="0" applyFont="1" applyFill="1" applyBorder="1" applyAlignment="1">
      <alignment horizontal="center"/>
    </xf>
    <xf numFmtId="0" fontId="8" fillId="8" borderId="6" xfId="0" applyFont="1" applyFill="1" applyBorder="1" applyAlignment="1">
      <alignment horizontal="center"/>
    </xf>
    <xf numFmtId="0" fontId="38" fillId="0" borderId="101" xfId="0" applyFont="1" applyBorder="1"/>
    <xf numFmtId="0" fontId="1" fillId="0" borderId="101" xfId="0" applyFont="1" applyBorder="1"/>
    <xf numFmtId="0" fontId="18" fillId="0" borderId="101" xfId="0" quotePrefix="1" applyFont="1" applyBorder="1"/>
    <xf numFmtId="0" fontId="1" fillId="0" borderId="102" xfId="0" applyFont="1" applyBorder="1" applyAlignment="1">
      <alignment horizontal="left"/>
    </xf>
    <xf numFmtId="0" fontId="1" fillId="0" borderId="102" xfId="0" applyFont="1" applyBorder="1"/>
    <xf numFmtId="0" fontId="39" fillId="0" borderId="0" xfId="0" applyFont="1" applyAlignment="1">
      <alignment horizontal="right"/>
    </xf>
    <xf numFmtId="0" fontId="6" fillId="0" borderId="0" xfId="0" applyFont="1" applyAlignment="1">
      <alignment horizontal="center" vertical="top"/>
    </xf>
    <xf numFmtId="0" fontId="33" fillId="0" borderId="0" xfId="0" applyFont="1" applyAlignment="1">
      <alignment horizontal="center"/>
    </xf>
    <xf numFmtId="0" fontId="7" fillId="0" borderId="1" xfId="0" applyFont="1" applyBorder="1" applyAlignment="1" applyProtection="1">
      <alignment horizontal="left"/>
      <protection locked="0"/>
    </xf>
    <xf numFmtId="0" fontId="7" fillId="0" borderId="1" xfId="0" applyFont="1" applyBorder="1" applyProtection="1">
      <protection locked="0"/>
    </xf>
    <xf numFmtId="166" fontId="7" fillId="0" borderId="1" xfId="0" applyNumberFormat="1" applyFont="1" applyBorder="1" applyAlignment="1" applyProtection="1">
      <alignment horizontal="left"/>
      <protection locked="0"/>
    </xf>
    <xf numFmtId="168" fontId="7" fillId="0" borderId="1" xfId="0" applyNumberFormat="1" applyFont="1" applyBorder="1" applyAlignment="1" applyProtection="1">
      <alignment horizontal="left"/>
      <protection locked="0"/>
    </xf>
    <xf numFmtId="0" fontId="7" fillId="0" borderId="7" xfId="0" applyFont="1" applyBorder="1" applyAlignment="1" applyProtection="1">
      <alignment horizontal="left"/>
      <protection locked="0"/>
    </xf>
    <xf numFmtId="0" fontId="36" fillId="0" borderId="0" xfId="0" applyFont="1" applyBorder="1" applyAlignment="1">
      <alignment horizontal="center"/>
    </xf>
    <xf numFmtId="0" fontId="36" fillId="0" borderId="100" xfId="0" applyFont="1" applyBorder="1" applyAlignment="1">
      <alignment horizontal="center"/>
    </xf>
    <xf numFmtId="0" fontId="7" fillId="14" borderId="1" xfId="0" applyFont="1" applyFill="1" applyBorder="1" applyAlignment="1">
      <alignment horizontal="center"/>
    </xf>
    <xf numFmtId="0" fontId="6" fillId="0" borderId="1" xfId="0" applyFont="1" applyBorder="1" applyAlignment="1" applyProtection="1">
      <alignment horizontal="left"/>
      <protection locked="0"/>
    </xf>
    <xf numFmtId="0" fontId="6" fillId="0" borderId="7" xfId="0" applyFont="1" applyBorder="1" applyAlignment="1" applyProtection="1">
      <alignment horizontal="left"/>
      <protection locked="0"/>
    </xf>
    <xf numFmtId="0" fontId="6" fillId="0" borderId="1" xfId="0" applyFont="1" applyBorder="1" applyProtection="1">
      <protection locked="0"/>
    </xf>
    <xf numFmtId="0" fontId="6" fillId="0" borderId="2" xfId="0" applyFont="1" applyBorder="1" applyProtection="1">
      <protection locked="0"/>
    </xf>
    <xf numFmtId="0" fontId="6" fillId="0" borderId="6" xfId="0" applyFont="1" applyBorder="1" applyAlignment="1" applyProtection="1">
      <alignment horizontal="left"/>
      <protection locked="0"/>
    </xf>
    <xf numFmtId="0" fontId="6" fillId="0" borderId="6" xfId="0" applyFont="1" applyBorder="1" applyAlignment="1">
      <alignment horizontal="center"/>
    </xf>
    <xf numFmtId="0" fontId="6" fillId="0" borderId="1" xfId="0" applyFont="1" applyBorder="1" applyAlignment="1">
      <alignment horizontal="center"/>
    </xf>
    <xf numFmtId="0" fontId="5" fillId="0" borderId="5" xfId="0" applyFont="1" applyBorder="1" applyAlignment="1">
      <alignment horizontal="left"/>
    </xf>
    <xf numFmtId="0" fontId="5" fillId="0" borderId="0" xfId="0" applyFont="1" applyBorder="1" applyAlignment="1">
      <alignment horizontal="left"/>
    </xf>
    <xf numFmtId="0" fontId="6" fillId="0" borderId="0" xfId="0" applyFont="1" applyBorder="1" applyAlignment="1">
      <alignment horizontal="left"/>
    </xf>
    <xf numFmtId="0" fontId="5" fillId="0" borderId="17" xfId="0" applyFont="1" applyBorder="1" applyAlignment="1">
      <alignment horizontal="center"/>
    </xf>
    <xf numFmtId="0" fontId="5" fillId="0" borderId="4" xfId="0" applyFont="1" applyBorder="1" applyAlignment="1">
      <alignment horizontal="center"/>
    </xf>
    <xf numFmtId="0" fontId="5" fillId="0" borderId="18" xfId="0" applyFont="1" applyBorder="1" applyAlignment="1">
      <alignment horizontal="center"/>
    </xf>
    <xf numFmtId="0" fontId="12" fillId="0" borderId="0" xfId="0" applyFont="1" applyBorder="1" applyAlignment="1">
      <alignment horizontal="left"/>
    </xf>
    <xf numFmtId="0" fontId="12" fillId="0" borderId="3" xfId="0" applyFont="1" applyBorder="1" applyAlignment="1">
      <alignment horizontal="left"/>
    </xf>
    <xf numFmtId="0" fontId="12" fillId="0" borderId="5" xfId="0" applyFont="1" applyBorder="1"/>
    <xf numFmtId="0" fontId="12" fillId="0" borderId="0" xfId="0" applyFont="1" applyBorder="1"/>
    <xf numFmtId="0" fontId="6" fillId="0" borderId="3" xfId="0" applyFont="1" applyBorder="1" applyAlignment="1">
      <alignment horizontal="left"/>
    </xf>
    <xf numFmtId="0" fontId="6" fillId="0" borderId="17" xfId="0" applyFont="1" applyBorder="1" applyAlignment="1">
      <alignment horizontal="center"/>
    </xf>
    <xf numFmtId="0" fontId="6" fillId="0" borderId="4" xfId="0" applyFont="1" applyBorder="1" applyAlignment="1">
      <alignment horizontal="center"/>
    </xf>
    <xf numFmtId="0" fontId="6" fillId="0" borderId="18" xfId="0" applyFont="1" applyBorder="1" applyAlignment="1">
      <alignment horizontal="center"/>
    </xf>
    <xf numFmtId="0" fontId="5" fillId="0" borderId="5" xfId="0" applyFont="1" applyBorder="1" applyAlignment="1">
      <alignment horizontal="center"/>
    </xf>
    <xf numFmtId="0" fontId="5" fillId="0" borderId="0" xfId="0" applyFont="1" applyBorder="1" applyAlignment="1">
      <alignment horizontal="center"/>
    </xf>
    <xf numFmtId="0" fontId="5" fillId="0" borderId="3" xfId="0" applyFont="1" applyBorder="1" applyAlignment="1">
      <alignment horizontal="center"/>
    </xf>
    <xf numFmtId="0" fontId="7" fillId="0" borderId="0" xfId="4" applyFont="1"/>
    <xf numFmtId="166" fontId="7" fillId="0" borderId="1" xfId="0" applyNumberFormat="1" applyFont="1" applyFill="1" applyBorder="1" applyProtection="1">
      <protection locked="0"/>
    </xf>
    <xf numFmtId="166" fontId="7" fillId="0" borderId="2" xfId="0" applyNumberFormat="1" applyFont="1" applyFill="1" applyBorder="1" applyAlignment="1" applyProtection="1">
      <alignment horizontal="center"/>
      <protection locked="0"/>
    </xf>
    <xf numFmtId="0" fontId="7" fillId="0" borderId="0" xfId="0" applyFont="1" applyBorder="1" applyAlignment="1" applyProtection="1">
      <alignment horizontal="right"/>
      <protection locked="0"/>
    </xf>
    <xf numFmtId="0" fontId="37" fillId="0" borderId="0" xfId="0" applyFont="1" applyBorder="1" applyAlignment="1">
      <alignment horizontal="center"/>
    </xf>
    <xf numFmtId="175" fontId="1" fillId="12" borderId="0" xfId="0" applyNumberFormat="1" applyFont="1" applyFill="1" applyAlignment="1" applyProtection="1">
      <alignment horizontal="left"/>
      <protection locked="0"/>
    </xf>
    <xf numFmtId="0" fontId="6" fillId="8" borderId="17" xfId="0" applyFont="1" applyFill="1" applyBorder="1" applyAlignment="1">
      <alignment horizontal="center" wrapText="1"/>
    </xf>
    <xf numFmtId="0" fontId="6" fillId="8" borderId="18" xfId="0" applyFont="1" applyFill="1" applyBorder="1" applyAlignment="1">
      <alignment horizontal="center" wrapText="1"/>
    </xf>
    <xf numFmtId="0" fontId="6" fillId="8" borderId="6" xfId="0" applyFont="1" applyFill="1" applyBorder="1" applyAlignment="1">
      <alignment horizontal="center" wrapText="1"/>
    </xf>
    <xf numFmtId="0" fontId="6" fillId="8" borderId="7" xfId="0" applyFont="1" applyFill="1" applyBorder="1" applyAlignment="1">
      <alignment horizontal="center" wrapText="1"/>
    </xf>
    <xf numFmtId="0" fontId="4" fillId="0" borderId="17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18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4" fillId="0" borderId="41" xfId="0" applyFont="1" applyFill="1" applyBorder="1" applyAlignment="1">
      <alignment horizontal="center" vertical="center" wrapText="1"/>
    </xf>
    <xf numFmtId="0" fontId="4" fillId="0" borderId="9" xfId="0" applyFont="1" applyFill="1" applyBorder="1" applyAlignment="1">
      <alignment horizontal="center" vertical="center" wrapText="1"/>
    </xf>
    <xf numFmtId="0" fontId="4" fillId="0" borderId="10" xfId="0" applyFont="1" applyFill="1" applyBorder="1" applyAlignment="1">
      <alignment horizontal="center" vertical="center" wrapText="1"/>
    </xf>
    <xf numFmtId="0" fontId="4" fillId="0" borderId="41" xfId="0" applyFont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0" fontId="4" fillId="0" borderId="10" xfId="0" applyFont="1" applyBorder="1" applyAlignment="1">
      <alignment horizontal="center" vertical="center" wrapText="1"/>
    </xf>
    <xf numFmtId="0" fontId="7" fillId="0" borderId="34" xfId="0" applyFont="1" applyFill="1" applyBorder="1" applyProtection="1">
      <protection locked="0"/>
    </xf>
    <xf numFmtId="0" fontId="5" fillId="0" borderId="0" xfId="0" applyFont="1" applyFill="1" applyBorder="1" applyAlignment="1">
      <alignment horizontal="center"/>
    </xf>
    <xf numFmtId="0" fontId="5" fillId="0" borderId="0" xfId="0" applyFont="1" applyFill="1" applyBorder="1" applyAlignment="1">
      <alignment horizontal="center" vertical="center" wrapText="1"/>
    </xf>
    <xf numFmtId="0" fontId="7" fillId="0" borderId="12" xfId="0" applyFont="1" applyFill="1" applyBorder="1" applyAlignment="1">
      <alignment horizontal="center"/>
    </xf>
    <xf numFmtId="0" fontId="7" fillId="0" borderId="2" xfId="0" applyFont="1" applyFill="1" applyBorder="1" applyAlignment="1">
      <alignment horizontal="center"/>
    </xf>
    <xf numFmtId="0" fontId="7" fillId="0" borderId="13" xfId="0" applyFont="1" applyFill="1" applyBorder="1" applyAlignment="1">
      <alignment horizontal="center"/>
    </xf>
    <xf numFmtId="0" fontId="7" fillId="0" borderId="6" xfId="0" applyFont="1" applyFill="1" applyBorder="1" applyAlignment="1">
      <alignment horizontal="center"/>
    </xf>
    <xf numFmtId="0" fontId="7" fillId="0" borderId="1" xfId="0" applyFont="1" applyFill="1" applyBorder="1" applyAlignment="1">
      <alignment horizontal="center"/>
    </xf>
    <xf numFmtId="0" fontId="7" fillId="0" borderId="7" xfId="0" applyFont="1" applyFill="1" applyBorder="1" applyAlignment="1">
      <alignment horizontal="center"/>
    </xf>
    <xf numFmtId="5" fontId="7" fillId="0" borderId="0" xfId="0" applyNumberFormat="1" applyFont="1" applyFill="1" applyBorder="1" applyAlignment="1">
      <alignment horizontal="right"/>
    </xf>
    <xf numFmtId="0" fontId="6" fillId="0" borderId="0" xfId="0" applyFont="1" applyAlignment="1">
      <alignment horizontal="left"/>
    </xf>
    <xf numFmtId="0" fontId="5" fillId="0" borderId="0" xfId="0" applyFont="1" applyAlignment="1">
      <alignment horizontal="left"/>
    </xf>
    <xf numFmtId="0" fontId="7" fillId="0" borderId="8" xfId="0" applyFont="1" applyFill="1" applyBorder="1" applyAlignment="1">
      <alignment horizontal="center"/>
    </xf>
    <xf numFmtId="0" fontId="7" fillId="0" borderId="8" xfId="0" applyFont="1" applyFill="1" applyBorder="1" applyAlignment="1">
      <alignment horizontal="left"/>
    </xf>
    <xf numFmtId="0" fontId="7" fillId="0" borderId="41" xfId="0" applyFont="1" applyFill="1" applyBorder="1" applyAlignment="1">
      <alignment horizontal="center" wrapText="1"/>
    </xf>
    <xf numFmtId="0" fontId="7" fillId="0" borderId="9" xfId="0" applyFont="1" applyFill="1" applyBorder="1" applyAlignment="1">
      <alignment horizontal="center" wrapText="1"/>
    </xf>
    <xf numFmtId="0" fontId="7" fillId="0" borderId="10" xfId="0" applyFont="1" applyFill="1" applyBorder="1" applyAlignment="1">
      <alignment horizontal="center" wrapText="1"/>
    </xf>
    <xf numFmtId="0" fontId="7" fillId="0" borderId="41" xfId="0" applyFont="1" applyBorder="1" applyAlignment="1">
      <alignment horizontal="center" wrapText="1"/>
    </xf>
    <xf numFmtId="0" fontId="7" fillId="0" borderId="9" xfId="0" applyFont="1" applyBorder="1" applyAlignment="1">
      <alignment horizontal="center" wrapText="1"/>
    </xf>
    <xf numFmtId="0" fontId="7" fillId="0" borderId="10" xfId="0" applyFont="1" applyBorder="1" applyAlignment="1">
      <alignment horizontal="center" wrapText="1"/>
    </xf>
    <xf numFmtId="0" fontId="12" fillId="0" borderId="5" xfId="0" applyFont="1" applyFill="1" applyBorder="1"/>
    <xf numFmtId="0" fontId="12" fillId="0" borderId="0" xfId="0" applyFont="1" applyFill="1" applyBorder="1"/>
    <xf numFmtId="169" fontId="7" fillId="0" borderId="40" xfId="0" applyNumberFormat="1" applyFont="1" applyBorder="1" applyAlignment="1" applyProtection="1">
      <alignment horizontal="left"/>
      <protection locked="0"/>
    </xf>
    <xf numFmtId="169" fontId="7" fillId="0" borderId="34" xfId="0" applyNumberFormat="1" applyFont="1" applyBorder="1" applyAlignment="1" applyProtection="1">
      <alignment horizontal="left"/>
      <protection locked="0"/>
    </xf>
    <xf numFmtId="169" fontId="7" fillId="0" borderId="39" xfId="0" applyNumberFormat="1" applyFont="1" applyBorder="1" applyAlignment="1" applyProtection="1">
      <alignment horizontal="left"/>
      <protection locked="0"/>
    </xf>
    <xf numFmtId="169" fontId="7" fillId="0" borderId="83" xfId="0" applyNumberFormat="1" applyFont="1" applyBorder="1" applyAlignment="1" applyProtection="1">
      <alignment horizontal="left"/>
      <protection locked="0"/>
    </xf>
    <xf numFmtId="169" fontId="7" fillId="0" borderId="47" xfId="0" applyNumberFormat="1" applyFont="1" applyBorder="1" applyAlignment="1" applyProtection="1">
      <alignment horizontal="left"/>
      <protection locked="0"/>
    </xf>
    <xf numFmtId="169" fontId="7" fillId="0" borderId="84" xfId="0" applyNumberFormat="1" applyFont="1" applyBorder="1" applyAlignment="1" applyProtection="1">
      <alignment horizontal="left"/>
      <protection locked="0"/>
    </xf>
    <xf numFmtId="0" fontId="7" fillId="0" borderId="8" xfId="0" applyFont="1" applyBorder="1" applyAlignment="1" applyProtection="1">
      <alignment horizontal="center"/>
    </xf>
    <xf numFmtId="0" fontId="7" fillId="0" borderId="12" xfId="0" applyFont="1" applyFill="1" applyBorder="1" applyAlignment="1" applyProtection="1">
      <alignment horizontal="center" wrapText="1"/>
    </xf>
    <xf numFmtId="0" fontId="7" fillId="0" borderId="2" xfId="0" applyFont="1" applyFill="1" applyBorder="1" applyAlignment="1" applyProtection="1">
      <alignment horizontal="center" wrapText="1"/>
    </xf>
    <xf numFmtId="0" fontId="7" fillId="0" borderId="13" xfId="0" applyFont="1" applyFill="1" applyBorder="1" applyAlignment="1" applyProtection="1">
      <alignment horizontal="center" wrapText="1"/>
    </xf>
    <xf numFmtId="0" fontId="7" fillId="0" borderId="40" xfId="0" applyFont="1" applyFill="1" applyBorder="1" applyAlignment="1" applyProtection="1">
      <alignment horizontal="left" wrapText="1"/>
      <protection locked="0"/>
    </xf>
    <xf numFmtId="0" fontId="7" fillId="0" borderId="34" xfId="0" applyFont="1" applyFill="1" applyBorder="1" applyAlignment="1" applyProtection="1">
      <alignment horizontal="left" wrapText="1"/>
      <protection locked="0"/>
    </xf>
    <xf numFmtId="0" fontId="7" fillId="0" borderId="39" xfId="0" applyFont="1" applyFill="1" applyBorder="1" applyAlignment="1" applyProtection="1">
      <alignment horizontal="left" wrapText="1"/>
      <protection locked="0"/>
    </xf>
    <xf numFmtId="0" fontId="7" fillId="0" borderId="8" xfId="0" applyFont="1" applyFill="1" applyBorder="1" applyAlignment="1" applyProtection="1">
      <alignment horizontal="center"/>
    </xf>
    <xf numFmtId="0" fontId="6" fillId="0" borderId="17" xfId="0" applyFont="1" applyBorder="1" applyAlignment="1" applyProtection="1">
      <alignment horizontal="right"/>
    </xf>
    <xf numFmtId="0" fontId="6" fillId="0" borderId="4" xfId="0" applyFont="1" applyBorder="1" applyAlignment="1" applyProtection="1">
      <alignment horizontal="right"/>
    </xf>
    <xf numFmtId="0" fontId="5" fillId="0" borderId="0" xfId="0" applyFont="1" applyBorder="1" applyAlignment="1" applyProtection="1">
      <alignment horizontal="center"/>
    </xf>
    <xf numFmtId="0" fontId="5" fillId="0" borderId="3" xfId="0" applyFont="1" applyBorder="1" applyAlignment="1" applyProtection="1">
      <alignment horizontal="center"/>
    </xf>
    <xf numFmtId="0" fontId="6" fillId="0" borderId="0" xfId="0" applyFont="1" applyBorder="1" applyAlignment="1" applyProtection="1">
      <alignment horizontal="center" vertical="center"/>
    </xf>
    <xf numFmtId="0" fontId="6" fillId="0" borderId="3" xfId="0" applyFont="1" applyBorder="1" applyAlignment="1" applyProtection="1">
      <alignment horizontal="center" vertical="center"/>
    </xf>
    <xf numFmtId="0" fontId="7" fillId="0" borderId="0" xfId="0" applyFont="1" applyBorder="1" applyAlignment="1">
      <alignment horizontal="left" wrapText="1"/>
    </xf>
    <xf numFmtId="0" fontId="6" fillId="0" borderId="17" xfId="0" applyFont="1" applyBorder="1"/>
    <xf numFmtId="0" fontId="6" fillId="0" borderId="4" xfId="0" applyFont="1" applyBorder="1"/>
    <xf numFmtId="0" fontId="5" fillId="0" borderId="4" xfId="0" applyFont="1" applyFill="1" applyBorder="1" applyAlignment="1">
      <alignment horizontal="center"/>
    </xf>
    <xf numFmtId="0" fontId="7" fillId="0" borderId="40" xfId="0" applyFont="1" applyBorder="1" applyAlignment="1" applyProtection="1">
      <alignment horizontal="left" wrapText="1"/>
      <protection locked="0"/>
    </xf>
    <xf numFmtId="0" fontId="7" fillId="0" borderId="34" xfId="0" applyFont="1" applyBorder="1" applyAlignment="1" applyProtection="1">
      <alignment horizontal="left" wrapText="1"/>
      <protection locked="0"/>
    </xf>
    <xf numFmtId="0" fontId="7" fillId="0" borderId="39" xfId="0" applyFont="1" applyBorder="1" applyAlignment="1" applyProtection="1">
      <alignment horizontal="left" wrapText="1"/>
      <protection locked="0"/>
    </xf>
    <xf numFmtId="0" fontId="4" fillId="0" borderId="0" xfId="0" applyFont="1" applyBorder="1" applyAlignment="1">
      <alignment horizontal="left"/>
    </xf>
    <xf numFmtId="0" fontId="16" fillId="0" borderId="0" xfId="0" applyFont="1" applyBorder="1" applyAlignment="1">
      <alignment horizontal="center"/>
    </xf>
    <xf numFmtId="0" fontId="8" fillId="8" borderId="12" xfId="0" applyFont="1" applyFill="1" applyBorder="1" applyAlignment="1">
      <alignment horizontal="center"/>
    </xf>
    <xf numFmtId="0" fontId="8" fillId="8" borderId="13" xfId="0" applyFont="1" applyFill="1" applyBorder="1" applyAlignment="1">
      <alignment horizontal="center"/>
    </xf>
    <xf numFmtId="0" fontId="7" fillId="0" borderId="64" xfId="0" applyFont="1" applyFill="1" applyBorder="1" applyAlignment="1" applyProtection="1">
      <alignment horizontal="center" wrapText="1"/>
    </xf>
    <xf numFmtId="0" fontId="7" fillId="0" borderId="65" xfId="0" applyFont="1" applyFill="1" applyBorder="1" applyAlignment="1" applyProtection="1">
      <alignment horizontal="center" wrapText="1"/>
    </xf>
    <xf numFmtId="0" fontId="7" fillId="0" borderId="77" xfId="0" applyFont="1" applyFill="1" applyBorder="1" applyAlignment="1" applyProtection="1">
      <alignment horizontal="center" wrapText="1"/>
    </xf>
    <xf numFmtId="0" fontId="8" fillId="8" borderId="12" xfId="0" applyFont="1" applyFill="1" applyBorder="1" applyAlignment="1">
      <alignment horizontal="center" vertical="center"/>
    </xf>
    <xf numFmtId="0" fontId="8" fillId="8" borderId="13" xfId="0" applyFont="1" applyFill="1" applyBorder="1" applyAlignment="1">
      <alignment horizontal="center" vertical="center"/>
    </xf>
    <xf numFmtId="0" fontId="7" fillId="0" borderId="12" xfId="0" quotePrefix="1" applyFont="1" applyFill="1" applyBorder="1" applyAlignment="1" applyProtection="1">
      <alignment horizontal="center"/>
    </xf>
    <xf numFmtId="0" fontId="7" fillId="0" borderId="13" xfId="0" applyFont="1" applyFill="1" applyBorder="1" applyAlignment="1" applyProtection="1">
      <alignment horizontal="center"/>
    </xf>
    <xf numFmtId="0" fontId="7" fillId="0" borderId="9" xfId="0" applyFont="1" applyBorder="1" applyAlignment="1" applyProtection="1">
      <alignment horizontal="center" wrapText="1"/>
    </xf>
    <xf numFmtId="0" fontId="7" fillId="0" borderId="76" xfId="0" applyFont="1" applyBorder="1" applyAlignment="1" applyProtection="1">
      <alignment horizontal="center" wrapText="1"/>
    </xf>
    <xf numFmtId="0" fontId="7" fillId="0" borderId="41" xfId="0" applyFont="1" applyFill="1" applyBorder="1" applyAlignment="1">
      <alignment horizontal="center" textRotation="90"/>
    </xf>
    <xf numFmtId="0" fontId="7" fillId="0" borderId="9" xfId="0" applyFont="1" applyFill="1" applyBorder="1" applyAlignment="1">
      <alignment horizontal="center" textRotation="90"/>
    </xf>
    <xf numFmtId="0" fontId="7" fillId="0" borderId="10" xfId="0" applyFont="1" applyFill="1" applyBorder="1" applyAlignment="1">
      <alignment horizontal="center" textRotation="90"/>
    </xf>
    <xf numFmtId="0" fontId="7" fillId="0" borderId="41" xfId="0" applyFont="1" applyFill="1" applyBorder="1" applyAlignment="1">
      <alignment horizontal="center"/>
    </xf>
    <xf numFmtId="0" fontId="7" fillId="0" borderId="9" xfId="0" applyFont="1" applyFill="1" applyBorder="1" applyAlignment="1">
      <alignment horizontal="center"/>
    </xf>
    <xf numFmtId="0" fontId="7" fillId="0" borderId="10" xfId="0" applyFont="1" applyFill="1" applyBorder="1" applyAlignment="1">
      <alignment horizontal="center"/>
    </xf>
    <xf numFmtId="0" fontId="7" fillId="0" borderId="17" xfId="0" applyFont="1" applyFill="1" applyBorder="1" applyAlignment="1">
      <alignment horizontal="center"/>
    </xf>
    <xf numFmtId="0" fontId="7" fillId="0" borderId="5" xfId="0" applyFont="1" applyFill="1" applyBorder="1" applyAlignment="1">
      <alignment horizontal="center"/>
    </xf>
    <xf numFmtId="0" fontId="7" fillId="0" borderId="64" xfId="0" applyFont="1" applyFill="1" applyBorder="1" applyAlignment="1">
      <alignment horizontal="center" wrapText="1"/>
    </xf>
    <xf numFmtId="0" fontId="7" fillId="0" borderId="65" xfId="0" applyFont="1" applyFill="1" applyBorder="1" applyAlignment="1">
      <alignment horizontal="center" wrapText="1"/>
    </xf>
    <xf numFmtId="0" fontId="7" fillId="0" borderId="66" xfId="0" applyFont="1" applyFill="1" applyBorder="1" applyAlignment="1">
      <alignment horizontal="center" wrapText="1"/>
    </xf>
    <xf numFmtId="0" fontId="4" fillId="6" borderId="67" xfId="0" applyFont="1" applyFill="1" applyBorder="1" applyAlignment="1">
      <alignment horizontal="center" vertical="center"/>
    </xf>
    <xf numFmtId="0" fontId="4" fillId="6" borderId="68" xfId="0" applyFont="1" applyFill="1" applyBorder="1" applyAlignment="1">
      <alignment horizontal="center" vertical="center"/>
    </xf>
    <xf numFmtId="0" fontId="4" fillId="6" borderId="56" xfId="0" applyFont="1" applyFill="1" applyBorder="1" applyAlignment="1">
      <alignment horizontal="center" vertical="center"/>
    </xf>
    <xf numFmtId="0" fontId="7" fillId="0" borderId="74" xfId="0" applyFont="1" applyFill="1" applyBorder="1" applyAlignment="1" applyProtection="1">
      <alignment horizontal="center" wrapText="1"/>
    </xf>
    <xf numFmtId="0" fontId="7" fillId="0" borderId="54" xfId="0" applyFont="1" applyFill="1" applyBorder="1" applyAlignment="1" applyProtection="1">
      <alignment horizontal="center" wrapText="1"/>
    </xf>
    <xf numFmtId="0" fontId="7" fillId="0" borderId="75" xfId="0" applyFont="1" applyFill="1" applyBorder="1" applyAlignment="1" applyProtection="1">
      <alignment horizontal="center" wrapText="1"/>
    </xf>
    <xf numFmtId="0" fontId="7" fillId="2" borderId="63" xfId="0" quotePrefix="1" applyFont="1" applyFill="1" applyBorder="1" applyAlignment="1">
      <alignment horizontal="center"/>
    </xf>
    <xf numFmtId="0" fontId="7" fillId="2" borderId="69" xfId="0" quotePrefix="1" applyFont="1" applyFill="1" applyBorder="1" applyAlignment="1">
      <alignment horizontal="center"/>
    </xf>
    <xf numFmtId="0" fontId="7" fillId="0" borderId="78" xfId="0" applyFont="1" applyBorder="1" applyAlignment="1">
      <alignment horizontal="center" wrapText="1"/>
    </xf>
    <xf numFmtId="0" fontId="7" fillId="0" borderId="79" xfId="0" applyFont="1" applyBorder="1" applyAlignment="1">
      <alignment horizontal="center" wrapText="1"/>
    </xf>
    <xf numFmtId="0" fontId="7" fillId="0" borderId="80" xfId="0" applyFont="1" applyBorder="1" applyAlignment="1">
      <alignment horizontal="center" wrapText="1"/>
    </xf>
    <xf numFmtId="0" fontId="7" fillId="0" borderId="81" xfId="0" applyFont="1" applyBorder="1" applyAlignment="1">
      <alignment horizontal="center" wrapText="1"/>
    </xf>
    <xf numFmtId="0" fontId="7" fillId="0" borderId="18" xfId="0" applyFont="1" applyBorder="1" applyAlignment="1">
      <alignment horizontal="center" wrapText="1"/>
    </xf>
    <xf numFmtId="0" fontId="7" fillId="0" borderId="3" xfId="0" applyFont="1" applyBorder="1" applyAlignment="1">
      <alignment horizontal="center" wrapText="1"/>
    </xf>
    <xf numFmtId="0" fontId="7" fillId="0" borderId="7" xfId="0" applyFont="1" applyBorder="1" applyAlignment="1">
      <alignment horizontal="center" wrapText="1"/>
    </xf>
    <xf numFmtId="0" fontId="7" fillId="0" borderId="17" xfId="0" applyFont="1" applyBorder="1" applyAlignment="1">
      <alignment horizontal="center" wrapText="1"/>
    </xf>
    <xf numFmtId="0" fontId="7" fillId="0" borderId="5" xfId="0" applyFont="1" applyBorder="1" applyAlignment="1">
      <alignment horizontal="center" wrapText="1"/>
    </xf>
    <xf numFmtId="0" fontId="8" fillId="8" borderId="41" xfId="0" applyFont="1" applyFill="1" applyBorder="1" applyAlignment="1">
      <alignment horizontal="center" wrapText="1"/>
    </xf>
    <xf numFmtId="0" fontId="8" fillId="8" borderId="9" xfId="0" applyFont="1" applyFill="1" applyBorder="1" applyAlignment="1">
      <alignment horizontal="center" wrapText="1"/>
    </xf>
    <xf numFmtId="0" fontId="8" fillId="8" borderId="10" xfId="0" applyFont="1" applyFill="1" applyBorder="1" applyAlignment="1">
      <alignment horizontal="center" wrapText="1"/>
    </xf>
    <xf numFmtId="0" fontId="7" fillId="9" borderId="10" xfId="0" applyFont="1" applyFill="1" applyBorder="1" applyAlignment="1">
      <alignment horizontal="center"/>
    </xf>
    <xf numFmtId="0" fontId="4" fillId="9" borderId="12" xfId="0" applyFont="1" applyFill="1" applyBorder="1" applyAlignment="1">
      <alignment horizontal="center"/>
    </xf>
    <xf numFmtId="0" fontId="4" fillId="9" borderId="13" xfId="0" applyFont="1" applyFill="1" applyBorder="1" applyAlignment="1">
      <alignment horizontal="center"/>
    </xf>
    <xf numFmtId="170" fontId="7" fillId="7" borderId="0" xfId="1" quotePrefix="1" applyNumberFormat="1" applyFont="1" applyFill="1" applyBorder="1" applyAlignment="1" applyProtection="1">
      <alignment horizontal="center" vertical="center" textRotation="90"/>
    </xf>
    <xf numFmtId="170" fontId="7" fillId="7" borderId="0" xfId="1" applyNumberFormat="1" applyFont="1" applyFill="1" applyBorder="1" applyAlignment="1" applyProtection="1">
      <alignment horizontal="center" vertical="center" textRotation="90"/>
    </xf>
    <xf numFmtId="166" fontId="7" fillId="0" borderId="41" xfId="0" applyNumberFormat="1" applyFont="1" applyBorder="1" applyAlignment="1">
      <alignment horizontal="center" wrapText="1"/>
    </xf>
    <xf numFmtId="166" fontId="7" fillId="0" borderId="9" xfId="0" applyNumberFormat="1" applyFont="1" applyBorder="1" applyAlignment="1">
      <alignment horizontal="center" wrapText="1"/>
    </xf>
    <xf numFmtId="166" fontId="7" fillId="0" borderId="10" xfId="0" applyNumberFormat="1" applyFont="1" applyBorder="1" applyAlignment="1">
      <alignment horizontal="center" wrapText="1"/>
    </xf>
    <xf numFmtId="0" fontId="5" fillId="0" borderId="0" xfId="0" applyFont="1" applyAlignment="1">
      <alignment horizontal="center"/>
    </xf>
    <xf numFmtId="0" fontId="12" fillId="0" borderId="0" xfId="0" applyFont="1"/>
    <xf numFmtId="0" fontId="12" fillId="0" borderId="0" xfId="0" applyFont="1" applyAlignment="1">
      <alignment horizontal="left"/>
    </xf>
    <xf numFmtId="0" fontId="7" fillId="0" borderId="41" xfId="0" applyFont="1" applyBorder="1" applyAlignment="1">
      <alignment horizontal="center"/>
    </xf>
    <xf numFmtId="0" fontId="7" fillId="0" borderId="9" xfId="0" applyFont="1" applyBorder="1" applyAlignment="1">
      <alignment horizontal="center"/>
    </xf>
    <xf numFmtId="0" fontId="7" fillId="0" borderId="10" xfId="0" applyFont="1" applyBorder="1" applyAlignment="1">
      <alignment horizontal="center"/>
    </xf>
    <xf numFmtId="166" fontId="8" fillId="0" borderId="41" xfId="0" applyNumberFormat="1" applyFont="1" applyBorder="1" applyAlignment="1">
      <alignment horizontal="center" wrapText="1"/>
    </xf>
    <xf numFmtId="166" fontId="8" fillId="0" borderId="9" xfId="0" applyNumberFormat="1" applyFont="1" applyBorder="1" applyAlignment="1">
      <alignment horizontal="center" wrapText="1"/>
    </xf>
    <xf numFmtId="166" fontId="8" fillId="0" borderId="10" xfId="0" applyNumberFormat="1" applyFont="1" applyBorder="1" applyAlignment="1">
      <alignment horizontal="center" wrapText="1"/>
    </xf>
    <xf numFmtId="0" fontId="7" fillId="0" borderId="8" xfId="0" quotePrefix="1" applyFont="1" applyFill="1" applyBorder="1" applyAlignment="1">
      <alignment horizontal="center"/>
    </xf>
    <xf numFmtId="0" fontId="7" fillId="0" borderId="17" xfId="0" applyFont="1" applyFill="1" applyBorder="1" applyAlignment="1">
      <alignment horizontal="center" wrapText="1"/>
    </xf>
    <xf numFmtId="0" fontId="7" fillId="0" borderId="18" xfId="0" applyFont="1" applyFill="1" applyBorder="1" applyAlignment="1">
      <alignment horizontal="center" wrapText="1"/>
    </xf>
    <xf numFmtId="0" fontId="5" fillId="0" borderId="0" xfId="4" applyFont="1" applyBorder="1" applyAlignment="1" applyProtection="1">
      <alignment horizontal="center"/>
    </xf>
    <xf numFmtId="0" fontId="5" fillId="0" borderId="0" xfId="0" applyFont="1" applyBorder="1" applyAlignment="1" applyProtection="1">
      <alignment horizontal="left"/>
    </xf>
    <xf numFmtId="0" fontId="12" fillId="0" borderId="0" xfId="0" applyFont="1" applyBorder="1" applyAlignment="1" applyProtection="1">
      <alignment horizontal="left"/>
    </xf>
    <xf numFmtId="0" fontId="6" fillId="0" borderId="12" xfId="4" applyFont="1" applyBorder="1" applyAlignment="1" applyProtection="1">
      <alignment horizontal="center"/>
    </xf>
    <xf numFmtId="0" fontId="6" fillId="0" borderId="2" xfId="4" applyFont="1" applyBorder="1" applyAlignment="1" applyProtection="1">
      <alignment horizontal="center"/>
    </xf>
    <xf numFmtId="0" fontId="6" fillId="0" borderId="13" xfId="4" applyFont="1" applyBorder="1" applyAlignment="1" applyProtection="1">
      <alignment horizontal="center"/>
    </xf>
    <xf numFmtId="0" fontId="7" fillId="0" borderId="0" xfId="4" applyFont="1" applyBorder="1" applyAlignment="1" applyProtection="1">
      <alignment horizontal="center" wrapText="1"/>
    </xf>
    <xf numFmtId="44" fontId="7" fillId="0" borderId="0" xfId="4" quotePrefix="1" applyNumberFormat="1" applyFont="1" applyFill="1" applyBorder="1" applyAlignment="1" applyProtection="1">
      <alignment horizontal="center"/>
    </xf>
    <xf numFmtId="0" fontId="7" fillId="10" borderId="40" xfId="4" applyFont="1" applyFill="1" applyBorder="1" applyProtection="1">
      <protection locked="0"/>
    </xf>
    <xf numFmtId="0" fontId="7" fillId="10" borderId="34" xfId="4" applyFont="1" applyFill="1" applyBorder="1" applyProtection="1">
      <protection locked="0"/>
    </xf>
    <xf numFmtId="0" fontId="7" fillId="10" borderId="39" xfId="4" applyFont="1" applyFill="1" applyBorder="1" applyProtection="1">
      <protection locked="0"/>
    </xf>
    <xf numFmtId="0" fontId="7" fillId="10" borderId="40" xfId="4" applyFont="1" applyFill="1" applyBorder="1" applyAlignment="1" applyProtection="1">
      <alignment horizontal="left"/>
      <protection locked="0"/>
    </xf>
    <xf numFmtId="0" fontId="7" fillId="10" borderId="34" xfId="4" applyFont="1" applyFill="1" applyBorder="1" applyAlignment="1" applyProtection="1">
      <alignment horizontal="left"/>
      <protection locked="0"/>
    </xf>
    <xf numFmtId="0" fontId="7" fillId="10" borderId="39" xfId="4" applyFont="1" applyFill="1" applyBorder="1" applyAlignment="1" applyProtection="1">
      <alignment horizontal="left"/>
      <protection locked="0"/>
    </xf>
    <xf numFmtId="0" fontId="8" fillId="0" borderId="8" xfId="4" quotePrefix="1" applyFont="1" applyBorder="1" applyAlignment="1" applyProtection="1">
      <alignment horizontal="center"/>
    </xf>
    <xf numFmtId="0" fontId="7" fillId="0" borderId="98" xfId="4" applyFont="1" applyBorder="1" applyAlignment="1" applyProtection="1">
      <alignment horizontal="center" wrapText="1"/>
    </xf>
    <xf numFmtId="0" fontId="7" fillId="0" borderId="59" xfId="4" applyFont="1" applyBorder="1" applyAlignment="1" applyProtection="1">
      <alignment horizontal="center" wrapText="1"/>
    </xf>
    <xf numFmtId="0" fontId="7" fillId="0" borderId="60" xfId="4" applyFont="1" applyBorder="1" applyAlignment="1" applyProtection="1">
      <alignment horizontal="center" wrapText="1"/>
    </xf>
    <xf numFmtId="0" fontId="7" fillId="0" borderId="16" xfId="4" applyFont="1" applyBorder="1" applyProtection="1"/>
    <xf numFmtId="0" fontId="7" fillId="10" borderId="40" xfId="4" applyFont="1" applyFill="1" applyBorder="1" applyAlignment="1" applyProtection="1">
      <alignment wrapText="1"/>
      <protection locked="0"/>
    </xf>
    <xf numFmtId="0" fontId="7" fillId="10" borderId="34" xfId="4" applyFont="1" applyFill="1" applyBorder="1" applyAlignment="1" applyProtection="1">
      <alignment wrapText="1"/>
      <protection locked="0"/>
    </xf>
    <xf numFmtId="0" fontId="7" fillId="10" borderId="39" xfId="4" applyFont="1" applyFill="1" applyBorder="1" applyAlignment="1" applyProtection="1">
      <alignment wrapText="1"/>
      <protection locked="0"/>
    </xf>
    <xf numFmtId="0" fontId="7" fillId="0" borderId="0" xfId="4" applyFont="1" applyProtection="1"/>
    <xf numFmtId="0" fontId="7" fillId="0" borderId="0" xfId="4" applyFont="1" applyBorder="1" applyProtection="1"/>
    <xf numFmtId="44" fontId="7" fillId="10" borderId="87" xfId="4" applyNumberFormat="1" applyFont="1" applyFill="1" applyBorder="1" applyAlignment="1" applyProtection="1">
      <alignment horizontal="left"/>
      <protection locked="0"/>
    </xf>
    <xf numFmtId="44" fontId="7" fillId="10" borderId="82" xfId="4" applyNumberFormat="1" applyFont="1" applyFill="1" applyBorder="1" applyAlignment="1" applyProtection="1">
      <alignment horizontal="left"/>
      <protection locked="0"/>
    </xf>
    <xf numFmtId="44" fontId="7" fillId="10" borderId="38" xfId="4" applyNumberFormat="1" applyFont="1" applyFill="1" applyBorder="1" applyAlignment="1" applyProtection="1">
      <alignment horizontal="left"/>
      <protection locked="0"/>
    </xf>
    <xf numFmtId="0" fontId="8" fillId="0" borderId="95" xfId="4" applyFont="1" applyBorder="1" applyProtection="1"/>
    <xf numFmtId="0" fontId="6" fillId="0" borderId="12" xfId="4" applyFont="1" applyBorder="1" applyProtection="1"/>
    <xf numFmtId="0" fontId="6" fillId="0" borderId="2" xfId="4" applyFont="1" applyBorder="1" applyProtection="1"/>
    <xf numFmtId="0" fontId="6" fillId="0" borderId="88" xfId="4" applyFont="1" applyBorder="1" applyProtection="1"/>
    <xf numFmtId="0" fontId="6" fillId="0" borderId="11" xfId="4" applyFont="1" applyBorder="1" applyProtection="1"/>
    <xf numFmtId="0" fontId="7" fillId="0" borderId="63" xfId="4" applyFont="1" applyBorder="1" applyAlignment="1" applyProtection="1">
      <alignment horizontal="center" wrapText="1"/>
    </xf>
    <xf numFmtId="0" fontId="6" fillId="0" borderId="58" xfId="4" applyFont="1" applyBorder="1" applyAlignment="1" applyProtection="1">
      <alignment horizontal="center"/>
    </xf>
  </cellXfs>
  <cellStyles count="5">
    <cellStyle name="Comma" xfId="1" builtinId="3"/>
    <cellStyle name="Hyperlink" xfId="3" builtinId="8"/>
    <cellStyle name="Normal" xfId="0" builtinId="0"/>
    <cellStyle name="Normal 2" xfId="4" xr:uid="{00000000-0005-0000-0000-000003000000}"/>
    <cellStyle name="Percent" xfId="2" builtinId="5"/>
  </cellStyles>
  <dxfs count="698"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thin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thin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thin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thin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thin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thin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thin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thin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thin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thin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thin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thin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thin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thin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ill>
        <patternFill>
          <bgColor rgb="FFFFFFB6"/>
        </patternFill>
      </fill>
      <border>
        <left style="thin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thin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ill>
        <patternFill>
          <bgColor rgb="FFFFFFB6"/>
        </patternFill>
      </fill>
      <border>
        <left style="thin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thin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thin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thin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ill>
        <patternFill>
          <bgColor rgb="FFFFFFB6"/>
        </patternFill>
      </fill>
      <border>
        <left style="thin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thin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thin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thin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thin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thin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thin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thin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thin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thin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thin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thin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thin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thin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thin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bottom style="hair">
          <color auto="1"/>
        </bottom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bottom style="hair">
          <color auto="1"/>
        </bottom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thin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thin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thin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ont>
        <strike val="0"/>
      </font>
      <fill>
        <patternFill>
          <bgColor rgb="FFFFFFB6"/>
        </patternFill>
      </fill>
      <border>
        <left style="hair">
          <color auto="1"/>
        </left>
        <right style="thin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ont>
        <strike val="0"/>
      </font>
      <fill>
        <patternFill>
          <bgColor rgb="FFFFFFB6"/>
        </patternFill>
      </fill>
      <border>
        <left style="hair">
          <color auto="1"/>
        </left>
        <right style="thin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thin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thin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thin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thin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thin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thin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thin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thin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thin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thin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thin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thin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thin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thin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ill>
        <patternFill>
          <bgColor rgb="FFFFFFB6"/>
        </patternFill>
      </fill>
      <border>
        <left style="hair">
          <color auto="1"/>
        </left>
        <right style="thin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thin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ill>
        <patternFill>
          <bgColor rgb="FFFFFFB6"/>
        </patternFill>
      </fill>
      <border>
        <left style="hair">
          <color auto="1"/>
        </left>
        <right style="thin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thin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thin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thin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thin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thin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ill>
        <patternFill>
          <bgColor rgb="FFFFFFB6"/>
        </patternFill>
      </fill>
      <border>
        <left style="hair">
          <color auto="1"/>
        </left>
        <right style="thin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thin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ill>
        <patternFill>
          <bgColor rgb="FFFFFFB6"/>
        </patternFill>
      </fill>
      <border>
        <left style="hair">
          <color auto="1"/>
        </left>
        <right style="thin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thin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thin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thin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thin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thin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thin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thin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thin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thin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thin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ill>
        <patternFill>
          <bgColor rgb="FFFFFFB6"/>
        </patternFill>
      </fill>
      <border>
        <left style="hair">
          <color auto="1"/>
        </left>
        <right style="thin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thin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thin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thin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thin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thin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thin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thin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thin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thin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thin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ill>
        <patternFill>
          <bgColor rgb="FFFFFFB6"/>
        </patternFill>
      </fill>
      <border>
        <left style="hair">
          <color auto="1"/>
        </left>
        <right style="thin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thin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thin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thin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thin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thin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thin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thin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thin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thin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thin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ill>
        <patternFill>
          <bgColor rgb="FFFFFFB6"/>
        </patternFill>
      </fill>
      <border>
        <left style="hair">
          <color auto="1"/>
        </left>
        <right style="thin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thin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thin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thin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thin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thin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thin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thin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thin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thin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thin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thin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thin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thin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ill>
        <patternFill>
          <bgColor rgb="FFFFFFB6"/>
        </patternFill>
      </fill>
      <border>
        <left style="hair">
          <color auto="1"/>
        </left>
        <right style="thin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thin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thin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thin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thin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thin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thin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thin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thin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thin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thin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ill>
        <patternFill>
          <bgColor rgb="FFFFFFB6"/>
        </patternFill>
      </fill>
      <border>
        <left style="hair">
          <color auto="1"/>
        </left>
        <right style="thin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thin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thin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ill>
        <patternFill>
          <bgColor rgb="FFFFFFB6"/>
        </patternFill>
      </fill>
      <border>
        <left style="hair">
          <color auto="1"/>
        </left>
        <right style="thin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thin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ill>
        <patternFill>
          <bgColor rgb="FFFFFFB6"/>
        </patternFill>
      </fill>
      <border>
        <left style="hair">
          <color auto="1"/>
        </left>
        <right style="thin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thin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ill>
        <patternFill>
          <bgColor rgb="FFFFFFB6"/>
        </patternFill>
      </fill>
      <border>
        <left style="hair">
          <color auto="1"/>
        </left>
        <right style="thin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thin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bottom style="hair">
          <color auto="1"/>
        </bottom>
      </border>
    </dxf>
    <dxf>
      <fill>
        <patternFill>
          <bgColor rgb="FFFFFFB6"/>
        </patternFill>
      </fill>
      <border>
        <left style="hair">
          <color auto="1"/>
        </left>
        <right style="thin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thin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thin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ill>
        <patternFill>
          <bgColor rgb="FFFFFFB6"/>
        </patternFill>
      </fill>
      <border>
        <left style="hair">
          <color auto="1"/>
        </left>
        <right style="thin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thin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thin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thin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thin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thin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thin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thin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thin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thin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thin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thin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thin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thin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thin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thin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thin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thin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thin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thin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thin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thin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thin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thin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thin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thin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thin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thin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thin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thin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thin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thin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thin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thin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thin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thin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thin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thin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bottom style="hair">
          <color auto="1"/>
        </bottom>
      </border>
    </dxf>
    <dxf>
      <fill>
        <patternFill>
          <bgColor rgb="FFFFFFB6"/>
        </patternFill>
      </fill>
      <border>
        <left style="hair">
          <color auto="1"/>
        </left>
        <right style="thin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thin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thin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bottom style="hair">
          <color auto="1"/>
        </bottom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bottom style="hair">
          <color auto="1"/>
        </bottom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bottom style="hair">
          <color auto="1"/>
        </bottom>
      </border>
    </dxf>
    <dxf>
      <fill>
        <patternFill>
          <bgColor rgb="FFFFFFB6"/>
        </patternFill>
      </fill>
      <border>
        <left style="hair">
          <color auto="1"/>
        </left>
        <right style="thin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bottom style="hair">
          <color auto="1"/>
        </bottom>
      </border>
    </dxf>
    <dxf>
      <fill>
        <patternFill>
          <bgColor rgb="FFFFFFB6"/>
        </patternFill>
      </fill>
      <border>
        <bottom style="hair">
          <color auto="1"/>
        </bottom>
        <vertical/>
        <horizontal/>
      </border>
    </dxf>
    <dxf>
      <fill>
        <patternFill>
          <bgColor rgb="FFFFFFB6"/>
        </patternFill>
      </fill>
    </dxf>
    <dxf>
      <fill>
        <patternFill>
          <bgColor rgb="FFFFFFB6"/>
        </patternFill>
      </fill>
      <border>
        <bottom style="hair">
          <color auto="1"/>
        </bottom>
        <vertical/>
        <horizontal/>
      </border>
    </dxf>
    <dxf>
      <fill>
        <patternFill>
          <bgColor rgb="FFFFFFB6"/>
        </patternFill>
      </fill>
    </dxf>
    <dxf>
      <fill>
        <patternFill>
          <bgColor rgb="FFFFFFB6"/>
        </patternFill>
      </fill>
      <border>
        <left style="hair">
          <color auto="1"/>
        </left>
        <right style="thin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thin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thin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thin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thin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thin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thin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thin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thin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thin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ill>
        <patternFill>
          <bgColor rgb="FFFFFFB6"/>
        </patternFill>
      </fill>
      <border>
        <left style="hair">
          <color auto="1"/>
        </left>
        <right style="thin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rgb="FFFFFF9F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ill>
        <patternFill>
          <bgColor rgb="FFFFFFB6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ill>
        <patternFill>
          <bgColor rgb="FFFFFFB6"/>
        </patternFill>
      </fill>
    </dxf>
    <dxf>
      <fill>
        <patternFill>
          <bgColor rgb="FFFFFFB6"/>
        </patternFill>
      </fill>
    </dxf>
    <dxf>
      <fill>
        <patternFill>
          <bgColor rgb="FFFFFFB6"/>
        </patternFill>
      </fill>
    </dxf>
    <dxf>
      <fill>
        <patternFill>
          <bgColor rgb="FFFFFFB6"/>
        </patternFill>
      </fill>
    </dxf>
    <dxf>
      <fill>
        <patternFill>
          <bgColor rgb="FFFFFFB6"/>
        </patternFill>
      </fill>
    </dxf>
    <dxf>
      <fill>
        <patternFill>
          <bgColor rgb="FFFFFFB6"/>
        </patternFill>
      </fill>
    </dxf>
    <dxf>
      <fill>
        <patternFill>
          <bgColor rgb="FFFFFFB6"/>
        </patternFill>
      </fill>
    </dxf>
    <dxf>
      <fill>
        <patternFill>
          <bgColor rgb="FFFFFFB6"/>
        </patternFill>
      </fill>
    </dxf>
    <dxf>
      <fill>
        <patternFill>
          <bgColor rgb="FFFFFFB6"/>
        </patternFill>
      </fill>
    </dxf>
  </dxfs>
  <tableStyles count="0" defaultTableStyle="TableStyleMedium9" defaultPivotStyle="PivotStyleLight16"/>
  <colors>
    <mruColors>
      <color rgb="FFD9FFFF"/>
      <color rgb="FFE5FFFF"/>
      <color rgb="FFFFFFE1"/>
      <color rgb="FFFFFFE7"/>
      <color rgb="FFFFFFD5"/>
      <color rgb="FFFFFFFF"/>
      <color rgb="FFFFFFB7"/>
      <color rgb="FFFFFFC8"/>
      <color rgb="FFFFFF9F"/>
      <color rgb="FF97A3BB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theme" Target="theme/theme1.xml"/></Relationships>
</file>

<file path=xl/activeX/_rels/activeX1.xml.rels><?xml version="1.0" encoding="UTF-8" standalone="yes"?>
<Relationships xmlns="http://schemas.openxmlformats.org/package/2006/relationships"><Relationship Id="rId1" Type="http://schemas.microsoft.com/office/2006/relationships/activeXControlBinary" Target="activeX1.bin"/></Relationships>
</file>

<file path=xl/activeX/_rels/activeX2.xml.rels><?xml version="1.0" encoding="UTF-8" standalone="yes"?>
<Relationships xmlns="http://schemas.openxmlformats.org/package/2006/relationships"><Relationship Id="rId1" Type="http://schemas.microsoft.com/office/2006/relationships/activeXControlBinary" Target="activeX2.bin"/></Relationships>
</file>

<file path=xl/activeX/_rels/activeX3.xml.rels><?xml version="1.0" encoding="UTF-8" standalone="yes"?>
<Relationships xmlns="http://schemas.openxmlformats.org/package/2006/relationships"><Relationship Id="rId1" Type="http://schemas.microsoft.com/office/2006/relationships/activeXControlBinary" Target="activeX3.bin"/></Relationships>
</file>

<file path=xl/activeX/_rels/activeX4.xml.rels><?xml version="1.0" encoding="UTF-8" standalone="yes"?>
<Relationships xmlns="http://schemas.openxmlformats.org/package/2006/relationships"><Relationship Id="rId1" Type="http://schemas.microsoft.com/office/2006/relationships/activeXControlBinary" Target="activeX4.bin"/></Relationships>
</file>

<file path=xl/activeX/_rels/activeX5.xml.rels><?xml version="1.0" encoding="UTF-8" standalone="yes"?>
<Relationships xmlns="http://schemas.openxmlformats.org/package/2006/relationships"><Relationship Id="rId1" Type="http://schemas.microsoft.com/office/2006/relationships/activeXControlBinary" Target="activeX5.bin"/></Relationships>
</file>

<file path=xl/activeX/_rels/activeX6.xml.rels><?xml version="1.0" encoding="UTF-8" standalone="yes"?>
<Relationships xmlns="http://schemas.openxmlformats.org/package/2006/relationships"><Relationship Id="rId1" Type="http://schemas.microsoft.com/office/2006/relationships/activeXControlBinary" Target="activeX6.bin"/></Relationships>
</file>

<file path=xl/activeX/_rels/activeX7.xml.rels><?xml version="1.0" encoding="UTF-8" standalone="yes"?>
<Relationships xmlns="http://schemas.openxmlformats.org/package/2006/relationships"><Relationship Id="rId1" Type="http://schemas.microsoft.com/office/2006/relationships/activeXControlBinary" Target="activeX7.bin"/></Relationships>
</file>

<file path=xl/activeX/_rels/activeX8.xml.rels><?xml version="1.0" encoding="UTF-8" standalone="yes"?>
<Relationships xmlns="http://schemas.openxmlformats.org/package/2006/relationships"><Relationship Id="rId1" Type="http://schemas.microsoft.com/office/2006/relationships/activeXControlBinary" Target="activeX8.bin"/></Relationships>
</file>

<file path=xl/activeX/_rels/activeX9.xml.rels><?xml version="1.0" encoding="UTF-8" standalone="yes"?>
<Relationships xmlns="http://schemas.openxmlformats.org/package/2006/relationships"><Relationship Id="rId1" Type="http://schemas.microsoft.com/office/2006/relationships/activeXControlBinary" Target="activeX9.bin"/></Relationships>
</file>

<file path=xl/activeX/_rels/activeX10.xml.rels><?xml version="1.0" encoding="UTF-8" standalone="yes"?>
<Relationships xmlns="http://schemas.openxmlformats.org/package/2006/relationships"><Relationship Id="rId1" Type="http://schemas.microsoft.com/office/2006/relationships/activeXControlBinary" Target="activeX10.bin"/></Relationships>
</file>

<file path=xl/activeX/_rels/activeX11.xml.rels><?xml version="1.0" encoding="UTF-8" standalone="yes"?>
<Relationships xmlns="http://schemas.openxmlformats.org/package/2006/relationships"><Relationship Id="rId1" Type="http://schemas.microsoft.com/office/2006/relationships/activeXControlBinary" Target="activeX11.bin"/></Relationships>
</file>

<file path=xl/activeX/_rels/activeX12.xml.rels><?xml version="1.0" encoding="UTF-8" standalone="yes"?>
<Relationships xmlns="http://schemas.openxmlformats.org/package/2006/relationships"><Relationship Id="rId1" Type="http://schemas.microsoft.com/office/2006/relationships/activeXControlBinary" Target="activeX12.bin"/></Relationships>
</file>

<file path=xl/activeX/_rels/activeX13.xml.rels><?xml version="1.0" encoding="UTF-8" standalone="yes"?>
<Relationships xmlns="http://schemas.openxmlformats.org/package/2006/relationships"><Relationship Id="rId1" Type="http://schemas.microsoft.com/office/2006/relationships/activeXControlBinary" Target="activeX13.bin"/></Relationships>
</file>

<file path=xl/activeX/_rels/activeX14.xml.rels><?xml version="1.0" encoding="UTF-8" standalone="yes"?>
<Relationships xmlns="http://schemas.openxmlformats.org/package/2006/relationships"><Relationship Id="rId1" Type="http://schemas.microsoft.com/office/2006/relationships/activeXControlBinary" Target="activeX14.bin"/></Relationships>
</file>

<file path=xl/activeX/_rels/activeX15.xml.rels><?xml version="1.0" encoding="UTF-8" standalone="yes"?>
<Relationships xmlns="http://schemas.openxmlformats.org/package/2006/relationships"><Relationship Id="rId1" Type="http://schemas.microsoft.com/office/2006/relationships/activeXControlBinary" Target="activeX15.bin"/></Relationships>
</file>

<file path=xl/activeX/_rels/activeX16.xml.rels><?xml version="1.0" encoding="UTF-8" standalone="yes"?>
<Relationships xmlns="http://schemas.openxmlformats.org/package/2006/relationships"><Relationship Id="rId1" Type="http://schemas.microsoft.com/office/2006/relationships/activeXControlBinary" Target="activeX16.bin"/></Relationships>
</file>

<file path=xl/activeX/_rels/activeX17.xml.rels><?xml version="1.0" encoding="UTF-8" standalone="yes"?>
<Relationships xmlns="http://schemas.openxmlformats.org/package/2006/relationships"><Relationship Id="rId1" Type="http://schemas.microsoft.com/office/2006/relationships/activeXControlBinary" Target="activeX17.bin"/></Relationships>
</file>

<file path=xl/activeX/_rels/activeX18.xml.rels><?xml version="1.0" encoding="UTF-8" standalone="yes"?>
<Relationships xmlns="http://schemas.openxmlformats.org/package/2006/relationships"><Relationship Id="rId1" Type="http://schemas.microsoft.com/office/2006/relationships/activeXControlBinary" Target="activeX18.bin"/></Relationships>
</file>

<file path=xl/activeX/_rels/activeX19.xml.rels><?xml version="1.0" encoding="UTF-8" standalone="yes"?>
<Relationships xmlns="http://schemas.openxmlformats.org/package/2006/relationships"><Relationship Id="rId1" Type="http://schemas.microsoft.com/office/2006/relationships/activeXControlBinary" Target="activeX19.bin"/></Relationships>
</file>

<file path=xl/activeX/_rels/activeX20.xml.rels><?xml version="1.0" encoding="UTF-8" standalone="yes"?>
<Relationships xmlns="http://schemas.openxmlformats.org/package/2006/relationships"><Relationship Id="rId1" Type="http://schemas.microsoft.com/office/2006/relationships/activeXControlBinary" Target="activeX20.bin"/></Relationships>
</file>

<file path=xl/activeX/_rels/activeX21.xml.rels><?xml version="1.0" encoding="UTF-8" standalone="yes"?>
<Relationships xmlns="http://schemas.openxmlformats.org/package/2006/relationships"><Relationship Id="rId1" Type="http://schemas.microsoft.com/office/2006/relationships/activeXControlBinary" Target="activeX21.bin"/></Relationships>
</file>

<file path=xl/activeX/_rels/activeX22.xml.rels><?xml version="1.0" encoding="UTF-8" standalone="yes"?>
<Relationships xmlns="http://schemas.openxmlformats.org/package/2006/relationships"><Relationship Id="rId1" Type="http://schemas.microsoft.com/office/2006/relationships/activeXControlBinary" Target="activeX22.bin"/></Relationships>
</file>

<file path=xl/activeX/_rels/activeX23.xml.rels><?xml version="1.0" encoding="UTF-8" standalone="yes"?>
<Relationships xmlns="http://schemas.openxmlformats.org/package/2006/relationships"><Relationship Id="rId1" Type="http://schemas.microsoft.com/office/2006/relationships/activeXControlBinary" Target="activeX23.bin"/></Relationships>
</file>

<file path=xl/activeX/_rels/activeX24.xml.rels><?xml version="1.0" encoding="UTF-8" standalone="yes"?>
<Relationships xmlns="http://schemas.openxmlformats.org/package/2006/relationships"><Relationship Id="rId1" Type="http://schemas.microsoft.com/office/2006/relationships/activeXControlBinary" Target="activeX24.bin"/></Relationships>
</file>

<file path=xl/activeX/_rels/activeX25.xml.rels><?xml version="1.0" encoding="UTF-8" standalone="yes"?>
<Relationships xmlns="http://schemas.openxmlformats.org/package/2006/relationships"><Relationship Id="rId1" Type="http://schemas.microsoft.com/office/2006/relationships/activeXControlBinary" Target="activeX25.bin"/></Relationships>
</file>

<file path=xl/activeX/_rels/activeX26.xml.rels><?xml version="1.0" encoding="UTF-8" standalone="yes"?>
<Relationships xmlns="http://schemas.openxmlformats.org/package/2006/relationships"><Relationship Id="rId1" Type="http://schemas.microsoft.com/office/2006/relationships/activeXControlBinary" Target="activeX26.bin"/></Relationships>
</file>

<file path=xl/activeX/_rels/activeX27.xml.rels><?xml version="1.0" encoding="UTF-8" standalone="yes"?>
<Relationships xmlns="http://schemas.openxmlformats.org/package/2006/relationships"><Relationship Id="rId1" Type="http://schemas.microsoft.com/office/2006/relationships/activeXControlBinary" Target="activeX27.bin"/></Relationships>
</file>

<file path=xl/activeX/_rels/activeX28.xml.rels><?xml version="1.0" encoding="UTF-8" standalone="yes"?>
<Relationships xmlns="http://schemas.openxmlformats.org/package/2006/relationships"><Relationship Id="rId1" Type="http://schemas.microsoft.com/office/2006/relationships/activeXControlBinary" Target="activeX28.bin"/></Relationships>
</file>

<file path=xl/activeX/_rels/activeX29.xml.rels><?xml version="1.0" encoding="UTF-8" standalone="yes"?>
<Relationships xmlns="http://schemas.openxmlformats.org/package/2006/relationships"><Relationship Id="rId1" Type="http://schemas.microsoft.com/office/2006/relationships/activeXControlBinary" Target="activeX29.bin"/></Relationships>
</file>

<file path=xl/activeX/_rels/activeX30.xml.rels><?xml version="1.0" encoding="UTF-8" standalone="yes"?>
<Relationships xmlns="http://schemas.openxmlformats.org/package/2006/relationships"><Relationship Id="rId1" Type="http://schemas.microsoft.com/office/2006/relationships/activeXControlBinary" Target="activeX30.bin"/></Relationships>
</file>

<file path=xl/activeX/_rels/activeX31.xml.rels><?xml version="1.0" encoding="UTF-8" standalone="yes"?>
<Relationships xmlns="http://schemas.openxmlformats.org/package/2006/relationships"><Relationship Id="rId1" Type="http://schemas.microsoft.com/office/2006/relationships/activeXControlBinary" Target="activeX31.bin"/></Relationships>
</file>

<file path=xl/activeX/_rels/activeX32.xml.rels><?xml version="1.0" encoding="UTF-8" standalone="yes"?>
<Relationships xmlns="http://schemas.openxmlformats.org/package/2006/relationships"><Relationship Id="rId1" Type="http://schemas.microsoft.com/office/2006/relationships/activeXControlBinary" Target="activeX32.bin"/></Relationships>
</file>

<file path=xl/activeX/_rels/activeX33.xml.rels><?xml version="1.0" encoding="UTF-8" standalone="yes"?>
<Relationships xmlns="http://schemas.openxmlformats.org/package/2006/relationships"><Relationship Id="rId1" Type="http://schemas.microsoft.com/office/2006/relationships/activeXControlBinary" Target="activeX33.bin"/></Relationships>
</file>

<file path=xl/activeX/_rels/activeX34.xml.rels><?xml version="1.0" encoding="UTF-8" standalone="yes"?>
<Relationships xmlns="http://schemas.openxmlformats.org/package/2006/relationships"><Relationship Id="rId1" Type="http://schemas.microsoft.com/office/2006/relationships/activeXControlBinary" Target="activeX34.bin"/></Relationships>
</file>

<file path=xl/activeX/_rels/activeX35.xml.rels><?xml version="1.0" encoding="UTF-8" standalone="yes"?>
<Relationships xmlns="http://schemas.openxmlformats.org/package/2006/relationships"><Relationship Id="rId1" Type="http://schemas.microsoft.com/office/2006/relationships/activeXControlBinary" Target="activeX35.bin"/></Relationships>
</file>

<file path=xl/activeX/_rels/activeX36.xml.rels><?xml version="1.0" encoding="UTF-8" standalone="yes"?>
<Relationships xmlns="http://schemas.openxmlformats.org/package/2006/relationships"><Relationship Id="rId1" Type="http://schemas.microsoft.com/office/2006/relationships/activeXControlBinary" Target="activeX36.bin"/></Relationships>
</file>

<file path=xl/activeX/_rels/activeX37.xml.rels><?xml version="1.0" encoding="UTF-8" standalone="yes"?>
<Relationships xmlns="http://schemas.openxmlformats.org/package/2006/relationships"><Relationship Id="rId1" Type="http://schemas.microsoft.com/office/2006/relationships/activeXControlBinary" Target="activeX37.bin"/></Relationships>
</file>

<file path=xl/activeX/activeX1.xml><?xml version="1.0" encoding="utf-8"?>
<ax:ocx xmlns:ax="http://schemas.microsoft.com/office/2006/activeX" xmlns:r="http://schemas.openxmlformats.org/officeDocument/2006/relationships" ax:classid="{8BD21D40-EC42-11CE-9E0D-00AA006002F3}" ax:persistence="persistStreamInit" r:id="rId1"/>
</file>

<file path=xl/activeX/activeX2.xml><?xml version="1.0" encoding="utf-8"?>
<ax:ocx xmlns:ax="http://schemas.microsoft.com/office/2006/activeX" xmlns:r="http://schemas.openxmlformats.org/officeDocument/2006/relationships" ax:classid="{8BD21D40-EC42-11CE-9E0D-00AA006002F3}" ax:persistence="persistStreamInit" r:id="rId1"/>
</file>

<file path=xl/activeX/activeX3.xml><?xml version="1.0" encoding="utf-8"?>
<ax:ocx xmlns:ax="http://schemas.microsoft.com/office/2006/activeX" xmlns:r="http://schemas.openxmlformats.org/officeDocument/2006/relationships" ax:classid="{8BD21D40-EC42-11CE-9E0D-00AA006002F3}" ax:persistence="persistStreamInit" r:id="rId1"/>
</file>

<file path=xl/activeX/activeX4.xml><?xml version="1.0" encoding="utf-8"?>
<ax:ocx xmlns:ax="http://schemas.microsoft.com/office/2006/activeX" xmlns:r="http://schemas.openxmlformats.org/officeDocument/2006/relationships" ax:classid="{8BD21D40-EC42-11CE-9E0D-00AA006002F3}" ax:persistence="persistStreamInit" r:id="rId1"/>
</file>

<file path=xl/activeX/activeX5.xml><?xml version="1.0" encoding="utf-8"?>
<ax:ocx xmlns:ax="http://schemas.microsoft.com/office/2006/activeX" xmlns:r="http://schemas.openxmlformats.org/officeDocument/2006/relationships" ax:classid="{8BD21D40-EC42-11CE-9E0D-00AA006002F3}" ax:persistence="persistStreamInit" r:id="rId1"/>
</file>

<file path=xl/activeX/activeX6.xml><?xml version="1.0" encoding="utf-8"?>
<ax:ocx xmlns:ax="http://schemas.microsoft.com/office/2006/activeX" xmlns:r="http://schemas.openxmlformats.org/officeDocument/2006/relationships" ax:classid="{8BD21D40-EC42-11CE-9E0D-00AA006002F3}" ax:persistence="persistStreamInit" r:id="rId1"/>
</file>

<file path=xl/activeX/activeX7.xml><?xml version="1.0" encoding="utf-8"?>
<ax:ocx xmlns:ax="http://schemas.microsoft.com/office/2006/activeX" xmlns:r="http://schemas.openxmlformats.org/officeDocument/2006/relationships" ax:classid="{8BD21D40-EC42-11CE-9E0D-00AA006002F3}" ax:persistence="persistStreamInit" r:id="rId1"/>
</file>

<file path=xl/activeX/activeX8.xml><?xml version="1.0" encoding="utf-8"?>
<ax:ocx xmlns:ax="http://schemas.microsoft.com/office/2006/activeX" xmlns:r="http://schemas.openxmlformats.org/officeDocument/2006/relationships" ax:classid="{8BD21D40-EC42-11CE-9E0D-00AA006002F3}" ax:persistence="persistStreamInit" r:id="rId1"/>
</file>

<file path=xl/activeX/activeX9.xml><?xml version="1.0" encoding="utf-8"?>
<ax:ocx xmlns:ax="http://schemas.microsoft.com/office/2006/activeX" xmlns:r="http://schemas.openxmlformats.org/officeDocument/2006/relationships" ax:classid="{8BD21D40-EC42-11CE-9E0D-00AA006002F3}" ax:persistence="persistStreamInit" r:id="rId1"/>
</file>

<file path=xl/activeX/activeX10.xml><?xml version="1.0" encoding="utf-8"?>
<ax:ocx xmlns:ax="http://schemas.microsoft.com/office/2006/activeX" xmlns:r="http://schemas.openxmlformats.org/officeDocument/2006/relationships" ax:classid="{8BD21D40-EC42-11CE-9E0D-00AA006002F3}" ax:persistence="persistStreamInit" r:id="rId1"/>
</file>

<file path=xl/activeX/activeX11.xml><?xml version="1.0" encoding="utf-8"?>
<ax:ocx xmlns:ax="http://schemas.microsoft.com/office/2006/activeX" xmlns:r="http://schemas.openxmlformats.org/officeDocument/2006/relationships" ax:classid="{8BD21D40-EC42-11CE-9E0D-00AA006002F3}" ax:persistence="persistStreamInit" r:id="rId1"/>
</file>

<file path=xl/activeX/activeX12.xml><?xml version="1.0" encoding="utf-8"?>
<ax:ocx xmlns:ax="http://schemas.microsoft.com/office/2006/activeX" xmlns:r="http://schemas.openxmlformats.org/officeDocument/2006/relationships" ax:classid="{8BD21D40-EC42-11CE-9E0D-00AA006002F3}" ax:persistence="persistStreamInit" r:id="rId1"/>
</file>

<file path=xl/activeX/activeX13.xml><?xml version="1.0" encoding="utf-8"?>
<ax:ocx xmlns:ax="http://schemas.microsoft.com/office/2006/activeX" xmlns:r="http://schemas.openxmlformats.org/officeDocument/2006/relationships" ax:classid="{8BD21D40-EC42-11CE-9E0D-00AA006002F3}" ax:persistence="persistStreamInit" r:id="rId1"/>
</file>

<file path=xl/activeX/activeX14.xml><?xml version="1.0" encoding="utf-8"?>
<ax:ocx xmlns:ax="http://schemas.microsoft.com/office/2006/activeX" xmlns:r="http://schemas.openxmlformats.org/officeDocument/2006/relationships" ax:classid="{8BD21D40-EC42-11CE-9E0D-00AA006002F3}" ax:persistence="persistStreamInit" r:id="rId1"/>
</file>

<file path=xl/activeX/activeX15.xml><?xml version="1.0" encoding="utf-8"?>
<ax:ocx xmlns:ax="http://schemas.microsoft.com/office/2006/activeX" xmlns:r="http://schemas.openxmlformats.org/officeDocument/2006/relationships" ax:classid="{8BD21D40-EC42-11CE-9E0D-00AA006002F3}" ax:persistence="persistStreamInit" r:id="rId1"/>
</file>

<file path=xl/activeX/activeX16.xml><?xml version="1.0" encoding="utf-8"?>
<ax:ocx xmlns:ax="http://schemas.microsoft.com/office/2006/activeX" xmlns:r="http://schemas.openxmlformats.org/officeDocument/2006/relationships" ax:classid="{8BD21D40-EC42-11CE-9E0D-00AA006002F3}" ax:persistence="persistStreamInit" r:id="rId1"/>
</file>

<file path=xl/activeX/activeX17.xml><?xml version="1.0" encoding="utf-8"?>
<ax:ocx xmlns:ax="http://schemas.microsoft.com/office/2006/activeX" xmlns:r="http://schemas.openxmlformats.org/officeDocument/2006/relationships" ax:classid="{8BD21D40-EC42-11CE-9E0D-00AA006002F3}" ax:persistence="persistStreamInit" r:id="rId1"/>
</file>

<file path=xl/activeX/activeX18.xml><?xml version="1.0" encoding="utf-8"?>
<ax:ocx xmlns:ax="http://schemas.microsoft.com/office/2006/activeX" xmlns:r="http://schemas.openxmlformats.org/officeDocument/2006/relationships" ax:classid="{8BD21D40-EC42-11CE-9E0D-00AA006002F3}" ax:persistence="persistStreamInit" r:id="rId1"/>
</file>

<file path=xl/activeX/activeX19.xml><?xml version="1.0" encoding="utf-8"?>
<ax:ocx xmlns:ax="http://schemas.microsoft.com/office/2006/activeX" xmlns:r="http://schemas.openxmlformats.org/officeDocument/2006/relationships" ax:classid="{8BD21D40-EC42-11CE-9E0D-00AA006002F3}" ax:persistence="persistStreamInit" r:id="rId1"/>
</file>

<file path=xl/activeX/activeX20.xml><?xml version="1.0" encoding="utf-8"?>
<ax:ocx xmlns:ax="http://schemas.microsoft.com/office/2006/activeX" xmlns:r="http://schemas.openxmlformats.org/officeDocument/2006/relationships" ax:classid="{8BD21D40-EC42-11CE-9E0D-00AA006002F3}" ax:persistence="persistStreamInit" r:id="rId1"/>
</file>

<file path=xl/activeX/activeX21.xml><?xml version="1.0" encoding="utf-8"?>
<ax:ocx xmlns:ax="http://schemas.microsoft.com/office/2006/activeX" xmlns:r="http://schemas.openxmlformats.org/officeDocument/2006/relationships" ax:classid="{8BD21D40-EC42-11CE-9E0D-00AA006002F3}" ax:persistence="persistStreamInit" r:id="rId1"/>
</file>

<file path=xl/activeX/activeX22.xml><?xml version="1.0" encoding="utf-8"?>
<ax:ocx xmlns:ax="http://schemas.microsoft.com/office/2006/activeX" xmlns:r="http://schemas.openxmlformats.org/officeDocument/2006/relationships" ax:classid="{8BD21D40-EC42-11CE-9E0D-00AA006002F3}" ax:persistence="persistStreamInit" r:id="rId1"/>
</file>

<file path=xl/activeX/activeX23.xml><?xml version="1.0" encoding="utf-8"?>
<ax:ocx xmlns:ax="http://schemas.microsoft.com/office/2006/activeX" xmlns:r="http://schemas.openxmlformats.org/officeDocument/2006/relationships" ax:classid="{8BD21D40-EC42-11CE-9E0D-00AA006002F3}" ax:persistence="persistStreamInit" r:id="rId1"/>
</file>

<file path=xl/activeX/activeX24.xml><?xml version="1.0" encoding="utf-8"?>
<ax:ocx xmlns:ax="http://schemas.microsoft.com/office/2006/activeX" xmlns:r="http://schemas.openxmlformats.org/officeDocument/2006/relationships" ax:classid="{8BD21D40-EC42-11CE-9E0D-00AA006002F3}" ax:persistence="persistStreamInit" r:id="rId1"/>
</file>

<file path=xl/activeX/activeX25.xml><?xml version="1.0" encoding="utf-8"?>
<ax:ocx xmlns:ax="http://schemas.microsoft.com/office/2006/activeX" xmlns:r="http://schemas.openxmlformats.org/officeDocument/2006/relationships" ax:classid="{8BD21D40-EC42-11CE-9E0D-00AA006002F3}" ax:persistence="persistStreamInit" r:id="rId1"/>
</file>

<file path=xl/activeX/activeX26.xml><?xml version="1.0" encoding="utf-8"?>
<ax:ocx xmlns:ax="http://schemas.microsoft.com/office/2006/activeX" xmlns:r="http://schemas.openxmlformats.org/officeDocument/2006/relationships" ax:classid="{8BD21D40-EC42-11CE-9E0D-00AA006002F3}" ax:persistence="persistStreamInit" r:id="rId1"/>
</file>

<file path=xl/activeX/activeX27.xml><?xml version="1.0" encoding="utf-8"?>
<ax:ocx xmlns:ax="http://schemas.microsoft.com/office/2006/activeX" xmlns:r="http://schemas.openxmlformats.org/officeDocument/2006/relationships" ax:classid="{8BD21D40-EC42-11CE-9E0D-00AA006002F3}" ax:persistence="persistStreamInit" r:id="rId1"/>
</file>

<file path=xl/activeX/activeX28.xml><?xml version="1.0" encoding="utf-8"?>
<ax:ocx xmlns:ax="http://schemas.microsoft.com/office/2006/activeX" xmlns:r="http://schemas.openxmlformats.org/officeDocument/2006/relationships" ax:classid="{8BD21D40-EC42-11CE-9E0D-00AA006002F3}" ax:persistence="persistStreamInit" r:id="rId1"/>
</file>

<file path=xl/activeX/activeX29.xml><?xml version="1.0" encoding="utf-8"?>
<ax:ocx xmlns:ax="http://schemas.microsoft.com/office/2006/activeX" xmlns:r="http://schemas.openxmlformats.org/officeDocument/2006/relationships" ax:classid="{8BD21D40-EC42-11CE-9E0D-00AA006002F3}" ax:persistence="persistStreamInit" r:id="rId1"/>
</file>

<file path=xl/activeX/activeX30.xml><?xml version="1.0" encoding="utf-8"?>
<ax:ocx xmlns:ax="http://schemas.microsoft.com/office/2006/activeX" xmlns:r="http://schemas.openxmlformats.org/officeDocument/2006/relationships" ax:classid="{8BD21D40-EC42-11CE-9E0D-00AA006002F3}" ax:persistence="persistStreamInit" r:id="rId1"/>
</file>

<file path=xl/activeX/activeX31.xml><?xml version="1.0" encoding="utf-8"?>
<ax:ocx xmlns:ax="http://schemas.microsoft.com/office/2006/activeX" xmlns:r="http://schemas.openxmlformats.org/officeDocument/2006/relationships" ax:classid="{8BD21D40-EC42-11CE-9E0D-00AA006002F3}" ax:persistence="persistStreamInit" r:id="rId1"/>
</file>

<file path=xl/activeX/activeX32.xml><?xml version="1.0" encoding="utf-8"?>
<ax:ocx xmlns:ax="http://schemas.microsoft.com/office/2006/activeX" xmlns:r="http://schemas.openxmlformats.org/officeDocument/2006/relationships" ax:classid="{8BD21D40-EC42-11CE-9E0D-00AA006002F3}" ax:persistence="persistStreamInit" r:id="rId1"/>
</file>

<file path=xl/activeX/activeX33.xml><?xml version="1.0" encoding="utf-8"?>
<ax:ocx xmlns:ax="http://schemas.microsoft.com/office/2006/activeX" xmlns:r="http://schemas.openxmlformats.org/officeDocument/2006/relationships" ax:classid="{8BD21D40-EC42-11CE-9E0D-00AA006002F3}" ax:persistence="persistStreamInit" r:id="rId1"/>
</file>

<file path=xl/activeX/activeX34.xml><?xml version="1.0" encoding="utf-8"?>
<ax:ocx xmlns:ax="http://schemas.microsoft.com/office/2006/activeX" xmlns:r="http://schemas.openxmlformats.org/officeDocument/2006/relationships" ax:classid="{8BD21D40-EC42-11CE-9E0D-00AA006002F3}" ax:persistence="persistStreamInit" r:id="rId1"/>
</file>

<file path=xl/activeX/activeX35.xml><?xml version="1.0" encoding="utf-8"?>
<ax:ocx xmlns:ax="http://schemas.microsoft.com/office/2006/activeX" xmlns:r="http://schemas.openxmlformats.org/officeDocument/2006/relationships" ax:classid="{8BD21D40-EC42-11CE-9E0D-00AA006002F3}" ax:persistence="persistStreamInit" r:id="rId1"/>
</file>

<file path=xl/activeX/activeX36.xml><?xml version="1.0" encoding="utf-8"?>
<ax:ocx xmlns:ax="http://schemas.microsoft.com/office/2006/activeX" xmlns:r="http://schemas.openxmlformats.org/officeDocument/2006/relationships" ax:classid="{8BD21D40-EC42-11CE-9E0D-00AA006002F3}" ax:persistence="persistStreamInit" r:id="rId1"/>
</file>

<file path=xl/activeX/activeX37.xml><?xml version="1.0" encoding="utf-8"?>
<ax:ocx xmlns:ax="http://schemas.microsoft.com/office/2006/activeX" xmlns:r="http://schemas.openxmlformats.org/officeDocument/2006/relationships" ax:classid="{8BD21D40-EC42-11CE-9E0D-00AA006002F3}" ax:persistence="persistStreamInit" r:id="rId1"/>
</file>

<file path=xl/ctrlProps/ctrlProp1.xml><?xml version="1.0" encoding="utf-8"?>
<formControlPr xmlns="http://schemas.microsoft.com/office/spreadsheetml/2009/9/main" objectType="CheckBox" checked="Checked" lockText="1" noThreeD="1"/>
</file>

<file path=xl/ctrlProps/ctrlProp2.xml><?xml version="1.0" encoding="utf-8"?>
<formControlPr xmlns="http://schemas.microsoft.com/office/spreadsheetml/2009/9/main" objectType="CheckBox" lockText="1" noThreeD="1"/>
</file>

<file path=xl/ctrlProps/ctrlProp3.xml><?xml version="1.0" encoding="utf-8"?>
<formControlPr xmlns="http://schemas.microsoft.com/office/spreadsheetml/2009/9/main" objectType="CheckBox" lockText="1" noThreeD="1"/>
</file>

<file path=xl/ctrlProps/ctrlProp4.xml><?xml version="1.0" encoding="utf-8"?>
<formControlPr xmlns="http://schemas.microsoft.com/office/spreadsheetml/2009/9/main" objectType="CheckBox" lockText="1" noThreeD="1"/>
</file>

<file path=xl/ctrlProps/ctrlProp5.xml><?xml version="1.0" encoding="utf-8"?>
<formControlPr xmlns="http://schemas.microsoft.com/office/spreadsheetml/2009/9/main" objectType="CheckBox" lockText="1" noThreeD="1"/>
</file>

<file path=xl/ctrlProps/ctrlProp6.xml><?xml version="1.0" encoding="utf-8"?>
<formControlPr xmlns="http://schemas.microsoft.com/office/spreadsheetml/2009/9/main" objectType="CheckBox" lockText="1" noThreeD="1"/>
</file>

<file path=xl/ctrlProps/ctrlProp7.xml><?xml version="1.0" encoding="utf-8"?>
<formControlPr xmlns="http://schemas.microsoft.com/office/spreadsheetml/2009/9/main" objectType="CheckBox" lockText="1" noThreeD="1"/>
</file>

<file path=xl/ctrlProps/ctrlProp8.xml><?xml version="1.0" encoding="utf-8"?>
<formControlPr xmlns="http://schemas.microsoft.com/office/spreadsheetml/2009/9/main" objectType="CheckBox" lockText="1" noThreeD="1"/>
</file>

<file path=xl/ctrlProps/ctrlProp9.xml><?xml version="1.0" encoding="utf-8"?>
<formControlPr xmlns="http://schemas.microsoft.com/office/spreadsheetml/2009/9/main" objectType="CheckBox" lockText="1" noThreeD="1"/>
</file>

<file path=xl/ctrlProps/ctrlProp10.xml><?xml version="1.0" encoding="utf-8"?>
<formControlPr xmlns="http://schemas.microsoft.com/office/spreadsheetml/2009/9/main" objectType="CheckBox" lockText="1" noThreeD="1"/>
</file>

<file path=xl/ctrlProps/ctrlProp11.xml><?xml version="1.0" encoding="utf-8"?>
<formControlPr xmlns="http://schemas.microsoft.com/office/spreadsheetml/2009/9/main" objectType="CheckBox" lockText="1" noThreeD="1"/>
</file>

<file path=xl/ctrlProps/ctrlProp12.xml><?xml version="1.0" encoding="utf-8"?>
<formControlPr xmlns="http://schemas.microsoft.com/office/spreadsheetml/2009/9/main" objectType="CheckBox" lockText="1" noThreeD="1"/>
</file>

<file path=xl/ctrlProps/ctrlProp13.xml><?xml version="1.0" encoding="utf-8"?>
<formControlPr xmlns="http://schemas.microsoft.com/office/spreadsheetml/2009/9/main" objectType="CheckBox" lockText="1" noThreeD="1"/>
</file>

<file path=xl/ctrlProps/ctrlProp14.xml><?xml version="1.0" encoding="utf-8"?>
<formControlPr xmlns="http://schemas.microsoft.com/office/spreadsheetml/2009/9/main" objectType="CheckBox" lockText="1" noThreeD="1"/>
</file>

<file path=xl/ctrlProps/ctrlProp15.xml><?xml version="1.0" encoding="utf-8"?>
<formControlPr xmlns="http://schemas.microsoft.com/office/spreadsheetml/2009/9/main" objectType="CheckBox" lockText="1" noThreeD="1"/>
</file>

<file path=xl/ctrlProps/ctrlProp16.xml><?xml version="1.0" encoding="utf-8"?>
<formControlPr xmlns="http://schemas.microsoft.com/office/spreadsheetml/2009/9/main" objectType="CheckBox" lockText="1" noThreeD="1"/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.vml.rels><?xml version="1.0" encoding="UTF-8" standalone="yes"?>
<Relationships xmlns="http://schemas.openxmlformats.org/package/2006/relationships"><Relationship Id="rId8" Type="http://schemas.openxmlformats.org/officeDocument/2006/relationships/image" Target="../media/image9.emf"/><Relationship Id="rId3" Type="http://schemas.openxmlformats.org/officeDocument/2006/relationships/image" Target="../media/image4.emf"/><Relationship Id="rId7" Type="http://schemas.openxmlformats.org/officeDocument/2006/relationships/image" Target="../media/image8.emf"/><Relationship Id="rId2" Type="http://schemas.openxmlformats.org/officeDocument/2006/relationships/image" Target="../media/image3.emf"/><Relationship Id="rId1" Type="http://schemas.openxmlformats.org/officeDocument/2006/relationships/image" Target="../media/image2.emf"/><Relationship Id="rId6" Type="http://schemas.openxmlformats.org/officeDocument/2006/relationships/image" Target="../media/image7.emf"/><Relationship Id="rId5" Type="http://schemas.openxmlformats.org/officeDocument/2006/relationships/image" Target="../media/image6.emf"/><Relationship Id="rId4" Type="http://schemas.openxmlformats.org/officeDocument/2006/relationships/image" Target="../media/image5.emf"/></Relationships>
</file>

<file path=xl/drawings/_rels/vmlDrawing3.vml.rels><?xml version="1.0" encoding="UTF-8" standalone="yes"?>
<Relationships xmlns="http://schemas.openxmlformats.org/package/2006/relationships"><Relationship Id="rId3" Type="http://schemas.openxmlformats.org/officeDocument/2006/relationships/image" Target="../media/image10.emf"/><Relationship Id="rId2" Type="http://schemas.openxmlformats.org/officeDocument/2006/relationships/image" Target="../media/image11.emf"/><Relationship Id="rId1" Type="http://schemas.openxmlformats.org/officeDocument/2006/relationships/image" Target="../media/image12.emf"/><Relationship Id="rId4" Type="http://schemas.openxmlformats.org/officeDocument/2006/relationships/image" Target="../media/image13.emf"/></Relationships>
</file>

<file path=xl/drawings/_rels/vmlDrawing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4.emf"/></Relationships>
</file>

<file path=xl/drawings/_rels/vmlDrawing5.vml.rels><?xml version="1.0" encoding="UTF-8" standalone="yes"?>
<Relationships xmlns="http://schemas.openxmlformats.org/package/2006/relationships"><Relationship Id="rId1" Type="http://schemas.openxmlformats.org/officeDocument/2006/relationships/image" Target="../media/image15.emf"/></Relationships>
</file>

<file path=xl/drawings/_rels/vmlDrawing6.vml.rels><?xml version="1.0" encoding="UTF-8" standalone="yes"?>
<Relationships xmlns="http://schemas.openxmlformats.org/package/2006/relationships"><Relationship Id="rId1" Type="http://schemas.openxmlformats.org/officeDocument/2006/relationships/image" Target="../media/image16.emf"/></Relationships>
</file>

<file path=xl/drawings/_rels/vmlDrawing7.vml.rels><?xml version="1.0" encoding="UTF-8" standalone="yes"?>
<Relationships xmlns="http://schemas.openxmlformats.org/package/2006/relationships"><Relationship Id="rId1" Type="http://schemas.openxmlformats.org/officeDocument/2006/relationships/image" Target="../media/image17.emf"/></Relationships>
</file>

<file path=xl/drawings/_rels/vmlDrawing8.vml.rels><?xml version="1.0" encoding="UTF-8" standalone="yes"?>
<Relationships xmlns="http://schemas.openxmlformats.org/package/2006/relationships"><Relationship Id="rId1" Type="http://schemas.openxmlformats.org/officeDocument/2006/relationships/image" Target="../media/image18.emf"/></Relationships>
</file>

<file path=xl/drawings/_rels/vmlDrawing9.vml.rels><?xml version="1.0" encoding="UTF-8" standalone="yes"?>
<Relationships xmlns="http://schemas.openxmlformats.org/package/2006/relationships"><Relationship Id="rId1" Type="http://schemas.openxmlformats.org/officeDocument/2006/relationships/image" Target="../media/image19.emf"/></Relationships>
</file>

<file path=xl/drawings/_rels/vmlDrawing10.vml.rels><?xml version="1.0" encoding="UTF-8" standalone="yes"?>
<Relationships xmlns="http://schemas.openxmlformats.org/package/2006/relationships"><Relationship Id="rId2" Type="http://schemas.openxmlformats.org/officeDocument/2006/relationships/image" Target="../media/image20.emf"/><Relationship Id="rId1" Type="http://schemas.openxmlformats.org/officeDocument/2006/relationships/image" Target="../media/image21.emf"/></Relationships>
</file>

<file path=xl/drawings/_rels/vmlDrawing11.vml.rels><?xml version="1.0" encoding="UTF-8" standalone="yes"?>
<Relationships xmlns="http://schemas.openxmlformats.org/package/2006/relationships"><Relationship Id="rId1" Type="http://schemas.openxmlformats.org/officeDocument/2006/relationships/image" Target="../media/image22.emf"/></Relationships>
</file>

<file path=xl/drawings/_rels/vmlDrawing12.vml.rels><?xml version="1.0" encoding="UTF-8" standalone="yes"?>
<Relationships xmlns="http://schemas.openxmlformats.org/package/2006/relationships"><Relationship Id="rId1" Type="http://schemas.openxmlformats.org/officeDocument/2006/relationships/image" Target="../media/image23.emf"/></Relationships>
</file>

<file path=xl/drawings/_rels/vmlDrawing13.vml.rels><?xml version="1.0" encoding="UTF-8" standalone="yes"?>
<Relationships xmlns="http://schemas.openxmlformats.org/package/2006/relationships"><Relationship Id="rId1" Type="http://schemas.openxmlformats.org/officeDocument/2006/relationships/image" Target="../media/image24.emf"/></Relationships>
</file>

<file path=xl/drawings/_rels/vmlDrawing14.vml.rels><?xml version="1.0" encoding="UTF-8" standalone="yes"?>
<Relationships xmlns="http://schemas.openxmlformats.org/package/2006/relationships"><Relationship Id="rId2" Type="http://schemas.openxmlformats.org/officeDocument/2006/relationships/image" Target="../media/image25.emf"/><Relationship Id="rId1" Type="http://schemas.openxmlformats.org/officeDocument/2006/relationships/image" Target="../media/image26.emf"/></Relationships>
</file>

<file path=xl/drawings/_rels/vmlDrawing15.vml.rels><?xml version="1.0" encoding="UTF-8" standalone="yes"?>
<Relationships xmlns="http://schemas.openxmlformats.org/package/2006/relationships"><Relationship Id="rId3" Type="http://schemas.openxmlformats.org/officeDocument/2006/relationships/image" Target="../media/image27.emf"/><Relationship Id="rId2" Type="http://schemas.openxmlformats.org/officeDocument/2006/relationships/image" Target="../media/image28.emf"/><Relationship Id="rId1" Type="http://schemas.openxmlformats.org/officeDocument/2006/relationships/image" Target="../media/image29.emf"/></Relationships>
</file>

<file path=xl/drawings/_rels/vmlDrawing16.vml.rels><?xml version="1.0" encoding="UTF-8" standalone="yes"?>
<Relationships xmlns="http://schemas.openxmlformats.org/package/2006/relationships"><Relationship Id="rId1" Type="http://schemas.openxmlformats.org/officeDocument/2006/relationships/image" Target="../media/image30.emf"/></Relationships>
</file>

<file path=xl/drawings/_rels/vmlDrawing17.vml.rels><?xml version="1.0" encoding="UTF-8" standalone="yes"?>
<Relationships xmlns="http://schemas.openxmlformats.org/package/2006/relationships"><Relationship Id="rId1" Type="http://schemas.openxmlformats.org/officeDocument/2006/relationships/image" Target="../media/image31.emf"/></Relationships>
</file>

<file path=xl/drawings/_rels/vmlDrawing18.vml.rels><?xml version="1.0" encoding="UTF-8" standalone="yes"?>
<Relationships xmlns="http://schemas.openxmlformats.org/package/2006/relationships"><Relationship Id="rId1" Type="http://schemas.openxmlformats.org/officeDocument/2006/relationships/image" Target="../media/image32.emf"/></Relationships>
</file>

<file path=xl/drawings/_rels/vmlDrawing19.vml.rels><?xml version="1.0" encoding="UTF-8" standalone="yes"?>
<Relationships xmlns="http://schemas.openxmlformats.org/package/2006/relationships"><Relationship Id="rId1" Type="http://schemas.openxmlformats.org/officeDocument/2006/relationships/image" Target="../media/image33.emf"/></Relationships>
</file>

<file path=xl/drawings/_rels/vmlDrawing20.vml.rels><?xml version="1.0" encoding="UTF-8" standalone="yes"?>
<Relationships xmlns="http://schemas.openxmlformats.org/package/2006/relationships"><Relationship Id="rId1" Type="http://schemas.openxmlformats.org/officeDocument/2006/relationships/image" Target="../media/image34.emf"/></Relationships>
</file>

<file path=xl/drawings/_rels/vmlDrawing21.vml.rels><?xml version="1.0" encoding="UTF-8" standalone="yes"?>
<Relationships xmlns="http://schemas.openxmlformats.org/package/2006/relationships"><Relationship Id="rId1" Type="http://schemas.openxmlformats.org/officeDocument/2006/relationships/image" Target="../media/image35.emf"/></Relationships>
</file>

<file path=xl/drawings/_rels/vmlDrawing22.vml.rels><?xml version="1.0" encoding="UTF-8" standalone="yes"?>
<Relationships xmlns="http://schemas.openxmlformats.org/package/2006/relationships"><Relationship Id="rId1" Type="http://schemas.openxmlformats.org/officeDocument/2006/relationships/image" Target="../media/image36.emf"/></Relationships>
</file>

<file path=xl/drawings/_rels/vmlDrawing23.vml.rels><?xml version="1.0" encoding="UTF-8" standalone="yes"?>
<Relationships xmlns="http://schemas.openxmlformats.org/package/2006/relationships"><Relationship Id="rId1" Type="http://schemas.openxmlformats.org/officeDocument/2006/relationships/image" Target="../media/image37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95250</xdr:colOff>
      <xdr:row>49</xdr:row>
      <xdr:rowOff>31750</xdr:rowOff>
    </xdr:from>
    <xdr:to>
      <xdr:col>12</xdr:col>
      <xdr:colOff>52917</xdr:colOff>
      <xdr:row>55</xdr:row>
      <xdr:rowOff>127000</xdr:rowOff>
    </xdr:to>
    <xdr:sp macro="" textlink="">
      <xdr:nvSpPr>
        <xdr:cNvPr id="2" name="Fram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/>
      </xdr:nvSpPr>
      <xdr:spPr>
        <a:xfrm>
          <a:off x="4995333" y="8498417"/>
          <a:ext cx="2338917" cy="1291166"/>
        </a:xfrm>
        <a:prstGeom prst="frame">
          <a:avLst>
            <a:gd name="adj1" fmla="val 8540"/>
          </a:avLst>
        </a:prstGeom>
        <a:solidFill>
          <a:srgbClr val="97A3BB"/>
        </a:solidFill>
        <a:ln>
          <a:solidFill>
            <a:schemeClr val="tx1">
              <a:lumMod val="95000"/>
              <a:lumOff val="5000"/>
            </a:schemeClr>
          </a:solidFill>
        </a:ln>
      </xdr:spPr>
      <xdr:style>
        <a:lnRef idx="2">
          <a:schemeClr val="accent5">
            <a:shade val="50000"/>
          </a:schemeClr>
        </a:lnRef>
        <a:fillRef idx="1">
          <a:schemeClr val="accent5"/>
        </a:fillRef>
        <a:effectRef idx="0">
          <a:schemeClr val="accent5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>
            <a:solidFill>
              <a:schemeClr val="tx1"/>
            </a:solidFill>
          </a:endParaRPr>
        </a:p>
      </xdr:txBody>
    </xdr:sp>
    <xdr:clientData/>
  </xdr:twoCellAnchor>
  <xdr:twoCellAnchor>
    <xdr:from>
      <xdr:col>13</xdr:col>
      <xdr:colOff>158750</xdr:colOff>
      <xdr:row>25</xdr:row>
      <xdr:rowOff>21167</xdr:rowOff>
    </xdr:from>
    <xdr:to>
      <xdr:col>14</xdr:col>
      <xdr:colOff>137583</xdr:colOff>
      <xdr:row>45</xdr:row>
      <xdr:rowOff>21167</xdr:rowOff>
    </xdr:to>
    <xdr:sp macro="" textlink="">
      <xdr:nvSpPr>
        <xdr:cNvPr id="4" name="Right Brace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/>
      </xdr:nvSpPr>
      <xdr:spPr>
        <a:xfrm>
          <a:off x="8170333" y="4656667"/>
          <a:ext cx="666750" cy="3693583"/>
        </a:xfrm>
        <a:prstGeom prst="rightBrace">
          <a:avLst/>
        </a:prstGeom>
        <a:ln w="25400">
          <a:solidFill>
            <a:srgbClr val="FF0000"/>
          </a:solidFill>
        </a:ln>
      </xdr:spPr>
      <xdr:style>
        <a:lnRef idx="1">
          <a:schemeClr val="accent2"/>
        </a:lnRef>
        <a:fillRef idx="0">
          <a:schemeClr val="accent2"/>
        </a:fillRef>
        <a:effectRef idx="0">
          <a:schemeClr val="accent2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  <xdr:twoCellAnchor>
    <xdr:from>
      <xdr:col>14</xdr:col>
      <xdr:colOff>254000</xdr:colOff>
      <xdr:row>29</xdr:row>
      <xdr:rowOff>148166</xdr:rowOff>
    </xdr:from>
    <xdr:to>
      <xdr:col>18</xdr:col>
      <xdr:colOff>465667</xdr:colOff>
      <xdr:row>40</xdr:row>
      <xdr:rowOff>222250</xdr:rowOff>
    </xdr:to>
    <xdr:sp macro="" textlink="">
      <xdr:nvSpPr>
        <xdr:cNvPr id="5" name="TextBox 4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SpPr txBox="1"/>
      </xdr:nvSpPr>
      <xdr:spPr>
        <a:xfrm>
          <a:off x="8953500" y="5566833"/>
          <a:ext cx="2963334" cy="1905000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r>
            <a:rPr lang="en-US" sz="1200"/>
            <a:t>This information only needs to be completed here if a </a:t>
          </a:r>
          <a:r>
            <a:rPr lang="en-US" sz="1200" i="1"/>
            <a:t>Printed</a:t>
          </a:r>
          <a:r>
            <a:rPr lang="en-US" sz="1200"/>
            <a:t> Certification page will be used for submission.  (i.e., a mailed paper copy).</a:t>
          </a:r>
        </a:p>
        <a:p>
          <a:endParaRPr lang="en-US" sz="1200"/>
        </a:p>
        <a:p>
          <a:r>
            <a:rPr lang="en-US" sz="1200"/>
            <a:t>If</a:t>
          </a:r>
          <a:r>
            <a:rPr lang="en-US" sz="1200" baseline="0"/>
            <a:t> a digital signature will be submitted, then a separate PDF form version of this page will need to be completed; therefore redundant completion here is not necessary.</a:t>
          </a:r>
          <a:endParaRPr lang="en-US" sz="1200"/>
        </a:p>
      </xdr:txBody>
    </xdr:sp>
    <xdr:clientData/>
  </xdr:twoCellAnchor>
  <xdr:twoCellAnchor>
    <xdr:from>
      <xdr:col>13</xdr:col>
      <xdr:colOff>201084</xdr:colOff>
      <xdr:row>7</xdr:row>
      <xdr:rowOff>0</xdr:rowOff>
    </xdr:from>
    <xdr:to>
      <xdr:col>14</xdr:col>
      <xdr:colOff>169334</xdr:colOff>
      <xdr:row>11</xdr:row>
      <xdr:rowOff>74083</xdr:rowOff>
    </xdr:to>
    <xdr:sp macro="" textlink="">
      <xdr:nvSpPr>
        <xdr:cNvPr id="6" name="Right Brace 5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/>
      </xdr:nvSpPr>
      <xdr:spPr>
        <a:xfrm>
          <a:off x="8212667" y="1143000"/>
          <a:ext cx="656167" cy="899583"/>
        </a:xfrm>
        <a:prstGeom prst="rightBrace">
          <a:avLst/>
        </a:prstGeom>
        <a:ln w="25400">
          <a:solidFill>
            <a:srgbClr val="FF0000"/>
          </a:solidFill>
        </a:ln>
      </xdr:spPr>
      <xdr:style>
        <a:lnRef idx="1">
          <a:schemeClr val="accent2"/>
        </a:lnRef>
        <a:fillRef idx="0">
          <a:schemeClr val="accent2"/>
        </a:fillRef>
        <a:effectRef idx="0">
          <a:schemeClr val="accent2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723900</xdr:colOff>
          <xdr:row>0</xdr:row>
          <xdr:rowOff>47625</xdr:rowOff>
        </xdr:from>
        <xdr:to>
          <xdr:col>6</xdr:col>
          <xdr:colOff>885825</xdr:colOff>
          <xdr:row>2</xdr:row>
          <xdr:rowOff>9525</xdr:rowOff>
        </xdr:to>
        <xdr:sp macro="" textlink="">
          <xdr:nvSpPr>
            <xdr:cNvPr id="6148" name="CheckBox1" hidden="1">
              <a:extLst>
                <a:ext uri="{63B3BB69-23CF-44E3-9099-C40C66FF867C}">
                  <a14:compatExt spid="_x0000_s6148"/>
                </a:ext>
                <a:ext uri="{FF2B5EF4-FFF2-40B4-BE49-F238E27FC236}">
                  <a16:creationId xmlns:a16="http://schemas.microsoft.com/office/drawing/2014/main" id="{00000000-0008-0000-0300-0000041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drawings/drawing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419100</xdr:colOff>
          <xdr:row>45</xdr:row>
          <xdr:rowOff>38100</xdr:rowOff>
        </xdr:from>
        <xdr:to>
          <xdr:col>2</xdr:col>
          <xdr:colOff>19050</xdr:colOff>
          <xdr:row>46</xdr:row>
          <xdr:rowOff>76200</xdr:rowOff>
        </xdr:to>
        <xdr:sp macro="" textlink="">
          <xdr:nvSpPr>
            <xdr:cNvPr id="1036" name="Check Box 12" hidden="1">
              <a:extLst>
                <a:ext uri="{63B3BB69-23CF-44E3-9099-C40C66FF867C}">
                  <a14:compatExt spid="_x0000_s1036"/>
                </a:ext>
                <a:ext uri="{FF2B5EF4-FFF2-40B4-BE49-F238E27FC236}">
                  <a16:creationId xmlns:a16="http://schemas.microsoft.com/office/drawing/2014/main" id="{00000000-0008-0000-0400-00000C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514350</xdr:colOff>
          <xdr:row>44</xdr:row>
          <xdr:rowOff>19050</xdr:rowOff>
        </xdr:from>
        <xdr:to>
          <xdr:col>5</xdr:col>
          <xdr:colOff>1190625</xdr:colOff>
          <xdr:row>45</xdr:row>
          <xdr:rowOff>19050</xdr:rowOff>
        </xdr:to>
        <xdr:sp macro="" textlink="">
          <xdr:nvSpPr>
            <xdr:cNvPr id="1062" name="CheckBox1" hidden="1">
              <a:extLst>
                <a:ext uri="{63B3BB69-23CF-44E3-9099-C40C66FF867C}">
                  <a14:compatExt spid="_x0000_s1062"/>
                </a:ext>
                <a:ext uri="{FF2B5EF4-FFF2-40B4-BE49-F238E27FC236}">
                  <a16:creationId xmlns:a16="http://schemas.microsoft.com/office/drawing/2014/main" id="{00000000-0008-0000-0400-000026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28575</xdr:colOff>
          <xdr:row>7</xdr:row>
          <xdr:rowOff>0</xdr:rowOff>
        </xdr:from>
        <xdr:to>
          <xdr:col>7</xdr:col>
          <xdr:colOff>752475</xdr:colOff>
          <xdr:row>8</xdr:row>
          <xdr:rowOff>19050</xdr:rowOff>
        </xdr:to>
        <xdr:sp macro="" textlink="">
          <xdr:nvSpPr>
            <xdr:cNvPr id="1063" name="CheckBox2" hidden="1">
              <a:extLst>
                <a:ext uri="{63B3BB69-23CF-44E3-9099-C40C66FF867C}">
                  <a14:compatExt spid="_x0000_s1063"/>
                </a:ext>
                <a:ext uri="{FF2B5EF4-FFF2-40B4-BE49-F238E27FC236}">
                  <a16:creationId xmlns:a16="http://schemas.microsoft.com/office/drawing/2014/main" id="{00000000-0008-0000-0400-000027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47625</xdr:colOff>
          <xdr:row>7</xdr:row>
          <xdr:rowOff>200025</xdr:rowOff>
        </xdr:from>
        <xdr:to>
          <xdr:col>6</xdr:col>
          <xdr:colOff>219075</xdr:colOff>
          <xdr:row>9</xdr:row>
          <xdr:rowOff>0</xdr:rowOff>
        </xdr:to>
        <xdr:sp macro="" textlink="">
          <xdr:nvSpPr>
            <xdr:cNvPr id="1064" name="CheckBox3" hidden="1">
              <a:extLst>
                <a:ext uri="{63B3BB69-23CF-44E3-9099-C40C66FF867C}">
                  <a14:compatExt spid="_x0000_s1064"/>
                </a:ext>
                <a:ext uri="{FF2B5EF4-FFF2-40B4-BE49-F238E27FC236}">
                  <a16:creationId xmlns:a16="http://schemas.microsoft.com/office/drawing/2014/main" id="{00000000-0008-0000-0400-000028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19050</xdr:colOff>
          <xdr:row>9</xdr:row>
          <xdr:rowOff>0</xdr:rowOff>
        </xdr:from>
        <xdr:to>
          <xdr:col>7</xdr:col>
          <xdr:colOff>171450</xdr:colOff>
          <xdr:row>10</xdr:row>
          <xdr:rowOff>9525</xdr:rowOff>
        </xdr:to>
        <xdr:sp macro="" textlink="">
          <xdr:nvSpPr>
            <xdr:cNvPr id="1065" name="CheckBox4" hidden="1">
              <a:extLst>
                <a:ext uri="{63B3BB69-23CF-44E3-9099-C40C66FF867C}">
                  <a14:compatExt spid="_x0000_s1065"/>
                </a:ext>
                <a:ext uri="{FF2B5EF4-FFF2-40B4-BE49-F238E27FC236}">
                  <a16:creationId xmlns:a16="http://schemas.microsoft.com/office/drawing/2014/main" id="{00000000-0008-0000-0400-000029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28575</xdr:colOff>
          <xdr:row>10</xdr:row>
          <xdr:rowOff>9525</xdr:rowOff>
        </xdr:from>
        <xdr:to>
          <xdr:col>7</xdr:col>
          <xdr:colOff>180975</xdr:colOff>
          <xdr:row>11</xdr:row>
          <xdr:rowOff>19050</xdr:rowOff>
        </xdr:to>
        <xdr:sp macro="" textlink="">
          <xdr:nvSpPr>
            <xdr:cNvPr id="1066" name="CheckBox5" hidden="1">
              <a:extLst>
                <a:ext uri="{63B3BB69-23CF-44E3-9099-C40C66FF867C}">
                  <a14:compatExt spid="_x0000_s1066"/>
                </a:ext>
                <a:ext uri="{FF2B5EF4-FFF2-40B4-BE49-F238E27FC236}">
                  <a16:creationId xmlns:a16="http://schemas.microsoft.com/office/drawing/2014/main" id="{00000000-0008-0000-0400-00002A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28575</xdr:colOff>
          <xdr:row>11</xdr:row>
          <xdr:rowOff>9525</xdr:rowOff>
        </xdr:from>
        <xdr:to>
          <xdr:col>7</xdr:col>
          <xdr:colOff>180975</xdr:colOff>
          <xdr:row>12</xdr:row>
          <xdr:rowOff>19050</xdr:rowOff>
        </xdr:to>
        <xdr:sp macro="" textlink="">
          <xdr:nvSpPr>
            <xdr:cNvPr id="1067" name="CheckBox6" hidden="1">
              <a:extLst>
                <a:ext uri="{63B3BB69-23CF-44E3-9099-C40C66FF867C}">
                  <a14:compatExt spid="_x0000_s1067"/>
                </a:ext>
                <a:ext uri="{FF2B5EF4-FFF2-40B4-BE49-F238E27FC236}">
                  <a16:creationId xmlns:a16="http://schemas.microsoft.com/office/drawing/2014/main" id="{00000000-0008-0000-0400-00002B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19050</xdr:colOff>
          <xdr:row>11</xdr:row>
          <xdr:rowOff>209550</xdr:rowOff>
        </xdr:from>
        <xdr:to>
          <xdr:col>3</xdr:col>
          <xdr:colOff>695325</xdr:colOff>
          <xdr:row>13</xdr:row>
          <xdr:rowOff>66675</xdr:rowOff>
        </xdr:to>
        <xdr:sp macro="" textlink="">
          <xdr:nvSpPr>
            <xdr:cNvPr id="1069" name="CheckBox7" hidden="1">
              <a:extLst>
                <a:ext uri="{63B3BB69-23CF-44E3-9099-C40C66FF867C}">
                  <a14:compatExt spid="_x0000_s1069"/>
                </a:ext>
                <a:ext uri="{FF2B5EF4-FFF2-40B4-BE49-F238E27FC236}">
                  <a16:creationId xmlns:a16="http://schemas.microsoft.com/office/drawing/2014/main" id="{00000000-0008-0000-0400-00002D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47625</xdr:colOff>
          <xdr:row>13</xdr:row>
          <xdr:rowOff>19050</xdr:rowOff>
        </xdr:from>
        <xdr:to>
          <xdr:col>6</xdr:col>
          <xdr:colOff>219075</xdr:colOff>
          <xdr:row>14</xdr:row>
          <xdr:rowOff>28575</xdr:rowOff>
        </xdr:to>
        <xdr:sp macro="" textlink="">
          <xdr:nvSpPr>
            <xdr:cNvPr id="1070" name="CheckBox8" hidden="1">
              <a:extLst>
                <a:ext uri="{63B3BB69-23CF-44E3-9099-C40C66FF867C}">
                  <a14:compatExt spid="_x0000_s1070"/>
                </a:ext>
                <a:ext uri="{FF2B5EF4-FFF2-40B4-BE49-F238E27FC236}">
                  <a16:creationId xmlns:a16="http://schemas.microsoft.com/office/drawing/2014/main" id="{00000000-0008-0000-0400-00002E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drawings/drawing4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28575</xdr:colOff>
          <xdr:row>28</xdr:row>
          <xdr:rowOff>9525</xdr:rowOff>
        </xdr:from>
        <xdr:to>
          <xdr:col>7</xdr:col>
          <xdr:colOff>9525</xdr:colOff>
          <xdr:row>29</xdr:row>
          <xdr:rowOff>19050</xdr:rowOff>
        </xdr:to>
        <xdr:sp macro="" textlink="">
          <xdr:nvSpPr>
            <xdr:cNvPr id="166913" name="CheckBox1" hidden="1">
              <a:extLst>
                <a:ext uri="{63B3BB69-23CF-44E3-9099-C40C66FF867C}">
                  <a14:compatExt spid="_x0000_s166913"/>
                </a:ext>
                <a:ext uri="{FF2B5EF4-FFF2-40B4-BE49-F238E27FC236}">
                  <a16:creationId xmlns:a16="http://schemas.microsoft.com/office/drawing/2014/main" id="{00000000-0008-0000-0500-0000018C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28575</xdr:colOff>
          <xdr:row>29</xdr:row>
          <xdr:rowOff>9525</xdr:rowOff>
        </xdr:from>
        <xdr:to>
          <xdr:col>7</xdr:col>
          <xdr:colOff>638175</xdr:colOff>
          <xdr:row>30</xdr:row>
          <xdr:rowOff>19050</xdr:rowOff>
        </xdr:to>
        <xdr:sp macro="" textlink="">
          <xdr:nvSpPr>
            <xdr:cNvPr id="166915" name="CheckBox2" hidden="1">
              <a:extLst>
                <a:ext uri="{63B3BB69-23CF-44E3-9099-C40C66FF867C}">
                  <a14:compatExt spid="_x0000_s166915"/>
                </a:ext>
                <a:ext uri="{FF2B5EF4-FFF2-40B4-BE49-F238E27FC236}">
                  <a16:creationId xmlns:a16="http://schemas.microsoft.com/office/drawing/2014/main" id="{00000000-0008-0000-0500-0000038C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28575</xdr:colOff>
          <xdr:row>30</xdr:row>
          <xdr:rowOff>0</xdr:rowOff>
        </xdr:from>
        <xdr:to>
          <xdr:col>7</xdr:col>
          <xdr:colOff>9525</xdr:colOff>
          <xdr:row>31</xdr:row>
          <xdr:rowOff>9525</xdr:rowOff>
        </xdr:to>
        <xdr:sp macro="" textlink="">
          <xdr:nvSpPr>
            <xdr:cNvPr id="166916" name="CheckBox3" hidden="1">
              <a:extLst>
                <a:ext uri="{63B3BB69-23CF-44E3-9099-C40C66FF867C}">
                  <a14:compatExt spid="_x0000_s166916"/>
                </a:ext>
                <a:ext uri="{FF2B5EF4-FFF2-40B4-BE49-F238E27FC236}">
                  <a16:creationId xmlns:a16="http://schemas.microsoft.com/office/drawing/2014/main" id="{00000000-0008-0000-0500-0000048C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xdr:twoCellAnchor>
    <xdr:from>
      <xdr:col>0</xdr:col>
      <xdr:colOff>47625</xdr:colOff>
      <xdr:row>34</xdr:row>
      <xdr:rowOff>57150</xdr:rowOff>
    </xdr:from>
    <xdr:to>
      <xdr:col>8</xdr:col>
      <xdr:colOff>647700</xdr:colOff>
      <xdr:row>45</xdr:row>
      <xdr:rowOff>171450</xdr:rowOff>
    </xdr:to>
    <xdr:sp macro="" textlink="" fLocksText="0">
      <xdr:nvSpPr>
        <xdr:cNvPr id="2" name="TextBox 1"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SpPr txBox="1"/>
      </xdr:nvSpPr>
      <xdr:spPr>
        <a:xfrm>
          <a:off x="47625" y="7200900"/>
          <a:ext cx="6286500" cy="1952625"/>
        </a:xfrm>
        <a:prstGeom prst="rect">
          <a:avLst/>
        </a:prstGeom>
        <a:solidFill>
          <a:srgbClr val="FFFFE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endParaRPr lang="en-US" sz="1200" baseline="0">
            <a:latin typeface="Times New Roman" panose="02020603050405020304" pitchFamily="18" charset="0"/>
            <a:cs typeface="Times New Roman" panose="02020603050405020304" pitchFamily="18" charset="0"/>
          </a:endParaRPr>
        </a:p>
        <a:p>
          <a:endParaRPr lang="en-US" sz="1200" baseline="0">
            <a:latin typeface="Times New Roman" panose="02020603050405020304" pitchFamily="18" charset="0"/>
            <a:cs typeface="Times New Roman" panose="02020603050405020304" pitchFamily="18" charset="0"/>
          </a:endParaRPr>
        </a:p>
      </xdr:txBody>
    </xdr:sp>
    <xdr:clientData fLocksWithSheet="0"/>
  </xdr:twoCellAnchor>
  <xdr:twoCellAnchor>
    <xdr:from>
      <xdr:col>9</xdr:col>
      <xdr:colOff>47625</xdr:colOff>
      <xdr:row>28</xdr:row>
      <xdr:rowOff>38100</xdr:rowOff>
    </xdr:from>
    <xdr:to>
      <xdr:col>9</xdr:col>
      <xdr:colOff>609600</xdr:colOff>
      <xdr:row>31</xdr:row>
      <xdr:rowOff>219075</xdr:rowOff>
    </xdr:to>
    <xdr:sp macro="" textlink="">
      <xdr:nvSpPr>
        <xdr:cNvPr id="8" name="Right Brace 7">
          <a:extLst>
            <a:ext uri="{FF2B5EF4-FFF2-40B4-BE49-F238E27FC236}">
              <a16:creationId xmlns:a16="http://schemas.microsoft.com/office/drawing/2014/main" id="{00000000-0008-0000-0500-000008000000}"/>
            </a:ext>
          </a:extLst>
        </xdr:cNvPr>
        <xdr:cNvSpPr/>
      </xdr:nvSpPr>
      <xdr:spPr>
        <a:xfrm>
          <a:off x="6438900" y="5619750"/>
          <a:ext cx="561975" cy="676275"/>
        </a:xfrm>
        <a:prstGeom prst="rightBrace">
          <a:avLst/>
        </a:prstGeom>
        <a:ln w="25400">
          <a:solidFill>
            <a:srgbClr val="FF0000"/>
          </a:solidFill>
        </a:ln>
      </xdr:spPr>
      <xdr:style>
        <a:lnRef idx="1">
          <a:schemeClr val="accent2"/>
        </a:lnRef>
        <a:fillRef idx="0">
          <a:schemeClr val="accent2"/>
        </a:fillRef>
        <a:effectRef idx="0">
          <a:schemeClr val="accent2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19050</xdr:colOff>
          <xdr:row>31</xdr:row>
          <xdr:rowOff>0</xdr:rowOff>
        </xdr:from>
        <xdr:to>
          <xdr:col>7</xdr:col>
          <xdr:colOff>0</xdr:colOff>
          <xdr:row>32</xdr:row>
          <xdr:rowOff>9525</xdr:rowOff>
        </xdr:to>
        <xdr:sp macro="" textlink="">
          <xdr:nvSpPr>
            <xdr:cNvPr id="166918" name="CheckBox5" hidden="1">
              <a:extLst>
                <a:ext uri="{63B3BB69-23CF-44E3-9099-C40C66FF867C}">
                  <a14:compatExt spid="_x0000_s166918"/>
                </a:ext>
                <a:ext uri="{FF2B5EF4-FFF2-40B4-BE49-F238E27FC236}">
                  <a16:creationId xmlns:a16="http://schemas.microsoft.com/office/drawing/2014/main" id="{00000000-0008-0000-0500-0000068C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drawings/drawing5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781050</xdr:colOff>
          <xdr:row>0</xdr:row>
          <xdr:rowOff>133350</xdr:rowOff>
        </xdr:from>
        <xdr:to>
          <xdr:col>9</xdr:col>
          <xdr:colOff>885825</xdr:colOff>
          <xdr:row>1</xdr:row>
          <xdr:rowOff>142875</xdr:rowOff>
        </xdr:to>
        <xdr:sp macro="" textlink="">
          <xdr:nvSpPr>
            <xdr:cNvPr id="8194" name="CheckBox1" hidden="1">
              <a:extLst>
                <a:ext uri="{63B3BB69-23CF-44E3-9099-C40C66FF867C}">
                  <a14:compatExt spid="_x0000_s8194"/>
                </a:ext>
                <a:ext uri="{FF2B5EF4-FFF2-40B4-BE49-F238E27FC236}">
                  <a16:creationId xmlns:a16="http://schemas.microsoft.com/office/drawing/2014/main" id="{00000000-0008-0000-0C00-0000022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drawings/drawing6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762000</xdr:colOff>
          <xdr:row>0</xdr:row>
          <xdr:rowOff>28575</xdr:rowOff>
        </xdr:from>
        <xdr:to>
          <xdr:col>6</xdr:col>
          <xdr:colOff>1076325</xdr:colOff>
          <xdr:row>1</xdr:row>
          <xdr:rowOff>95250</xdr:rowOff>
        </xdr:to>
        <xdr:sp macro="" textlink="">
          <xdr:nvSpPr>
            <xdr:cNvPr id="9219" name="CheckBox1" hidden="1">
              <a:extLst>
                <a:ext uri="{63B3BB69-23CF-44E3-9099-C40C66FF867C}">
                  <a14:compatExt spid="_x0000_s9219"/>
                </a:ext>
                <a:ext uri="{FF2B5EF4-FFF2-40B4-BE49-F238E27FC236}">
                  <a16:creationId xmlns:a16="http://schemas.microsoft.com/office/drawing/2014/main" id="{00000000-0008-0000-0D00-0000032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drawings/drawing7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400050</xdr:colOff>
          <xdr:row>0</xdr:row>
          <xdr:rowOff>28575</xdr:rowOff>
        </xdr:from>
        <xdr:to>
          <xdr:col>7</xdr:col>
          <xdr:colOff>352425</xdr:colOff>
          <xdr:row>1</xdr:row>
          <xdr:rowOff>95250</xdr:rowOff>
        </xdr:to>
        <xdr:sp macro="" textlink="">
          <xdr:nvSpPr>
            <xdr:cNvPr id="10242" name="CheckBox1" hidden="1">
              <a:extLst>
                <a:ext uri="{63B3BB69-23CF-44E3-9099-C40C66FF867C}">
                  <a14:compatExt spid="_x0000_s10242"/>
                </a:ext>
                <a:ext uri="{FF2B5EF4-FFF2-40B4-BE49-F238E27FC236}">
                  <a16:creationId xmlns:a16="http://schemas.microsoft.com/office/drawing/2014/main" id="{00000000-0008-0000-0E00-0000022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208466</xdr:colOff>
      <xdr:row>33</xdr:row>
      <xdr:rowOff>44823</xdr:rowOff>
    </xdr:from>
    <xdr:to>
      <xdr:col>4</xdr:col>
      <xdr:colOff>67236</xdr:colOff>
      <xdr:row>42</xdr:row>
      <xdr:rowOff>0</xdr:rowOff>
    </xdr:to>
    <xdr:sp macro="" textlink="">
      <xdr:nvSpPr>
        <xdr:cNvPr id="2" name="Rectangle 1"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SpPr/>
      </xdr:nvSpPr>
      <xdr:spPr>
        <a:xfrm>
          <a:off x="208466" y="5356411"/>
          <a:ext cx="3052446" cy="1389530"/>
        </a:xfrm>
        <a:prstGeom prst="rect">
          <a:avLst/>
        </a:prstGeom>
        <a:noFill/>
        <a:ln w="12700"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2409825</xdr:colOff>
          <xdr:row>0</xdr:row>
          <xdr:rowOff>38100</xdr:rowOff>
        </xdr:from>
        <xdr:to>
          <xdr:col>8</xdr:col>
          <xdr:colOff>38100</xdr:colOff>
          <xdr:row>1</xdr:row>
          <xdr:rowOff>57150</xdr:rowOff>
        </xdr:to>
        <xdr:sp macro="" textlink="">
          <xdr:nvSpPr>
            <xdr:cNvPr id="2107" name="CheckBox3" hidden="1">
              <a:extLst>
                <a:ext uri="{63B3BB69-23CF-44E3-9099-C40C66FF867C}">
                  <a14:compatExt spid="_x0000_s2107"/>
                </a:ext>
                <a:ext uri="{FF2B5EF4-FFF2-40B4-BE49-F238E27FC236}">
                  <a16:creationId xmlns:a16="http://schemas.microsoft.com/office/drawing/2014/main" id="{00000000-0008-0000-0F00-00003B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704850</xdr:colOff>
          <xdr:row>46</xdr:row>
          <xdr:rowOff>104775</xdr:rowOff>
        </xdr:from>
        <xdr:to>
          <xdr:col>1</xdr:col>
          <xdr:colOff>933450</xdr:colOff>
          <xdr:row>47</xdr:row>
          <xdr:rowOff>19050</xdr:rowOff>
        </xdr:to>
        <xdr:sp macro="" textlink="">
          <xdr:nvSpPr>
            <xdr:cNvPr id="2158" name="Check Box 110" hidden="1">
              <a:extLst>
                <a:ext uri="{63B3BB69-23CF-44E3-9099-C40C66FF867C}">
                  <a14:compatExt spid="_x0000_s2158"/>
                </a:ext>
                <a:ext uri="{FF2B5EF4-FFF2-40B4-BE49-F238E27FC236}">
                  <a16:creationId xmlns:a16="http://schemas.microsoft.com/office/drawing/2014/main" id="{00000000-0008-0000-0F00-00006E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695325</xdr:colOff>
          <xdr:row>50</xdr:row>
          <xdr:rowOff>133350</xdr:rowOff>
        </xdr:from>
        <xdr:to>
          <xdr:col>1</xdr:col>
          <xdr:colOff>876300</xdr:colOff>
          <xdr:row>51</xdr:row>
          <xdr:rowOff>190500</xdr:rowOff>
        </xdr:to>
        <xdr:sp macro="" textlink="">
          <xdr:nvSpPr>
            <xdr:cNvPr id="2160" name="Check Box 112" hidden="1">
              <a:extLst>
                <a:ext uri="{63B3BB69-23CF-44E3-9099-C40C66FF867C}">
                  <a14:compatExt spid="_x0000_s2160"/>
                </a:ext>
                <a:ext uri="{FF2B5EF4-FFF2-40B4-BE49-F238E27FC236}">
                  <a16:creationId xmlns:a16="http://schemas.microsoft.com/office/drawing/2014/main" id="{00000000-0008-0000-0F00-000070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676275</xdr:colOff>
          <xdr:row>51</xdr:row>
          <xdr:rowOff>133350</xdr:rowOff>
        </xdr:from>
        <xdr:to>
          <xdr:col>1</xdr:col>
          <xdr:colOff>914400</xdr:colOff>
          <xdr:row>53</xdr:row>
          <xdr:rowOff>19050</xdr:rowOff>
        </xdr:to>
        <xdr:sp macro="" textlink="">
          <xdr:nvSpPr>
            <xdr:cNvPr id="2161" name="Check Box 113" hidden="1">
              <a:extLst>
                <a:ext uri="{63B3BB69-23CF-44E3-9099-C40C66FF867C}">
                  <a14:compatExt spid="_x0000_s2161"/>
                </a:ext>
                <a:ext uri="{FF2B5EF4-FFF2-40B4-BE49-F238E27FC236}">
                  <a16:creationId xmlns:a16="http://schemas.microsoft.com/office/drawing/2014/main" id="{00000000-0008-0000-0F00-000071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695325</xdr:colOff>
          <xdr:row>52</xdr:row>
          <xdr:rowOff>180975</xdr:rowOff>
        </xdr:from>
        <xdr:to>
          <xdr:col>1</xdr:col>
          <xdr:colOff>876300</xdr:colOff>
          <xdr:row>54</xdr:row>
          <xdr:rowOff>0</xdr:rowOff>
        </xdr:to>
        <xdr:sp macro="" textlink="">
          <xdr:nvSpPr>
            <xdr:cNvPr id="2162" name="Check Box 114" hidden="1">
              <a:extLst>
                <a:ext uri="{63B3BB69-23CF-44E3-9099-C40C66FF867C}">
                  <a14:compatExt spid="_x0000_s2162"/>
                </a:ext>
                <a:ext uri="{FF2B5EF4-FFF2-40B4-BE49-F238E27FC236}">
                  <a16:creationId xmlns:a16="http://schemas.microsoft.com/office/drawing/2014/main" id="{00000000-0008-0000-0F00-000072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drawings/drawing9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9</xdr:col>
          <xdr:colOff>0</xdr:colOff>
          <xdr:row>0</xdr:row>
          <xdr:rowOff>0</xdr:rowOff>
        </xdr:from>
        <xdr:to>
          <xdr:col>9</xdr:col>
          <xdr:colOff>0</xdr:colOff>
          <xdr:row>0</xdr:row>
          <xdr:rowOff>95250</xdr:rowOff>
        </xdr:to>
        <xdr:sp macro="" textlink="">
          <xdr:nvSpPr>
            <xdr:cNvPr id="91137" name="Check Box 1" hidden="1">
              <a:extLst>
                <a:ext uri="{63B3BB69-23CF-44E3-9099-C40C66FF867C}">
                  <a14:compatExt spid="_x0000_s91137"/>
                </a:ext>
                <a:ext uri="{FF2B5EF4-FFF2-40B4-BE49-F238E27FC236}">
                  <a16:creationId xmlns:a16="http://schemas.microsoft.com/office/drawing/2014/main" id="{00000000-0008-0000-1000-00000164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685800</xdr:colOff>
          <xdr:row>0</xdr:row>
          <xdr:rowOff>28575</xdr:rowOff>
        </xdr:from>
        <xdr:to>
          <xdr:col>8</xdr:col>
          <xdr:colOff>885825</xdr:colOff>
          <xdr:row>1</xdr:row>
          <xdr:rowOff>47625</xdr:rowOff>
        </xdr:to>
        <xdr:sp macro="" textlink="">
          <xdr:nvSpPr>
            <xdr:cNvPr id="91140" name="CheckBox1" hidden="1">
              <a:extLst>
                <a:ext uri="{63B3BB69-23CF-44E3-9099-C40C66FF867C}">
                  <a14:compatExt spid="_x0000_s91140"/>
                </a:ext>
                <a:ext uri="{FF2B5EF4-FFF2-40B4-BE49-F238E27FC236}">
                  <a16:creationId xmlns:a16="http://schemas.microsoft.com/office/drawing/2014/main" id="{00000000-0008-0000-1000-00000464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drawings/drawing10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9</xdr:col>
          <xdr:colOff>0</xdr:colOff>
          <xdr:row>0</xdr:row>
          <xdr:rowOff>0</xdr:rowOff>
        </xdr:from>
        <xdr:to>
          <xdr:col>9</xdr:col>
          <xdr:colOff>0</xdr:colOff>
          <xdr:row>0</xdr:row>
          <xdr:rowOff>95250</xdr:rowOff>
        </xdr:to>
        <xdr:sp macro="" textlink="">
          <xdr:nvSpPr>
            <xdr:cNvPr id="115713" name="Check Box 1" hidden="1">
              <a:extLst>
                <a:ext uri="{63B3BB69-23CF-44E3-9099-C40C66FF867C}">
                  <a14:compatExt spid="_x0000_s115713"/>
                </a:ext>
                <a:ext uri="{FF2B5EF4-FFF2-40B4-BE49-F238E27FC236}">
                  <a16:creationId xmlns:a16="http://schemas.microsoft.com/office/drawing/2014/main" id="{00000000-0008-0000-1100-000001C4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714375</xdr:colOff>
          <xdr:row>0</xdr:row>
          <xdr:rowOff>28575</xdr:rowOff>
        </xdr:from>
        <xdr:to>
          <xdr:col>8</xdr:col>
          <xdr:colOff>895350</xdr:colOff>
          <xdr:row>1</xdr:row>
          <xdr:rowOff>47625</xdr:rowOff>
        </xdr:to>
        <xdr:sp macro="" textlink="">
          <xdr:nvSpPr>
            <xdr:cNvPr id="115714" name="CheckBox1" hidden="1">
              <a:extLst>
                <a:ext uri="{63B3BB69-23CF-44E3-9099-C40C66FF867C}">
                  <a14:compatExt spid="_x0000_s115714"/>
                </a:ext>
                <a:ext uri="{FF2B5EF4-FFF2-40B4-BE49-F238E27FC236}">
                  <a16:creationId xmlns:a16="http://schemas.microsoft.com/office/drawing/2014/main" id="{00000000-0008-0000-1100-000002C4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drawings/drawing1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9</xdr:col>
          <xdr:colOff>0</xdr:colOff>
          <xdr:row>0</xdr:row>
          <xdr:rowOff>0</xdr:rowOff>
        </xdr:from>
        <xdr:to>
          <xdr:col>9</xdr:col>
          <xdr:colOff>0</xdr:colOff>
          <xdr:row>0</xdr:row>
          <xdr:rowOff>95250</xdr:rowOff>
        </xdr:to>
        <xdr:sp macro="" textlink="">
          <xdr:nvSpPr>
            <xdr:cNvPr id="12289" name="Check Box 1" hidden="1">
              <a:extLst>
                <a:ext uri="{63B3BB69-23CF-44E3-9099-C40C66FF867C}">
                  <a14:compatExt spid="_x0000_s12289"/>
                </a:ext>
                <a:ext uri="{FF2B5EF4-FFF2-40B4-BE49-F238E27FC236}">
                  <a16:creationId xmlns:a16="http://schemas.microsoft.com/office/drawing/2014/main" id="{00000000-0008-0000-1200-0000013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657225</xdr:colOff>
          <xdr:row>0</xdr:row>
          <xdr:rowOff>28575</xdr:rowOff>
        </xdr:from>
        <xdr:to>
          <xdr:col>8</xdr:col>
          <xdr:colOff>847725</xdr:colOff>
          <xdr:row>1</xdr:row>
          <xdr:rowOff>47625</xdr:rowOff>
        </xdr:to>
        <xdr:sp macro="" textlink="">
          <xdr:nvSpPr>
            <xdr:cNvPr id="12294" name="CheckBox1" hidden="1">
              <a:extLst>
                <a:ext uri="{63B3BB69-23CF-44E3-9099-C40C66FF867C}">
                  <a14:compatExt spid="_x0000_s12294"/>
                </a:ext>
                <a:ext uri="{FF2B5EF4-FFF2-40B4-BE49-F238E27FC236}">
                  <a16:creationId xmlns:a16="http://schemas.microsoft.com/office/drawing/2014/main" id="{00000000-0008-0000-1200-0000063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22</xdr:col>
          <xdr:colOff>657225</xdr:colOff>
          <xdr:row>2</xdr:row>
          <xdr:rowOff>28575</xdr:rowOff>
        </xdr:from>
        <xdr:to>
          <xdr:col>24</xdr:col>
          <xdr:colOff>495300</xdr:colOff>
          <xdr:row>3</xdr:row>
          <xdr:rowOff>85725</xdr:rowOff>
        </xdr:to>
        <xdr:sp macro="" textlink="">
          <xdr:nvSpPr>
            <xdr:cNvPr id="12295" name="CheckBox2" hidden="1">
              <a:extLst>
                <a:ext uri="{63B3BB69-23CF-44E3-9099-C40C66FF867C}">
                  <a14:compatExt spid="_x0000_s12295"/>
                </a:ext>
                <a:ext uri="{FF2B5EF4-FFF2-40B4-BE49-F238E27FC236}">
                  <a16:creationId xmlns:a16="http://schemas.microsoft.com/office/drawing/2014/main" id="{00000000-0008-0000-1200-0000073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drawings/drawing1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9</xdr:col>
          <xdr:colOff>0</xdr:colOff>
          <xdr:row>0</xdr:row>
          <xdr:rowOff>0</xdr:rowOff>
        </xdr:from>
        <xdr:to>
          <xdr:col>9</xdr:col>
          <xdr:colOff>0</xdr:colOff>
          <xdr:row>0</xdr:row>
          <xdr:rowOff>95250</xdr:rowOff>
        </xdr:to>
        <xdr:sp macro="" textlink="">
          <xdr:nvSpPr>
            <xdr:cNvPr id="92161" name="Check Box 1" hidden="1">
              <a:extLst>
                <a:ext uri="{63B3BB69-23CF-44E3-9099-C40C66FF867C}">
                  <a14:compatExt spid="_x0000_s92161"/>
                </a:ext>
                <a:ext uri="{FF2B5EF4-FFF2-40B4-BE49-F238E27FC236}">
                  <a16:creationId xmlns:a16="http://schemas.microsoft.com/office/drawing/2014/main" id="{00000000-0008-0000-1300-00000168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647700</xdr:colOff>
          <xdr:row>0</xdr:row>
          <xdr:rowOff>19050</xdr:rowOff>
        </xdr:from>
        <xdr:to>
          <xdr:col>8</xdr:col>
          <xdr:colOff>828675</xdr:colOff>
          <xdr:row>1</xdr:row>
          <xdr:rowOff>38100</xdr:rowOff>
        </xdr:to>
        <xdr:sp macro="" textlink="">
          <xdr:nvSpPr>
            <xdr:cNvPr id="92164" name="CheckBox1" hidden="1">
              <a:extLst>
                <a:ext uri="{63B3BB69-23CF-44E3-9099-C40C66FF867C}">
                  <a14:compatExt spid="_x0000_s92164"/>
                </a:ext>
                <a:ext uri="{FF2B5EF4-FFF2-40B4-BE49-F238E27FC236}">
                  <a16:creationId xmlns:a16="http://schemas.microsoft.com/office/drawing/2014/main" id="{00000000-0008-0000-1300-00000468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drawings/drawing1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9</xdr:col>
          <xdr:colOff>0</xdr:colOff>
          <xdr:row>0</xdr:row>
          <xdr:rowOff>0</xdr:rowOff>
        </xdr:from>
        <xdr:to>
          <xdr:col>9</xdr:col>
          <xdr:colOff>0</xdr:colOff>
          <xdr:row>0</xdr:row>
          <xdr:rowOff>95250</xdr:rowOff>
        </xdr:to>
        <xdr:sp macro="" textlink="">
          <xdr:nvSpPr>
            <xdr:cNvPr id="113665" name="Check Box 1" hidden="1">
              <a:extLst>
                <a:ext uri="{63B3BB69-23CF-44E3-9099-C40C66FF867C}">
                  <a14:compatExt spid="_x0000_s113665"/>
                </a:ext>
                <a:ext uri="{FF2B5EF4-FFF2-40B4-BE49-F238E27FC236}">
                  <a16:creationId xmlns:a16="http://schemas.microsoft.com/office/drawing/2014/main" id="{00000000-0008-0000-1400-000001BC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647700</xdr:colOff>
          <xdr:row>0</xdr:row>
          <xdr:rowOff>19050</xdr:rowOff>
        </xdr:from>
        <xdr:to>
          <xdr:col>8</xdr:col>
          <xdr:colOff>828675</xdr:colOff>
          <xdr:row>1</xdr:row>
          <xdr:rowOff>38100</xdr:rowOff>
        </xdr:to>
        <xdr:sp macro="" textlink="">
          <xdr:nvSpPr>
            <xdr:cNvPr id="113666" name="CheckBox1" hidden="1">
              <a:extLst>
                <a:ext uri="{63B3BB69-23CF-44E3-9099-C40C66FF867C}">
                  <a14:compatExt spid="_x0000_s113666"/>
                </a:ext>
                <a:ext uri="{FF2B5EF4-FFF2-40B4-BE49-F238E27FC236}">
                  <a16:creationId xmlns:a16="http://schemas.microsoft.com/office/drawing/2014/main" id="{00000000-0008-0000-1400-000002BC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drawings/drawing14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9</xdr:col>
          <xdr:colOff>0</xdr:colOff>
          <xdr:row>0</xdr:row>
          <xdr:rowOff>0</xdr:rowOff>
        </xdr:from>
        <xdr:to>
          <xdr:col>9</xdr:col>
          <xdr:colOff>0</xdr:colOff>
          <xdr:row>0</xdr:row>
          <xdr:rowOff>95250</xdr:rowOff>
        </xdr:to>
        <xdr:sp macro="" textlink="">
          <xdr:nvSpPr>
            <xdr:cNvPr id="141313" name="Check Box 1" hidden="1">
              <a:extLst>
                <a:ext uri="{63B3BB69-23CF-44E3-9099-C40C66FF867C}">
                  <a14:compatExt spid="_x0000_s141313"/>
                </a:ext>
                <a:ext uri="{FF2B5EF4-FFF2-40B4-BE49-F238E27FC236}">
                  <a16:creationId xmlns:a16="http://schemas.microsoft.com/office/drawing/2014/main" id="{00000000-0008-0000-1500-00000128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647700</xdr:colOff>
          <xdr:row>0</xdr:row>
          <xdr:rowOff>19050</xdr:rowOff>
        </xdr:from>
        <xdr:to>
          <xdr:col>8</xdr:col>
          <xdr:colOff>828675</xdr:colOff>
          <xdr:row>1</xdr:row>
          <xdr:rowOff>38100</xdr:rowOff>
        </xdr:to>
        <xdr:sp macro="" textlink="">
          <xdr:nvSpPr>
            <xdr:cNvPr id="141314" name="CheckBox1" hidden="1">
              <a:extLst>
                <a:ext uri="{63B3BB69-23CF-44E3-9099-C40C66FF867C}">
                  <a14:compatExt spid="_x0000_s141314"/>
                </a:ext>
                <a:ext uri="{FF2B5EF4-FFF2-40B4-BE49-F238E27FC236}">
                  <a16:creationId xmlns:a16="http://schemas.microsoft.com/office/drawing/2014/main" id="{00000000-0008-0000-1500-00000228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drawings/drawing15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9</xdr:col>
          <xdr:colOff>0</xdr:colOff>
          <xdr:row>0</xdr:row>
          <xdr:rowOff>0</xdr:rowOff>
        </xdr:from>
        <xdr:to>
          <xdr:col>9</xdr:col>
          <xdr:colOff>0</xdr:colOff>
          <xdr:row>0</xdr:row>
          <xdr:rowOff>95250</xdr:rowOff>
        </xdr:to>
        <xdr:sp macro="" textlink="">
          <xdr:nvSpPr>
            <xdr:cNvPr id="93185" name="Check Box 1" hidden="1">
              <a:extLst>
                <a:ext uri="{63B3BB69-23CF-44E3-9099-C40C66FF867C}">
                  <a14:compatExt spid="_x0000_s93185"/>
                </a:ext>
                <a:ext uri="{FF2B5EF4-FFF2-40B4-BE49-F238E27FC236}">
                  <a16:creationId xmlns:a16="http://schemas.microsoft.com/office/drawing/2014/main" id="{00000000-0008-0000-1600-0000016C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657225</xdr:colOff>
          <xdr:row>0</xdr:row>
          <xdr:rowOff>38100</xdr:rowOff>
        </xdr:from>
        <xdr:to>
          <xdr:col>8</xdr:col>
          <xdr:colOff>838200</xdr:colOff>
          <xdr:row>1</xdr:row>
          <xdr:rowOff>57150</xdr:rowOff>
        </xdr:to>
        <xdr:sp macro="" textlink="">
          <xdr:nvSpPr>
            <xdr:cNvPr id="93188" name="CheckBox1" hidden="1">
              <a:extLst>
                <a:ext uri="{63B3BB69-23CF-44E3-9099-C40C66FF867C}">
                  <a14:compatExt spid="_x0000_s93188"/>
                </a:ext>
                <a:ext uri="{FF2B5EF4-FFF2-40B4-BE49-F238E27FC236}">
                  <a16:creationId xmlns:a16="http://schemas.microsoft.com/office/drawing/2014/main" id="{00000000-0008-0000-1600-0000046C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22</xdr:col>
          <xdr:colOff>657225</xdr:colOff>
          <xdr:row>8</xdr:row>
          <xdr:rowOff>19050</xdr:rowOff>
        </xdr:from>
        <xdr:to>
          <xdr:col>24</xdr:col>
          <xdr:colOff>485775</xdr:colOff>
          <xdr:row>9</xdr:row>
          <xdr:rowOff>76200</xdr:rowOff>
        </xdr:to>
        <xdr:sp macro="" textlink="">
          <xdr:nvSpPr>
            <xdr:cNvPr id="93189" name="CheckBox2" hidden="1">
              <a:extLst>
                <a:ext uri="{63B3BB69-23CF-44E3-9099-C40C66FF867C}">
                  <a14:compatExt spid="_x0000_s93189"/>
                </a:ext>
                <a:ext uri="{FF2B5EF4-FFF2-40B4-BE49-F238E27FC236}">
                  <a16:creationId xmlns:a16="http://schemas.microsoft.com/office/drawing/2014/main" id="{00000000-0008-0000-1600-0000056C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9</xdr:col>
          <xdr:colOff>0</xdr:colOff>
          <xdr:row>0</xdr:row>
          <xdr:rowOff>0</xdr:rowOff>
        </xdr:from>
        <xdr:to>
          <xdr:col>9</xdr:col>
          <xdr:colOff>0</xdr:colOff>
          <xdr:row>0</xdr:row>
          <xdr:rowOff>95250</xdr:rowOff>
        </xdr:to>
        <xdr:sp macro="" textlink="">
          <xdr:nvSpPr>
            <xdr:cNvPr id="93190" name="Check Box 6" hidden="1">
              <a:extLst>
                <a:ext uri="{63B3BB69-23CF-44E3-9099-C40C66FF867C}">
                  <a14:compatExt spid="_x0000_s93190"/>
                </a:ext>
                <a:ext uri="{FF2B5EF4-FFF2-40B4-BE49-F238E27FC236}">
                  <a16:creationId xmlns:a16="http://schemas.microsoft.com/office/drawing/2014/main" id="{00000000-0008-0000-1600-0000066C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drawings/drawing16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9</xdr:col>
          <xdr:colOff>0</xdr:colOff>
          <xdr:row>0</xdr:row>
          <xdr:rowOff>0</xdr:rowOff>
        </xdr:from>
        <xdr:to>
          <xdr:col>9</xdr:col>
          <xdr:colOff>0</xdr:colOff>
          <xdr:row>0</xdr:row>
          <xdr:rowOff>95250</xdr:rowOff>
        </xdr:to>
        <xdr:sp macro="" textlink="">
          <xdr:nvSpPr>
            <xdr:cNvPr id="94209" name="Check Box 1" hidden="1">
              <a:extLst>
                <a:ext uri="{63B3BB69-23CF-44E3-9099-C40C66FF867C}">
                  <a14:compatExt spid="_x0000_s94209"/>
                </a:ext>
                <a:ext uri="{FF2B5EF4-FFF2-40B4-BE49-F238E27FC236}">
                  <a16:creationId xmlns:a16="http://schemas.microsoft.com/office/drawing/2014/main" id="{00000000-0008-0000-1700-00000170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657225</xdr:colOff>
          <xdr:row>0</xdr:row>
          <xdr:rowOff>28575</xdr:rowOff>
        </xdr:from>
        <xdr:to>
          <xdr:col>8</xdr:col>
          <xdr:colOff>838200</xdr:colOff>
          <xdr:row>1</xdr:row>
          <xdr:rowOff>47625</xdr:rowOff>
        </xdr:to>
        <xdr:sp macro="" textlink="">
          <xdr:nvSpPr>
            <xdr:cNvPr id="94212" name="CheckBox1" hidden="1">
              <a:extLst>
                <a:ext uri="{63B3BB69-23CF-44E3-9099-C40C66FF867C}">
                  <a14:compatExt spid="_x0000_s94212"/>
                </a:ext>
                <a:ext uri="{FF2B5EF4-FFF2-40B4-BE49-F238E27FC236}">
                  <a16:creationId xmlns:a16="http://schemas.microsoft.com/office/drawing/2014/main" id="{00000000-0008-0000-1700-00000470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22</xdr:col>
          <xdr:colOff>657225</xdr:colOff>
          <xdr:row>7</xdr:row>
          <xdr:rowOff>28575</xdr:rowOff>
        </xdr:from>
        <xdr:to>
          <xdr:col>24</xdr:col>
          <xdr:colOff>485775</xdr:colOff>
          <xdr:row>8</xdr:row>
          <xdr:rowOff>104775</xdr:rowOff>
        </xdr:to>
        <xdr:sp macro="" textlink="">
          <xdr:nvSpPr>
            <xdr:cNvPr id="94213" name="CheckBox2" hidden="1">
              <a:extLst>
                <a:ext uri="{63B3BB69-23CF-44E3-9099-C40C66FF867C}">
                  <a14:compatExt spid="_x0000_s94213"/>
                </a:ext>
                <a:ext uri="{FF2B5EF4-FFF2-40B4-BE49-F238E27FC236}">
                  <a16:creationId xmlns:a16="http://schemas.microsoft.com/office/drawing/2014/main" id="{00000000-0008-0000-1700-00000570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9</xdr:col>
          <xdr:colOff>0</xdr:colOff>
          <xdr:row>0</xdr:row>
          <xdr:rowOff>0</xdr:rowOff>
        </xdr:from>
        <xdr:to>
          <xdr:col>9</xdr:col>
          <xdr:colOff>0</xdr:colOff>
          <xdr:row>0</xdr:row>
          <xdr:rowOff>95250</xdr:rowOff>
        </xdr:to>
        <xdr:sp macro="" textlink="">
          <xdr:nvSpPr>
            <xdr:cNvPr id="94214" name="Check Box 6" hidden="1">
              <a:extLst>
                <a:ext uri="{63B3BB69-23CF-44E3-9099-C40C66FF867C}">
                  <a14:compatExt spid="_x0000_s94214"/>
                </a:ext>
                <a:ext uri="{FF2B5EF4-FFF2-40B4-BE49-F238E27FC236}">
                  <a16:creationId xmlns:a16="http://schemas.microsoft.com/office/drawing/2014/main" id="{00000000-0008-0000-1700-00000670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657225</xdr:colOff>
          <xdr:row>0</xdr:row>
          <xdr:rowOff>19050</xdr:rowOff>
        </xdr:from>
        <xdr:to>
          <xdr:col>8</xdr:col>
          <xdr:colOff>838200</xdr:colOff>
          <xdr:row>1</xdr:row>
          <xdr:rowOff>38100</xdr:rowOff>
        </xdr:to>
        <xdr:sp macro="" textlink="">
          <xdr:nvSpPr>
            <xdr:cNvPr id="94215" name="CheckBox3" hidden="1">
              <a:extLst>
                <a:ext uri="{63B3BB69-23CF-44E3-9099-C40C66FF867C}">
                  <a14:compatExt spid="_x0000_s94215"/>
                </a:ext>
                <a:ext uri="{FF2B5EF4-FFF2-40B4-BE49-F238E27FC236}">
                  <a16:creationId xmlns:a16="http://schemas.microsoft.com/office/drawing/2014/main" id="{00000000-0008-0000-1700-00000770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9</xdr:col>
          <xdr:colOff>0</xdr:colOff>
          <xdr:row>0</xdr:row>
          <xdr:rowOff>0</xdr:rowOff>
        </xdr:from>
        <xdr:to>
          <xdr:col>9</xdr:col>
          <xdr:colOff>0</xdr:colOff>
          <xdr:row>0</xdr:row>
          <xdr:rowOff>95250</xdr:rowOff>
        </xdr:to>
        <xdr:sp macro="" textlink="">
          <xdr:nvSpPr>
            <xdr:cNvPr id="94216" name="Check Box 8" hidden="1">
              <a:extLst>
                <a:ext uri="{63B3BB69-23CF-44E3-9099-C40C66FF867C}">
                  <a14:compatExt spid="_x0000_s94216"/>
                </a:ext>
                <a:ext uri="{FF2B5EF4-FFF2-40B4-BE49-F238E27FC236}">
                  <a16:creationId xmlns:a16="http://schemas.microsoft.com/office/drawing/2014/main" id="{00000000-0008-0000-1700-00000870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drawings/drawing17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962025</xdr:colOff>
          <xdr:row>0</xdr:row>
          <xdr:rowOff>38100</xdr:rowOff>
        </xdr:from>
        <xdr:to>
          <xdr:col>10</xdr:col>
          <xdr:colOff>2152650</xdr:colOff>
          <xdr:row>1</xdr:row>
          <xdr:rowOff>19050</xdr:rowOff>
        </xdr:to>
        <xdr:sp macro="" textlink="">
          <xdr:nvSpPr>
            <xdr:cNvPr id="17414" name="CheckBox1" hidden="1">
              <a:extLst>
                <a:ext uri="{63B3BB69-23CF-44E3-9099-C40C66FF867C}">
                  <a14:compatExt spid="_x0000_s17414"/>
                </a:ext>
                <a:ext uri="{FF2B5EF4-FFF2-40B4-BE49-F238E27FC236}">
                  <a16:creationId xmlns:a16="http://schemas.microsoft.com/office/drawing/2014/main" id="{00000000-0008-0000-1800-0000064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drawings/drawing18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981075</xdr:colOff>
          <xdr:row>0</xdr:row>
          <xdr:rowOff>28575</xdr:rowOff>
        </xdr:from>
        <xdr:to>
          <xdr:col>10</xdr:col>
          <xdr:colOff>2181225</xdr:colOff>
          <xdr:row>1</xdr:row>
          <xdr:rowOff>28575</xdr:rowOff>
        </xdr:to>
        <xdr:sp macro="" textlink="">
          <xdr:nvSpPr>
            <xdr:cNvPr id="16390" name="CheckBox1" hidden="1">
              <a:extLst>
                <a:ext uri="{63B3BB69-23CF-44E3-9099-C40C66FF867C}">
                  <a14:compatExt spid="_x0000_s16390"/>
                </a:ext>
                <a:ext uri="{FF2B5EF4-FFF2-40B4-BE49-F238E27FC236}">
                  <a16:creationId xmlns:a16="http://schemas.microsoft.com/office/drawing/2014/main" id="{00000000-0008-0000-1900-0000064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drawings/drawing19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571500</xdr:colOff>
          <xdr:row>0</xdr:row>
          <xdr:rowOff>19050</xdr:rowOff>
        </xdr:from>
        <xdr:to>
          <xdr:col>7</xdr:col>
          <xdr:colOff>942975</xdr:colOff>
          <xdr:row>1</xdr:row>
          <xdr:rowOff>123825</xdr:rowOff>
        </xdr:to>
        <xdr:sp macro="" textlink="">
          <xdr:nvSpPr>
            <xdr:cNvPr id="27651" name="CheckBox1" hidden="1">
              <a:extLst>
                <a:ext uri="{63B3BB69-23CF-44E3-9099-C40C66FF867C}">
                  <a14:compatExt spid="_x0000_s27651"/>
                </a:ext>
                <a:ext uri="{FF2B5EF4-FFF2-40B4-BE49-F238E27FC236}">
                  <a16:creationId xmlns:a16="http://schemas.microsoft.com/office/drawing/2014/main" id="{00000000-0008-0000-1A00-0000036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drawings/drawing20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981075</xdr:colOff>
          <xdr:row>0</xdr:row>
          <xdr:rowOff>28575</xdr:rowOff>
        </xdr:from>
        <xdr:to>
          <xdr:col>10</xdr:col>
          <xdr:colOff>2209800</xdr:colOff>
          <xdr:row>1</xdr:row>
          <xdr:rowOff>19050</xdr:rowOff>
        </xdr:to>
        <xdr:sp macro="" textlink="">
          <xdr:nvSpPr>
            <xdr:cNvPr id="19460" name="CheckBox1" hidden="1">
              <a:extLst>
                <a:ext uri="{63B3BB69-23CF-44E3-9099-C40C66FF867C}">
                  <a14:compatExt spid="_x0000_s19460"/>
                </a:ext>
                <a:ext uri="{FF2B5EF4-FFF2-40B4-BE49-F238E27FC236}">
                  <a16:creationId xmlns:a16="http://schemas.microsoft.com/office/drawing/2014/main" id="{00000000-0008-0000-1B00-0000044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drawings/drawing2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971550</xdr:colOff>
          <xdr:row>0</xdr:row>
          <xdr:rowOff>28575</xdr:rowOff>
        </xdr:from>
        <xdr:to>
          <xdr:col>10</xdr:col>
          <xdr:colOff>2171700</xdr:colOff>
          <xdr:row>1</xdr:row>
          <xdr:rowOff>47625</xdr:rowOff>
        </xdr:to>
        <xdr:sp macro="" textlink="">
          <xdr:nvSpPr>
            <xdr:cNvPr id="20486" name="CheckBox1" hidden="1">
              <a:extLst>
                <a:ext uri="{63B3BB69-23CF-44E3-9099-C40C66FF867C}">
                  <a14:compatExt spid="_x0000_s20486"/>
                </a:ext>
                <a:ext uri="{FF2B5EF4-FFF2-40B4-BE49-F238E27FC236}">
                  <a16:creationId xmlns:a16="http://schemas.microsoft.com/office/drawing/2014/main" id="{00000000-0008-0000-1C00-0000065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drawings/drawing2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352425</xdr:colOff>
          <xdr:row>0</xdr:row>
          <xdr:rowOff>28575</xdr:rowOff>
        </xdr:from>
        <xdr:to>
          <xdr:col>10</xdr:col>
          <xdr:colOff>752475</xdr:colOff>
          <xdr:row>2</xdr:row>
          <xdr:rowOff>38100</xdr:rowOff>
        </xdr:to>
        <xdr:sp macro="" textlink="">
          <xdr:nvSpPr>
            <xdr:cNvPr id="161793" name="CheckBox1" hidden="1">
              <a:extLst>
                <a:ext uri="{63B3BB69-23CF-44E3-9099-C40C66FF867C}">
                  <a14:compatExt spid="_x0000_s161793"/>
                </a:ext>
                <a:ext uri="{FF2B5EF4-FFF2-40B4-BE49-F238E27FC236}">
                  <a16:creationId xmlns:a16="http://schemas.microsoft.com/office/drawing/2014/main" id="{00000000-0008-0000-1D00-00000178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drawings/drawing2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352425</xdr:colOff>
          <xdr:row>0</xdr:row>
          <xdr:rowOff>28575</xdr:rowOff>
        </xdr:from>
        <xdr:to>
          <xdr:col>10</xdr:col>
          <xdr:colOff>752475</xdr:colOff>
          <xdr:row>2</xdr:row>
          <xdr:rowOff>38100</xdr:rowOff>
        </xdr:to>
        <xdr:sp macro="" textlink="">
          <xdr:nvSpPr>
            <xdr:cNvPr id="162817" name="CheckBox1" hidden="1">
              <a:extLst>
                <a:ext uri="{63B3BB69-23CF-44E3-9099-C40C66FF867C}">
                  <a14:compatExt spid="_x0000_s162817"/>
                </a:ext>
                <a:ext uri="{FF2B5EF4-FFF2-40B4-BE49-F238E27FC236}">
                  <a16:creationId xmlns:a16="http://schemas.microsoft.com/office/drawing/2014/main" id="{00000000-0008-0000-1E00-0000017C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drawings/drawing24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371475</xdr:colOff>
          <xdr:row>0</xdr:row>
          <xdr:rowOff>38100</xdr:rowOff>
        </xdr:from>
        <xdr:to>
          <xdr:col>12</xdr:col>
          <xdr:colOff>838200</xdr:colOff>
          <xdr:row>2</xdr:row>
          <xdr:rowOff>19050</xdr:rowOff>
        </xdr:to>
        <xdr:sp macro="" textlink="">
          <xdr:nvSpPr>
            <xdr:cNvPr id="22533" name="CheckBox1" hidden="1">
              <a:extLst>
                <a:ext uri="{63B3BB69-23CF-44E3-9099-C40C66FF867C}">
                  <a14:compatExt spid="_x0000_s22533"/>
                </a:ext>
                <a:ext uri="{FF2B5EF4-FFF2-40B4-BE49-F238E27FC236}">
                  <a16:creationId xmlns:a16="http://schemas.microsoft.com/office/drawing/2014/main" id="{00000000-0008-0000-1F00-0000055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4.bin"/><Relationship Id="rId5" Type="http://schemas.openxmlformats.org/officeDocument/2006/relationships/image" Target="../media/image1.emf"/><Relationship Id="rId4" Type="http://schemas.openxmlformats.org/officeDocument/2006/relationships/control" Target="../activeX/activeX1.xml"/></Relationships>
</file>

<file path=xl/worksheets/_rels/sheet5.xml.rels><?xml version="1.0" encoding="UTF-8" standalone="yes"?>
<Relationships xmlns="http://schemas.openxmlformats.org/package/2006/relationships"><Relationship Id="rId8" Type="http://schemas.openxmlformats.org/officeDocument/2006/relationships/control" Target="../activeX/activeX4.xml"/><Relationship Id="rId13" Type="http://schemas.openxmlformats.org/officeDocument/2006/relationships/image" Target="../media/image6.emf"/><Relationship Id="rId18" Type="http://schemas.openxmlformats.org/officeDocument/2006/relationships/control" Target="../activeX/activeX9.xml"/><Relationship Id="rId3" Type="http://schemas.openxmlformats.org/officeDocument/2006/relationships/vmlDrawing" Target="../drawings/vmlDrawing2.vml"/><Relationship Id="rId7" Type="http://schemas.openxmlformats.org/officeDocument/2006/relationships/image" Target="../media/image3.emf"/><Relationship Id="rId12" Type="http://schemas.openxmlformats.org/officeDocument/2006/relationships/control" Target="../activeX/activeX6.xml"/><Relationship Id="rId17" Type="http://schemas.openxmlformats.org/officeDocument/2006/relationships/image" Target="../media/image8.emf"/><Relationship Id="rId2" Type="http://schemas.openxmlformats.org/officeDocument/2006/relationships/drawing" Target="../drawings/drawing3.xml"/><Relationship Id="rId16" Type="http://schemas.openxmlformats.org/officeDocument/2006/relationships/control" Target="../activeX/activeX8.xml"/><Relationship Id="rId20" Type="http://schemas.openxmlformats.org/officeDocument/2006/relationships/ctrlProp" Target="../ctrlProps/ctrlProp1.xml"/><Relationship Id="rId1" Type="http://schemas.openxmlformats.org/officeDocument/2006/relationships/printerSettings" Target="../printerSettings/printerSettings5.bin"/><Relationship Id="rId6" Type="http://schemas.openxmlformats.org/officeDocument/2006/relationships/control" Target="../activeX/activeX3.xml"/><Relationship Id="rId11" Type="http://schemas.openxmlformats.org/officeDocument/2006/relationships/image" Target="../media/image5.emf"/><Relationship Id="rId5" Type="http://schemas.openxmlformats.org/officeDocument/2006/relationships/image" Target="../media/image2.emf"/><Relationship Id="rId15" Type="http://schemas.openxmlformats.org/officeDocument/2006/relationships/image" Target="../media/image7.emf"/><Relationship Id="rId10" Type="http://schemas.openxmlformats.org/officeDocument/2006/relationships/control" Target="../activeX/activeX5.xml"/><Relationship Id="rId19" Type="http://schemas.openxmlformats.org/officeDocument/2006/relationships/image" Target="../media/image9.emf"/><Relationship Id="rId4" Type="http://schemas.openxmlformats.org/officeDocument/2006/relationships/control" Target="../activeX/activeX2.xml"/><Relationship Id="rId9" Type="http://schemas.openxmlformats.org/officeDocument/2006/relationships/image" Target="../media/image4.emf"/><Relationship Id="rId14" Type="http://schemas.openxmlformats.org/officeDocument/2006/relationships/control" Target="../activeX/activeX7.xml"/></Relationships>
</file>

<file path=xl/worksheets/_rels/sheet6.xml.rels><?xml version="1.0" encoding="UTF-8" standalone="yes"?>
<Relationships xmlns="http://schemas.openxmlformats.org/package/2006/relationships"><Relationship Id="rId8" Type="http://schemas.openxmlformats.org/officeDocument/2006/relationships/control" Target="../activeX/activeX12.xml"/><Relationship Id="rId3" Type="http://schemas.openxmlformats.org/officeDocument/2006/relationships/vmlDrawing" Target="../drawings/vmlDrawing3.vml"/><Relationship Id="rId7" Type="http://schemas.openxmlformats.org/officeDocument/2006/relationships/image" Target="../media/image11.emf"/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6.bin"/><Relationship Id="rId6" Type="http://schemas.openxmlformats.org/officeDocument/2006/relationships/control" Target="../activeX/activeX11.xml"/><Relationship Id="rId11" Type="http://schemas.openxmlformats.org/officeDocument/2006/relationships/image" Target="../media/image13.emf"/><Relationship Id="rId5" Type="http://schemas.openxmlformats.org/officeDocument/2006/relationships/image" Target="../media/image10.emf"/><Relationship Id="rId10" Type="http://schemas.openxmlformats.org/officeDocument/2006/relationships/control" Target="../activeX/activeX13.xml"/><Relationship Id="rId4" Type="http://schemas.openxmlformats.org/officeDocument/2006/relationships/control" Target="../activeX/activeX10.xml"/><Relationship Id="rId9" Type="http://schemas.openxmlformats.org/officeDocument/2006/relationships/image" Target="../media/image12.emf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4.vml"/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13.bin"/><Relationship Id="rId5" Type="http://schemas.openxmlformats.org/officeDocument/2006/relationships/image" Target="../media/image14.emf"/><Relationship Id="rId4" Type="http://schemas.openxmlformats.org/officeDocument/2006/relationships/control" Target="../activeX/activeX14.xml"/></Relationships>
</file>

<file path=xl/worksheets/_rels/sheet1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5.vml"/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14.bin"/><Relationship Id="rId5" Type="http://schemas.openxmlformats.org/officeDocument/2006/relationships/image" Target="../media/image15.emf"/><Relationship Id="rId4" Type="http://schemas.openxmlformats.org/officeDocument/2006/relationships/control" Target="../activeX/activeX15.xml"/></Relationships>
</file>

<file path=xl/worksheets/_rels/sheet1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6.vml"/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15.bin"/><Relationship Id="rId5" Type="http://schemas.openxmlformats.org/officeDocument/2006/relationships/image" Target="../media/image16.emf"/><Relationship Id="rId4" Type="http://schemas.openxmlformats.org/officeDocument/2006/relationships/control" Target="../activeX/activeX16.xml"/></Relationships>
</file>

<file path=xl/worksheets/_rels/sheet16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4.xml"/><Relationship Id="rId3" Type="http://schemas.openxmlformats.org/officeDocument/2006/relationships/vmlDrawing" Target="../drawings/vmlDrawing7.vml"/><Relationship Id="rId7" Type="http://schemas.openxmlformats.org/officeDocument/2006/relationships/ctrlProp" Target="../ctrlProps/ctrlProp3.xml"/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16.bin"/><Relationship Id="rId6" Type="http://schemas.openxmlformats.org/officeDocument/2006/relationships/ctrlProp" Target="../ctrlProps/ctrlProp2.xml"/><Relationship Id="rId5" Type="http://schemas.openxmlformats.org/officeDocument/2006/relationships/image" Target="../media/image17.emf"/><Relationship Id="rId4" Type="http://schemas.openxmlformats.org/officeDocument/2006/relationships/control" Target="../activeX/activeX17.xml"/><Relationship Id="rId9" Type="http://schemas.openxmlformats.org/officeDocument/2006/relationships/ctrlProp" Target="../ctrlProps/ctrlProp5.xml"/></Relationships>
</file>

<file path=xl/worksheets/_rels/sheet17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8.vml"/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17.bin"/><Relationship Id="rId6" Type="http://schemas.openxmlformats.org/officeDocument/2006/relationships/ctrlProp" Target="../ctrlProps/ctrlProp6.xml"/><Relationship Id="rId5" Type="http://schemas.openxmlformats.org/officeDocument/2006/relationships/image" Target="../media/image18.emf"/><Relationship Id="rId4" Type="http://schemas.openxmlformats.org/officeDocument/2006/relationships/control" Target="../activeX/activeX18.xml"/></Relationships>
</file>

<file path=xl/worksheets/_rels/sheet18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9.vml"/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8.bin"/><Relationship Id="rId6" Type="http://schemas.openxmlformats.org/officeDocument/2006/relationships/ctrlProp" Target="../ctrlProps/ctrlProp7.xml"/><Relationship Id="rId5" Type="http://schemas.openxmlformats.org/officeDocument/2006/relationships/image" Target="../media/image19.emf"/><Relationship Id="rId4" Type="http://schemas.openxmlformats.org/officeDocument/2006/relationships/control" Target="../activeX/activeX19.xml"/></Relationships>
</file>

<file path=xl/worksheets/_rels/sheet19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8.xml"/><Relationship Id="rId3" Type="http://schemas.openxmlformats.org/officeDocument/2006/relationships/vmlDrawing" Target="../drawings/vmlDrawing10.vml"/><Relationship Id="rId7" Type="http://schemas.openxmlformats.org/officeDocument/2006/relationships/image" Target="../media/image21.emf"/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9.bin"/><Relationship Id="rId6" Type="http://schemas.openxmlformats.org/officeDocument/2006/relationships/control" Target="../activeX/activeX21.xml"/><Relationship Id="rId5" Type="http://schemas.openxmlformats.org/officeDocument/2006/relationships/image" Target="../media/image20.emf"/><Relationship Id="rId4" Type="http://schemas.openxmlformats.org/officeDocument/2006/relationships/control" Target="../activeX/activeX20.xml"/></Relationships>
</file>

<file path=xl/worksheets/_rels/sheet20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1.vml"/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20.bin"/><Relationship Id="rId6" Type="http://schemas.openxmlformats.org/officeDocument/2006/relationships/ctrlProp" Target="../ctrlProps/ctrlProp9.xml"/><Relationship Id="rId5" Type="http://schemas.openxmlformats.org/officeDocument/2006/relationships/image" Target="../media/image22.emf"/><Relationship Id="rId4" Type="http://schemas.openxmlformats.org/officeDocument/2006/relationships/control" Target="../activeX/activeX22.xml"/></Relationships>
</file>

<file path=xl/worksheets/_rels/sheet2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2.vml"/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21.bin"/><Relationship Id="rId6" Type="http://schemas.openxmlformats.org/officeDocument/2006/relationships/ctrlProp" Target="../ctrlProps/ctrlProp10.xml"/><Relationship Id="rId5" Type="http://schemas.openxmlformats.org/officeDocument/2006/relationships/image" Target="../media/image23.emf"/><Relationship Id="rId4" Type="http://schemas.openxmlformats.org/officeDocument/2006/relationships/control" Target="../activeX/activeX23.xml"/></Relationships>
</file>

<file path=xl/worksheets/_rels/sheet2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3.vml"/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22.bin"/><Relationship Id="rId6" Type="http://schemas.openxmlformats.org/officeDocument/2006/relationships/ctrlProp" Target="../ctrlProps/ctrlProp11.xml"/><Relationship Id="rId5" Type="http://schemas.openxmlformats.org/officeDocument/2006/relationships/image" Target="../media/image24.emf"/><Relationship Id="rId4" Type="http://schemas.openxmlformats.org/officeDocument/2006/relationships/control" Target="../activeX/activeX24.xml"/></Relationships>
</file>

<file path=xl/worksheets/_rels/sheet23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12.xml"/><Relationship Id="rId3" Type="http://schemas.openxmlformats.org/officeDocument/2006/relationships/vmlDrawing" Target="../drawings/vmlDrawing14.vml"/><Relationship Id="rId7" Type="http://schemas.openxmlformats.org/officeDocument/2006/relationships/image" Target="../media/image26.emf"/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23.bin"/><Relationship Id="rId6" Type="http://schemas.openxmlformats.org/officeDocument/2006/relationships/control" Target="../activeX/activeX26.xml"/><Relationship Id="rId5" Type="http://schemas.openxmlformats.org/officeDocument/2006/relationships/image" Target="../media/image25.emf"/><Relationship Id="rId4" Type="http://schemas.openxmlformats.org/officeDocument/2006/relationships/control" Target="../activeX/activeX25.xml"/><Relationship Id="rId9" Type="http://schemas.openxmlformats.org/officeDocument/2006/relationships/ctrlProp" Target="../ctrlProps/ctrlProp13.xml"/></Relationships>
</file>

<file path=xl/worksheets/_rels/sheet24.xml.rels><?xml version="1.0" encoding="UTF-8" standalone="yes"?>
<Relationships xmlns="http://schemas.openxmlformats.org/package/2006/relationships"><Relationship Id="rId8" Type="http://schemas.openxmlformats.org/officeDocument/2006/relationships/control" Target="../activeX/activeX29.xml"/><Relationship Id="rId3" Type="http://schemas.openxmlformats.org/officeDocument/2006/relationships/vmlDrawing" Target="../drawings/vmlDrawing15.vml"/><Relationship Id="rId7" Type="http://schemas.openxmlformats.org/officeDocument/2006/relationships/image" Target="../media/image28.emf"/><Relationship Id="rId12" Type="http://schemas.openxmlformats.org/officeDocument/2006/relationships/ctrlProp" Target="../ctrlProps/ctrlProp16.xml"/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24.bin"/><Relationship Id="rId6" Type="http://schemas.openxmlformats.org/officeDocument/2006/relationships/control" Target="../activeX/activeX28.xml"/><Relationship Id="rId11" Type="http://schemas.openxmlformats.org/officeDocument/2006/relationships/ctrlProp" Target="../ctrlProps/ctrlProp15.xml"/><Relationship Id="rId5" Type="http://schemas.openxmlformats.org/officeDocument/2006/relationships/image" Target="../media/image27.emf"/><Relationship Id="rId10" Type="http://schemas.openxmlformats.org/officeDocument/2006/relationships/ctrlProp" Target="../ctrlProps/ctrlProp14.xml"/><Relationship Id="rId4" Type="http://schemas.openxmlformats.org/officeDocument/2006/relationships/control" Target="../activeX/activeX27.xml"/><Relationship Id="rId9" Type="http://schemas.openxmlformats.org/officeDocument/2006/relationships/image" Target="../media/image29.emf"/></Relationships>
</file>

<file path=xl/worksheets/_rels/sheet2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6.vml"/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25.bin"/><Relationship Id="rId5" Type="http://schemas.openxmlformats.org/officeDocument/2006/relationships/image" Target="../media/image30.emf"/><Relationship Id="rId4" Type="http://schemas.openxmlformats.org/officeDocument/2006/relationships/control" Target="../activeX/activeX30.xml"/></Relationships>
</file>

<file path=xl/worksheets/_rels/sheet26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7.vml"/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26.bin"/><Relationship Id="rId5" Type="http://schemas.openxmlformats.org/officeDocument/2006/relationships/image" Target="../media/image31.emf"/><Relationship Id="rId4" Type="http://schemas.openxmlformats.org/officeDocument/2006/relationships/control" Target="../activeX/activeX31.xml"/></Relationships>
</file>

<file path=xl/worksheets/_rels/sheet27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8.vml"/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27.bin"/><Relationship Id="rId5" Type="http://schemas.openxmlformats.org/officeDocument/2006/relationships/image" Target="../media/image32.emf"/><Relationship Id="rId4" Type="http://schemas.openxmlformats.org/officeDocument/2006/relationships/control" Target="../activeX/activeX32.xml"/></Relationships>
</file>

<file path=xl/worksheets/_rels/sheet28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9.vml"/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8.bin"/><Relationship Id="rId5" Type="http://schemas.openxmlformats.org/officeDocument/2006/relationships/image" Target="../media/image33.emf"/><Relationship Id="rId4" Type="http://schemas.openxmlformats.org/officeDocument/2006/relationships/control" Target="../activeX/activeX33.xml"/></Relationships>
</file>

<file path=xl/worksheets/_rels/sheet29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0.vml"/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9.bin"/><Relationship Id="rId5" Type="http://schemas.openxmlformats.org/officeDocument/2006/relationships/image" Target="../media/image34.emf"/><Relationship Id="rId4" Type="http://schemas.openxmlformats.org/officeDocument/2006/relationships/control" Target="../activeX/activeX34.xml"/></Relationships>
</file>

<file path=xl/worksheets/_rels/sheet30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1.vml"/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30.bin"/><Relationship Id="rId5" Type="http://schemas.openxmlformats.org/officeDocument/2006/relationships/image" Target="../media/image35.emf"/><Relationship Id="rId4" Type="http://schemas.openxmlformats.org/officeDocument/2006/relationships/control" Target="../activeX/activeX35.xml"/></Relationships>
</file>

<file path=xl/worksheets/_rels/sheet3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2.vml"/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31.bin"/><Relationship Id="rId5" Type="http://schemas.openxmlformats.org/officeDocument/2006/relationships/image" Target="../media/image36.emf"/><Relationship Id="rId4" Type="http://schemas.openxmlformats.org/officeDocument/2006/relationships/control" Target="../activeX/activeX36.xml"/></Relationships>
</file>

<file path=xl/worksheets/_rels/sheet3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3.vml"/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32.bin"/><Relationship Id="rId5" Type="http://schemas.openxmlformats.org/officeDocument/2006/relationships/image" Target="../media/image37.emf"/><Relationship Id="rId4" Type="http://schemas.openxmlformats.org/officeDocument/2006/relationships/control" Target="../activeX/activeX37.xml"/></Relationships>
</file>

<file path=xl/worksheets/_rels/sheet3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4"/>
  <dimension ref="A1:P57"/>
  <sheetViews>
    <sheetView tabSelected="1" topLeftCell="A2" zoomScale="90" zoomScaleNormal="90" zoomScalePageLayoutView="70" workbookViewId="0">
      <selection activeCell="A8" sqref="A8:D8"/>
    </sheetView>
  </sheetViews>
  <sheetFormatPr defaultRowHeight="14.25" x14ac:dyDescent="0.2"/>
  <cols>
    <col min="1" max="1" width="10.75" style="15" customWidth="1"/>
    <col min="2" max="2" width="9.625" style="15" customWidth="1"/>
    <col min="3" max="3" width="11.125" style="15" customWidth="1"/>
    <col min="4" max="4" width="9.625" style="15" customWidth="1"/>
    <col min="5" max="5" width="2.125" style="342" customWidth="1"/>
    <col min="6" max="6" width="9.625" style="15" customWidth="1"/>
    <col min="7" max="7" width="2.125" style="15" customWidth="1"/>
    <col min="8" max="11" width="9.625" style="15" customWidth="1"/>
    <col min="12" max="12" width="2.5" style="15" customWidth="1"/>
    <col min="13" max="13" width="9.625" style="15" customWidth="1"/>
    <col min="14" max="16384" width="9" style="15"/>
  </cols>
  <sheetData>
    <row r="1" spans="1:16" hidden="1" x14ac:dyDescent="0.2">
      <c r="A1" s="18"/>
      <c r="B1" s="18"/>
      <c r="C1" s="18"/>
      <c r="D1" s="18"/>
      <c r="E1" s="343"/>
      <c r="F1" s="18"/>
      <c r="G1" s="18"/>
      <c r="H1" s="18"/>
      <c r="I1" s="18"/>
      <c r="J1" s="18"/>
      <c r="K1" s="18"/>
      <c r="L1" s="18"/>
      <c r="M1" s="18"/>
    </row>
    <row r="2" spans="1:16" s="8" customFormat="1" ht="15" x14ac:dyDescent="0.2">
      <c r="A2" s="855" t="s">
        <v>106</v>
      </c>
      <c r="B2" s="856"/>
      <c r="C2" s="856"/>
      <c r="D2" s="856"/>
      <c r="E2" s="34"/>
      <c r="F2" s="856"/>
      <c r="G2" s="856"/>
      <c r="H2" s="856"/>
      <c r="I2" s="856"/>
      <c r="J2" s="856"/>
      <c r="K2" s="856"/>
      <c r="L2" s="856"/>
      <c r="M2" s="867" t="s">
        <v>871</v>
      </c>
    </row>
    <row r="3" spans="1:16" s="8" customFormat="1" ht="15" x14ac:dyDescent="0.2">
      <c r="A3" s="106" t="s">
        <v>864</v>
      </c>
      <c r="B3" s="98"/>
      <c r="C3" s="98"/>
      <c r="D3" s="98"/>
      <c r="E3" s="9"/>
      <c r="F3" s="98"/>
      <c r="G3" s="98"/>
      <c r="H3" s="98"/>
      <c r="I3" s="98"/>
      <c r="J3" s="98"/>
      <c r="K3" s="98"/>
      <c r="L3" s="98"/>
      <c r="M3" s="93"/>
    </row>
    <row r="4" spans="1:16" s="8" customFormat="1" ht="15" x14ac:dyDescent="0.2">
      <c r="A4" s="106" t="s">
        <v>161</v>
      </c>
      <c r="B4" s="98"/>
      <c r="C4" s="98"/>
      <c r="D4" s="98"/>
      <c r="E4" s="9"/>
      <c r="F4" s="98"/>
      <c r="G4" s="98"/>
      <c r="H4" s="98"/>
      <c r="I4" s="98"/>
      <c r="J4" s="98"/>
      <c r="K4" s="900" t="s">
        <v>149</v>
      </c>
      <c r="L4" s="900"/>
      <c r="M4" s="866"/>
    </row>
    <row r="5" spans="1:16" s="8" customFormat="1" ht="15" x14ac:dyDescent="0.2">
      <c r="A5" s="106" t="s">
        <v>865</v>
      </c>
      <c r="B5" s="98"/>
      <c r="C5" s="98"/>
      <c r="D5" s="98"/>
      <c r="E5" s="9"/>
      <c r="F5" s="98"/>
      <c r="G5" s="98"/>
      <c r="H5" s="98"/>
      <c r="I5" s="98"/>
      <c r="J5" s="98"/>
      <c r="K5" s="901" t="s">
        <v>152</v>
      </c>
      <c r="L5" s="901"/>
      <c r="M5" s="866"/>
    </row>
    <row r="6" spans="1:16" s="8" customFormat="1" ht="15" x14ac:dyDescent="0.2">
      <c r="A6" s="106"/>
      <c r="B6" s="98"/>
      <c r="C6" s="98"/>
      <c r="D6" s="98"/>
      <c r="E6" s="9"/>
      <c r="F6" s="98"/>
      <c r="G6" s="98"/>
      <c r="H6" s="98"/>
      <c r="I6" s="98"/>
      <c r="J6" s="98"/>
      <c r="K6" s="98"/>
      <c r="L6" s="98"/>
      <c r="M6" s="93"/>
    </row>
    <row r="7" spans="1:16" s="8" customFormat="1" ht="15" x14ac:dyDescent="0.2">
      <c r="A7" s="197" t="s">
        <v>162</v>
      </c>
      <c r="B7" s="153"/>
      <c r="C7" s="153"/>
      <c r="D7" s="153"/>
      <c r="E7" s="152"/>
      <c r="F7" s="153" t="s">
        <v>47</v>
      </c>
      <c r="G7" s="153"/>
      <c r="H7" s="153"/>
      <c r="I7" s="153"/>
      <c r="J7" s="153"/>
      <c r="K7" s="153" t="s">
        <v>163</v>
      </c>
      <c r="L7" s="98"/>
      <c r="M7" s="93"/>
    </row>
    <row r="8" spans="1:16" s="8" customFormat="1" ht="17.100000000000001" customHeight="1" x14ac:dyDescent="0.2">
      <c r="A8" s="907"/>
      <c r="B8" s="903"/>
      <c r="C8" s="903"/>
      <c r="D8" s="903"/>
      <c r="E8" s="94"/>
      <c r="F8" s="903"/>
      <c r="G8" s="903"/>
      <c r="H8" s="903"/>
      <c r="I8" s="903"/>
      <c r="J8" s="94"/>
      <c r="K8" s="903"/>
      <c r="L8" s="903"/>
      <c r="M8" s="904"/>
    </row>
    <row r="9" spans="1:16" s="8" customFormat="1" ht="15" x14ac:dyDescent="0.2">
      <c r="A9" s="106"/>
      <c r="M9" s="93"/>
      <c r="P9" s="8" t="s">
        <v>899</v>
      </c>
    </row>
    <row r="10" spans="1:16" s="8" customFormat="1" ht="17.100000000000001" customHeight="1" x14ac:dyDescent="0.2">
      <c r="A10" s="36" t="s">
        <v>446</v>
      </c>
      <c r="B10" s="905"/>
      <c r="C10" s="905"/>
      <c r="D10" s="905"/>
      <c r="I10" s="8" t="s">
        <v>107</v>
      </c>
      <c r="K10" s="37">
        <v>44013</v>
      </c>
      <c r="L10" s="858" t="s">
        <v>33</v>
      </c>
      <c r="M10" s="38">
        <v>44377</v>
      </c>
      <c r="P10" s="8" t="s">
        <v>900</v>
      </c>
    </row>
    <row r="11" spans="1:16" s="8" customFormat="1" ht="17.100000000000001" customHeight="1" x14ac:dyDescent="0.2">
      <c r="A11" s="106"/>
      <c r="B11" s="906"/>
      <c r="C11" s="906"/>
      <c r="D11" s="906"/>
      <c r="K11" s="859"/>
      <c r="M11" s="40"/>
      <c r="O11" s="15"/>
      <c r="P11" s="8" t="s">
        <v>901</v>
      </c>
    </row>
    <row r="12" spans="1:16" s="8" customFormat="1" ht="15" x14ac:dyDescent="0.2">
      <c r="A12" s="1"/>
      <c r="B12" s="41"/>
      <c r="C12" s="41"/>
      <c r="D12" s="41"/>
      <c r="E12" s="33"/>
      <c r="F12" s="94"/>
      <c r="G12" s="94"/>
      <c r="H12" s="94"/>
      <c r="I12" s="94"/>
      <c r="J12" s="94"/>
      <c r="K12" s="94"/>
      <c r="L12" s="94"/>
      <c r="M12" s="42"/>
    </row>
    <row r="13" spans="1:16" s="98" customFormat="1" ht="15" x14ac:dyDescent="0.2">
      <c r="A13" s="106"/>
      <c r="E13" s="9"/>
      <c r="M13" s="93"/>
    </row>
    <row r="14" spans="1:16" s="98" customFormat="1" ht="15" x14ac:dyDescent="0.2">
      <c r="A14" s="106"/>
      <c r="B14" s="43" t="s">
        <v>482</v>
      </c>
      <c r="E14" s="9"/>
      <c r="M14" s="93"/>
    </row>
    <row r="15" spans="1:16" s="8" customFormat="1" ht="15" x14ac:dyDescent="0.2">
      <c r="A15" s="106"/>
      <c r="B15" s="43" t="s">
        <v>483</v>
      </c>
      <c r="C15" s="43"/>
      <c r="D15" s="43"/>
      <c r="E15" s="44"/>
      <c r="F15" s="43"/>
      <c r="G15" s="43"/>
      <c r="H15" s="43"/>
      <c r="I15" s="43"/>
      <c r="J15" s="43"/>
      <c r="K15" s="43"/>
      <c r="L15" s="98"/>
      <c r="M15" s="93"/>
    </row>
    <row r="16" spans="1:16" s="8" customFormat="1" ht="15" x14ac:dyDescent="0.2">
      <c r="A16" s="106"/>
      <c r="B16" s="43" t="s">
        <v>484</v>
      </c>
      <c r="C16" s="98"/>
      <c r="D16" s="98"/>
      <c r="E16" s="9"/>
      <c r="F16" s="98"/>
      <c r="G16" s="98"/>
      <c r="H16" s="98"/>
      <c r="I16" s="98"/>
      <c r="J16" s="98"/>
      <c r="K16" s="98"/>
      <c r="L16" s="98"/>
      <c r="M16" s="93"/>
    </row>
    <row r="17" spans="1:13" s="8" customFormat="1" ht="15" x14ac:dyDescent="0.2">
      <c r="A17" s="106"/>
      <c r="B17" s="98"/>
      <c r="C17" s="98"/>
      <c r="D17" s="98"/>
      <c r="E17" s="9"/>
      <c r="F17" s="98"/>
      <c r="G17" s="98"/>
      <c r="H17" s="98"/>
      <c r="I17" s="98"/>
      <c r="J17" s="98"/>
      <c r="K17" s="98"/>
      <c r="L17" s="98"/>
      <c r="M17" s="93"/>
    </row>
    <row r="18" spans="1:13" s="8" customFormat="1" ht="15" x14ac:dyDescent="0.2">
      <c r="A18" s="106"/>
      <c r="B18" s="98" t="s">
        <v>108</v>
      </c>
      <c r="C18" s="98"/>
      <c r="D18" s="98"/>
      <c r="E18" s="9"/>
      <c r="F18" s="98"/>
      <c r="G18" s="98"/>
      <c r="H18" s="98"/>
      <c r="I18" s="98"/>
      <c r="J18" s="98"/>
      <c r="K18" s="98"/>
      <c r="L18" s="98"/>
      <c r="M18" s="93"/>
    </row>
    <row r="19" spans="1:13" s="8" customFormat="1" ht="15" x14ac:dyDescent="0.2">
      <c r="A19" s="106"/>
      <c r="B19" s="98"/>
      <c r="C19" s="98"/>
      <c r="D19" s="98"/>
      <c r="E19" s="9"/>
      <c r="F19" s="98"/>
      <c r="G19" s="98"/>
      <c r="H19" s="98"/>
      <c r="I19" s="98"/>
      <c r="J19" s="98"/>
      <c r="K19" s="98"/>
      <c r="L19" s="98"/>
      <c r="M19" s="93"/>
    </row>
    <row r="20" spans="1:13" s="8" customFormat="1" ht="15" x14ac:dyDescent="0.2">
      <c r="A20" s="106"/>
      <c r="B20" s="8" t="s">
        <v>823</v>
      </c>
      <c r="L20" s="98"/>
      <c r="M20" s="93"/>
    </row>
    <row r="21" spans="1:13" s="8" customFormat="1" ht="15" x14ac:dyDescent="0.2">
      <c r="A21" s="106"/>
      <c r="B21" s="8" t="s">
        <v>866</v>
      </c>
      <c r="L21" s="98"/>
      <c r="M21" s="93"/>
    </row>
    <row r="22" spans="1:13" s="8" customFormat="1" ht="15" x14ac:dyDescent="0.2">
      <c r="A22" s="106"/>
      <c r="B22" s="8" t="s">
        <v>867</v>
      </c>
      <c r="D22" s="854"/>
      <c r="E22" s="854"/>
      <c r="G22" s="599"/>
      <c r="H22" s="857" t="str">
        <f>TEXT($K$10,"mm/dd/yy")&amp;" to "&amp;TEXT($M$10,"mm/dd/yy")</f>
        <v>07/01/20 to 06/30/21</v>
      </c>
      <c r="I22" s="2"/>
      <c r="J22" s="2"/>
      <c r="K22" s="8" t="s">
        <v>0</v>
      </c>
      <c r="L22" s="98"/>
      <c r="M22" s="93"/>
    </row>
    <row r="23" spans="1:13" s="8" customFormat="1" ht="15" x14ac:dyDescent="0.2">
      <c r="A23" s="106"/>
      <c r="B23" s="8" t="s">
        <v>868</v>
      </c>
      <c r="L23" s="98"/>
      <c r="M23" s="93"/>
    </row>
    <row r="24" spans="1:13" s="8" customFormat="1" ht="15" x14ac:dyDescent="0.2">
      <c r="A24" s="106"/>
      <c r="B24" s="8" t="s">
        <v>869</v>
      </c>
      <c r="L24" s="98"/>
      <c r="M24" s="93"/>
    </row>
    <row r="25" spans="1:13" s="8" customFormat="1" ht="15" x14ac:dyDescent="0.2">
      <c r="A25" s="106"/>
      <c r="B25" s="8" t="s">
        <v>870</v>
      </c>
      <c r="L25" s="98"/>
      <c r="M25" s="93"/>
    </row>
    <row r="26" spans="1:13" x14ac:dyDescent="0.2">
      <c r="A26" s="206"/>
      <c r="B26" s="6"/>
      <c r="C26" s="6"/>
      <c r="D26" s="6"/>
      <c r="E26" s="280"/>
      <c r="F26" s="6"/>
      <c r="G26" s="6"/>
      <c r="H26" s="6"/>
      <c r="I26" s="6"/>
      <c r="J26" s="6"/>
      <c r="K26" s="6"/>
      <c r="L26" s="6"/>
      <c r="M26" s="14"/>
    </row>
    <row r="27" spans="1:13" ht="18.75" customHeight="1" x14ac:dyDescent="0.2">
      <c r="A27" s="206"/>
      <c r="B27" s="902"/>
      <c r="C27" s="902"/>
      <c r="D27" s="902"/>
      <c r="E27" s="902"/>
      <c r="F27" s="902"/>
      <c r="G27" s="902"/>
      <c r="H27" s="902"/>
      <c r="M27" s="14"/>
    </row>
    <row r="28" spans="1:13" s="861" customFormat="1" x14ac:dyDescent="0.25">
      <c r="A28" s="860"/>
      <c r="B28" s="868" t="s">
        <v>110</v>
      </c>
      <c r="C28" s="868"/>
      <c r="D28" s="868"/>
      <c r="E28" s="868"/>
      <c r="F28" s="868"/>
      <c r="G28" s="868"/>
      <c r="H28" s="868"/>
      <c r="M28" s="862"/>
    </row>
    <row r="29" spans="1:13" x14ac:dyDescent="0.2">
      <c r="A29" s="206"/>
      <c r="B29" s="868" t="s">
        <v>822</v>
      </c>
      <c r="C29" s="21"/>
      <c r="D29" s="21"/>
      <c r="E29" s="21"/>
      <c r="F29" s="21"/>
      <c r="G29" s="21"/>
      <c r="H29" s="21"/>
      <c r="M29" s="14"/>
    </row>
    <row r="30" spans="1:13" x14ac:dyDescent="0.2">
      <c r="A30" s="206"/>
      <c r="E30" s="15"/>
      <c r="M30" s="14"/>
    </row>
    <row r="31" spans="1:13" ht="16.5" customHeight="1" x14ac:dyDescent="0.2">
      <c r="A31" s="206"/>
      <c r="B31" s="895"/>
      <c r="C31" s="895"/>
      <c r="D31" s="895"/>
      <c r="E31" s="895"/>
      <c r="F31" s="895"/>
      <c r="G31" s="895"/>
      <c r="H31" s="895"/>
      <c r="J31" s="897"/>
      <c r="K31" s="897"/>
      <c r="M31" s="14"/>
    </row>
    <row r="32" spans="1:13" s="861" customFormat="1" ht="16.5" customHeight="1" x14ac:dyDescent="0.25">
      <c r="A32" s="860"/>
      <c r="B32" s="868" t="s">
        <v>116</v>
      </c>
      <c r="C32" s="868"/>
      <c r="D32" s="868"/>
      <c r="E32" s="868"/>
      <c r="F32" s="868"/>
      <c r="G32" s="868"/>
      <c r="H32" s="868"/>
      <c r="I32" s="868"/>
      <c r="J32" s="868" t="s">
        <v>109</v>
      </c>
      <c r="M32" s="862"/>
    </row>
    <row r="33" spans="1:13" s="861" customFormat="1" ht="6.75" customHeight="1" x14ac:dyDescent="0.25">
      <c r="A33" s="865"/>
      <c r="B33" s="863"/>
      <c r="C33" s="863"/>
      <c r="D33" s="863"/>
      <c r="E33" s="863"/>
      <c r="F33" s="863"/>
      <c r="G33" s="863"/>
      <c r="H33" s="863"/>
      <c r="I33" s="863"/>
      <c r="J33" s="863"/>
      <c r="K33" s="863"/>
      <c r="L33" s="863"/>
      <c r="M33" s="864"/>
    </row>
    <row r="34" spans="1:13" ht="16.5" customHeight="1" x14ac:dyDescent="0.2">
      <c r="A34" s="155"/>
      <c r="E34" s="15"/>
      <c r="M34" s="14"/>
    </row>
    <row r="35" spans="1:13" ht="16.5" customHeight="1" x14ac:dyDescent="0.2">
      <c r="A35" s="155"/>
      <c r="B35" s="895"/>
      <c r="C35" s="895"/>
      <c r="D35" s="895"/>
      <c r="E35" s="895"/>
      <c r="F35" s="895"/>
      <c r="G35" s="895"/>
      <c r="H35" s="895"/>
      <c r="J35" s="898"/>
      <c r="K35" s="898"/>
      <c r="M35" s="533"/>
    </row>
    <row r="36" spans="1:13" s="861" customFormat="1" ht="16.5" customHeight="1" x14ac:dyDescent="0.25">
      <c r="A36" s="865"/>
      <c r="B36" s="868" t="s">
        <v>117</v>
      </c>
      <c r="C36" s="868"/>
      <c r="D36" s="868"/>
      <c r="E36" s="868"/>
      <c r="F36" s="868"/>
      <c r="G36" s="868"/>
      <c r="H36" s="868"/>
      <c r="I36" s="868"/>
      <c r="J36" s="868" t="s">
        <v>111</v>
      </c>
      <c r="K36" s="868"/>
      <c r="L36" s="868"/>
      <c r="M36" s="869" t="s">
        <v>278</v>
      </c>
    </row>
    <row r="37" spans="1:13" ht="16.5" customHeight="1" x14ac:dyDescent="0.2">
      <c r="A37" s="155"/>
      <c r="E37" s="15"/>
      <c r="J37" s="895"/>
      <c r="K37" s="895"/>
      <c r="L37" s="895"/>
      <c r="M37" s="899"/>
    </row>
    <row r="38" spans="1:13" s="861" customFormat="1" ht="16.5" customHeight="1" x14ac:dyDescent="0.25">
      <c r="A38" s="865"/>
      <c r="J38" s="868" t="s">
        <v>113</v>
      </c>
      <c r="M38" s="862"/>
    </row>
    <row r="39" spans="1:13" s="861" customFormat="1" ht="6.75" customHeight="1" x14ac:dyDescent="0.25">
      <c r="A39" s="865"/>
      <c r="B39" s="863"/>
      <c r="C39" s="863"/>
      <c r="D39" s="863"/>
      <c r="E39" s="863"/>
      <c r="F39" s="863"/>
      <c r="G39" s="863"/>
      <c r="H39" s="863"/>
      <c r="I39" s="863"/>
      <c r="J39" s="863"/>
      <c r="K39" s="863"/>
      <c r="L39" s="863"/>
      <c r="M39" s="864"/>
    </row>
    <row r="40" spans="1:13" s="861" customFormat="1" ht="6.75" customHeight="1" x14ac:dyDescent="0.25">
      <c r="A40" s="865"/>
      <c r="B40" s="871"/>
      <c r="C40" s="871"/>
      <c r="D40" s="871"/>
      <c r="E40" s="871"/>
      <c r="F40" s="871"/>
      <c r="G40" s="871"/>
      <c r="H40" s="871"/>
      <c r="I40" s="871"/>
      <c r="J40" s="871"/>
      <c r="K40" s="871"/>
      <c r="L40" s="871"/>
      <c r="M40" s="872"/>
    </row>
    <row r="41" spans="1:13" ht="18.75" customHeight="1" x14ac:dyDescent="0.2">
      <c r="A41" s="155"/>
      <c r="B41" s="902"/>
      <c r="C41" s="902"/>
      <c r="D41" s="902"/>
      <c r="E41" s="902"/>
      <c r="F41" s="902"/>
      <c r="G41" s="902"/>
      <c r="H41" s="902"/>
      <c r="J41" s="898"/>
      <c r="K41" s="898"/>
      <c r="M41" s="533"/>
    </row>
    <row r="42" spans="1:13" s="861" customFormat="1" ht="16.5" customHeight="1" x14ac:dyDescent="0.25">
      <c r="A42" s="860"/>
      <c r="B42" s="868" t="s">
        <v>481</v>
      </c>
      <c r="C42" s="868"/>
      <c r="D42" s="868"/>
      <c r="E42" s="868"/>
      <c r="F42" s="868"/>
      <c r="G42" s="868"/>
      <c r="H42" s="868"/>
      <c r="I42" s="868"/>
      <c r="J42" s="868" t="s">
        <v>112</v>
      </c>
      <c r="K42" s="868"/>
      <c r="L42" s="868"/>
      <c r="M42" s="870" t="s">
        <v>278</v>
      </c>
    </row>
    <row r="43" spans="1:13" ht="16.5" customHeight="1" x14ac:dyDescent="0.2">
      <c r="A43" s="206"/>
      <c r="E43" s="15"/>
      <c r="J43" s="895"/>
      <c r="K43" s="895"/>
      <c r="L43" s="895"/>
      <c r="M43" s="899"/>
    </row>
    <row r="44" spans="1:13" s="861" customFormat="1" ht="15.75" customHeight="1" x14ac:dyDescent="0.25">
      <c r="A44" s="860"/>
      <c r="J44" s="868" t="s">
        <v>113</v>
      </c>
      <c r="M44" s="862"/>
    </row>
    <row r="45" spans="1:13" ht="16.5" customHeight="1" x14ac:dyDescent="0.2">
      <c r="A45" s="206"/>
      <c r="B45" s="896"/>
      <c r="C45" s="896"/>
      <c r="D45" s="896"/>
      <c r="E45" s="896"/>
      <c r="F45" s="896"/>
      <c r="G45" s="896"/>
      <c r="H45" s="896"/>
      <c r="J45" s="895"/>
      <c r="K45" s="895"/>
      <c r="M45" s="14"/>
    </row>
    <row r="46" spans="1:13" s="861" customFormat="1" x14ac:dyDescent="0.25">
      <c r="A46" s="860"/>
      <c r="B46" s="868" t="s">
        <v>114</v>
      </c>
      <c r="C46" s="868"/>
      <c r="D46" s="868"/>
      <c r="E46" s="868"/>
      <c r="F46" s="868"/>
      <c r="G46" s="868"/>
      <c r="H46" s="868"/>
      <c r="I46" s="868"/>
      <c r="J46" s="868" t="s">
        <v>115</v>
      </c>
      <c r="M46" s="862"/>
    </row>
    <row r="47" spans="1:13" x14ac:dyDescent="0.2">
      <c r="A47" s="209"/>
      <c r="B47" s="18"/>
      <c r="C47" s="18"/>
      <c r="D47" s="18"/>
      <c r="E47" s="343"/>
      <c r="F47" s="18"/>
      <c r="G47" s="18"/>
      <c r="H47" s="18"/>
      <c r="I47" s="18"/>
      <c r="J47" s="18"/>
      <c r="K47" s="18"/>
      <c r="L47" s="18"/>
      <c r="M47" s="19"/>
    </row>
    <row r="48" spans="1:13" ht="11.25" customHeight="1" x14ac:dyDescent="0.2">
      <c r="A48" s="6"/>
      <c r="B48" s="6"/>
      <c r="C48" s="6"/>
      <c r="D48" s="6"/>
      <c r="E48" s="280"/>
      <c r="F48" s="6"/>
      <c r="G48" s="6"/>
      <c r="H48" s="6"/>
      <c r="I48" s="6"/>
      <c r="J48" s="6"/>
      <c r="K48" s="6"/>
      <c r="L48" s="6"/>
      <c r="M48" s="6"/>
    </row>
    <row r="49" spans="1:13" s="8" customFormat="1" ht="15" x14ac:dyDescent="0.2">
      <c r="A49" s="15"/>
      <c r="E49" s="46"/>
      <c r="I49" s="894" t="s">
        <v>796</v>
      </c>
      <c r="J49" s="894"/>
      <c r="K49" s="894"/>
      <c r="L49" s="894"/>
    </row>
    <row r="50" spans="1:13" s="8" customFormat="1" ht="15" x14ac:dyDescent="0.2">
      <c r="A50" s="15" t="s">
        <v>904</v>
      </c>
      <c r="E50" s="46"/>
    </row>
    <row r="51" spans="1:13" s="8" customFormat="1" ht="18" customHeight="1" x14ac:dyDescent="0.2">
      <c r="B51" s="47" t="s">
        <v>106</v>
      </c>
      <c r="E51" s="46"/>
      <c r="I51" s="893" t="s">
        <v>793</v>
      </c>
      <c r="J51" s="893"/>
      <c r="K51" s="893"/>
      <c r="L51" s="893"/>
    </row>
    <row r="52" spans="1:13" s="8" customFormat="1" ht="15" x14ac:dyDescent="0.2">
      <c r="B52" s="47" t="s">
        <v>161</v>
      </c>
      <c r="E52" s="46"/>
      <c r="I52" s="48" t="s">
        <v>794</v>
      </c>
      <c r="J52" s="94"/>
      <c r="K52" s="94"/>
      <c r="L52" s="98"/>
    </row>
    <row r="53" spans="1:13" s="8" customFormat="1" ht="15" x14ac:dyDescent="0.2">
      <c r="B53" s="823" t="s">
        <v>790</v>
      </c>
      <c r="E53" s="46"/>
      <c r="I53" s="48"/>
      <c r="L53" s="98"/>
    </row>
    <row r="54" spans="1:13" s="8" customFormat="1" ht="15" x14ac:dyDescent="0.2">
      <c r="A54" s="48" t="s">
        <v>448</v>
      </c>
      <c r="B54" s="47" t="s">
        <v>791</v>
      </c>
      <c r="E54" s="46"/>
      <c r="I54" s="48" t="s">
        <v>795</v>
      </c>
      <c r="J54" s="94"/>
      <c r="K54" s="94"/>
      <c r="L54" s="98"/>
    </row>
    <row r="55" spans="1:13" s="8" customFormat="1" ht="15" x14ac:dyDescent="0.2">
      <c r="A55" s="48" t="s">
        <v>447</v>
      </c>
      <c r="B55" s="47" t="s">
        <v>792</v>
      </c>
      <c r="E55" s="46"/>
      <c r="M55" s="48"/>
    </row>
    <row r="56" spans="1:13" s="8" customFormat="1" ht="12.75" customHeight="1" x14ac:dyDescent="0.2">
      <c r="A56" s="48"/>
      <c r="B56" s="47"/>
      <c r="E56" s="46"/>
      <c r="M56" s="48"/>
    </row>
    <row r="57" spans="1:13" s="8" customFormat="1" ht="15" x14ac:dyDescent="0.2">
      <c r="A57" s="15" t="s">
        <v>824</v>
      </c>
      <c r="B57" s="47"/>
      <c r="C57" s="823" t="s">
        <v>825</v>
      </c>
      <c r="E57" s="46"/>
      <c r="M57" s="48"/>
    </row>
  </sheetData>
  <sheetProtection selectLockedCells="1"/>
  <protectedRanges>
    <protectedRange sqref="J45:K45" name="Range16"/>
    <protectedRange sqref="J43:K43" name="Range14"/>
    <protectedRange sqref="M35 M41" name="Range12"/>
    <protectedRange sqref="J35:K35" name="Range10"/>
    <protectedRange sqref="K31" name="Range8"/>
    <protectedRange sqref="M10" name="Range6"/>
    <protectedRange sqref="B10:G11" name="Range4"/>
    <protectedRange sqref="E8:H8" name="Range2"/>
    <protectedRange sqref="A8:C8" name="Range1"/>
    <protectedRange sqref="K8" name="Range3"/>
    <protectedRange sqref="K10" name="Range5"/>
    <protectedRange sqref="B26:H26" name="Range7"/>
    <protectedRange sqref="B35:H35" name="Range9"/>
    <protectedRange sqref="J37:L37" name="Range11"/>
    <protectedRange sqref="J41:K41" name="Range13"/>
    <protectedRange sqref="B45:H45" name="Range15"/>
    <protectedRange sqref="B27:H27" name="Range7_1"/>
    <protectedRange sqref="B41:H41" name="Range7_2"/>
  </protectedRanges>
  <mergeCells count="20">
    <mergeCell ref="K4:L4"/>
    <mergeCell ref="K5:L5"/>
    <mergeCell ref="B27:H27"/>
    <mergeCell ref="B41:H41"/>
    <mergeCell ref="F8:I8"/>
    <mergeCell ref="K8:M8"/>
    <mergeCell ref="B10:D10"/>
    <mergeCell ref="B11:D11"/>
    <mergeCell ref="A8:D8"/>
    <mergeCell ref="I51:L51"/>
    <mergeCell ref="I49:L49"/>
    <mergeCell ref="B31:H31"/>
    <mergeCell ref="B35:H35"/>
    <mergeCell ref="B45:H45"/>
    <mergeCell ref="J31:K31"/>
    <mergeCell ref="J35:K35"/>
    <mergeCell ref="J41:K41"/>
    <mergeCell ref="J45:K45"/>
    <mergeCell ref="J37:M37"/>
    <mergeCell ref="J43:M43"/>
  </mergeCells>
  <phoneticPr fontId="2" type="noConversion"/>
  <conditionalFormatting sqref="A47:XFD48 A53:H53 J53:XFD53 A52:XFD52 A51:I51 M51:XFD51 A50:XFD50 A49:I49 M49:XFD49 A54:XFD1048576 A6:XFD7 A26:XFD26 A20:A25 L20:XFD25 A12:XFD19 A1:XFD1 A2:I2 B5:K5 B3:I4 K2:XFD2 K4:K5 N3:XFD5 A9:P11 E8:O8 Q8:XFD11">
    <cfRule type="expression" dxfId="697" priority="15">
      <formula>CELL("PROTECT",A1)=0</formula>
    </cfRule>
  </conditionalFormatting>
  <conditionalFormatting sqref="A3:A5">
    <cfRule type="expression" dxfId="696" priority="13">
      <formula>CELL("PROTECT",A3)=0</formula>
    </cfRule>
  </conditionalFormatting>
  <conditionalFormatting sqref="B22:K22">
    <cfRule type="expression" dxfId="695" priority="8">
      <formula>CELL("PROTECT",B22)=0</formula>
    </cfRule>
  </conditionalFormatting>
  <conditionalFormatting sqref="B20:K21">
    <cfRule type="expression" dxfId="694" priority="10">
      <formula>CELL("PROTECT",B20)=0</formula>
    </cfRule>
  </conditionalFormatting>
  <conditionalFormatting sqref="B24:K25 I23:K23 B23:C23 G23">
    <cfRule type="expression" dxfId="693" priority="7">
      <formula>CELL("PROTECT",B23)=0</formula>
    </cfRule>
  </conditionalFormatting>
  <conditionalFormatting sqref="A8">
    <cfRule type="expression" dxfId="692" priority="5">
      <formula>CELL("PROTECT",A8)=0</formula>
    </cfRule>
  </conditionalFormatting>
  <conditionalFormatting sqref="B41">
    <cfRule type="expression" dxfId="691" priority="1">
      <formula>CELL("PROTECT",B41)=0</formula>
    </cfRule>
  </conditionalFormatting>
  <conditionalFormatting sqref="A37:J37 N37:XFD37 A43:I43 N43:XFD43 A44:XFD46 A27:B27 I27:XFD27 A42:XFD42 A41 I41:XFD41 A28:XFD36 A38:XFD40">
    <cfRule type="expression" dxfId="690" priority="4">
      <formula>CELL("PROTECT",A27)=0</formula>
    </cfRule>
  </conditionalFormatting>
  <conditionalFormatting sqref="J43">
    <cfRule type="expression" dxfId="689" priority="3">
      <formula>CELL("PROTECT",J43)=0</formula>
    </cfRule>
  </conditionalFormatting>
  <printOptions horizontalCentered="1"/>
  <pageMargins left="0.25" right="0.28000000000000003" top="0.5" bottom="0.4" header="0.5" footer="0.35"/>
  <pageSetup scale="90" orientation="portrait" horizontalDpi="1200" verticalDpi="1200" r:id="rId1"/>
  <headerFooter>
    <oddFooter>&amp;RID-46 (rev. 07/21)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16"/>
  <dimension ref="A1:L55"/>
  <sheetViews>
    <sheetView showWhiteSpace="0" zoomScale="80" zoomScaleNormal="80" zoomScalePageLayoutView="70" workbookViewId="0">
      <pane ySplit="8" topLeftCell="A24" activePane="bottomLeft" state="frozen"/>
      <selection activeCell="M32" sqref="M32"/>
      <selection pane="bottomLeft" activeCell="K43" sqref="K43"/>
    </sheetView>
  </sheetViews>
  <sheetFormatPr defaultColWidth="7.25" defaultRowHeight="15.75" customHeight="1" x14ac:dyDescent="0.2"/>
  <cols>
    <col min="1" max="1" width="5" style="6" customWidth="1"/>
    <col min="2" max="2" width="28.125" style="6" customWidth="1"/>
    <col min="3" max="3" width="11" style="6" customWidth="1"/>
    <col min="4" max="10" width="14.375" style="6" customWidth="1"/>
    <col min="11" max="11" width="9.75" style="6" customWidth="1"/>
    <col min="12" max="16384" width="7.25" style="6"/>
  </cols>
  <sheetData>
    <row r="1" spans="1:11" s="98" customFormat="1" ht="15.75" customHeight="1" x14ac:dyDescent="0.2">
      <c r="A1" s="913" t="s">
        <v>168</v>
      </c>
      <c r="B1" s="914"/>
      <c r="C1" s="914"/>
      <c r="D1" s="914"/>
      <c r="E1" s="914"/>
      <c r="F1" s="914"/>
      <c r="G1" s="914"/>
      <c r="H1" s="914"/>
      <c r="I1" s="914"/>
      <c r="J1" s="915"/>
    </row>
    <row r="2" spans="1:11" s="98" customFormat="1" ht="6" customHeight="1" x14ac:dyDescent="0.2">
      <c r="A2" s="103"/>
      <c r="B2" s="100"/>
      <c r="C2" s="100"/>
      <c r="D2" s="100"/>
      <c r="E2" s="100"/>
      <c r="F2" s="100"/>
      <c r="G2" s="100"/>
      <c r="H2" s="100"/>
      <c r="I2" s="100"/>
      <c r="J2" s="104"/>
    </row>
    <row r="3" spans="1:11" s="98" customFormat="1" ht="15.75" customHeight="1" x14ac:dyDescent="0.2">
      <c r="A3" s="918" t="s">
        <v>162</v>
      </c>
      <c r="B3" s="919"/>
      <c r="C3" s="919"/>
      <c r="D3" s="919" t="s">
        <v>47</v>
      </c>
      <c r="E3" s="919"/>
      <c r="F3" s="919"/>
      <c r="G3" s="919" t="s">
        <v>163</v>
      </c>
      <c r="H3" s="919"/>
      <c r="I3" s="916" t="s">
        <v>107</v>
      </c>
      <c r="J3" s="917"/>
    </row>
    <row r="4" spans="1:11" s="98" customFormat="1" ht="15.75" customHeight="1" x14ac:dyDescent="0.2">
      <c r="A4" s="910">
        <f>Cert!$A$8</f>
        <v>0</v>
      </c>
      <c r="B4" s="911"/>
      <c r="C4" s="911"/>
      <c r="D4" s="911">
        <f>Cert!$F$8</f>
        <v>0</v>
      </c>
      <c r="E4" s="911"/>
      <c r="F4" s="911"/>
      <c r="G4" s="912">
        <f>Cert!$K$8</f>
        <v>0</v>
      </c>
      <c r="H4" s="912"/>
      <c r="I4" s="912" t="str">
        <f>TEXT(Cert!$K$10,"mm/dd/yy")&amp;" to "&amp;TEXT(Cert!$M$10,"mm/dd/yy")</f>
        <v>07/01/20 to 06/30/21</v>
      </c>
      <c r="J4" s="920"/>
    </row>
    <row r="5" spans="1:11" s="8" customFormat="1" ht="6" customHeight="1" x14ac:dyDescent="0.2">
      <c r="A5" s="1"/>
      <c r="B5" s="94"/>
      <c r="C5" s="94"/>
      <c r="D5" s="94"/>
      <c r="E5" s="94"/>
      <c r="F5" s="94"/>
      <c r="G5" s="94"/>
      <c r="H5" s="94"/>
      <c r="I5" s="94"/>
      <c r="J5" s="42"/>
    </row>
    <row r="6" spans="1:11" s="98" customFormat="1" ht="15.75" customHeight="1" x14ac:dyDescent="0.2">
      <c r="A6" s="31"/>
      <c r="B6" s="29"/>
      <c r="C6" s="72"/>
      <c r="D6" s="50" t="s">
        <v>9</v>
      </c>
      <c r="E6" s="50" t="s">
        <v>10</v>
      </c>
      <c r="F6" s="50" t="s">
        <v>11</v>
      </c>
      <c r="G6" s="196" t="s">
        <v>12</v>
      </c>
      <c r="H6" s="196" t="s">
        <v>13</v>
      </c>
      <c r="I6" s="196" t="s">
        <v>14</v>
      </c>
      <c r="J6" s="196" t="s">
        <v>18</v>
      </c>
    </row>
    <row r="7" spans="1:11" s="98" customFormat="1" ht="15.75" customHeight="1" x14ac:dyDescent="0.2">
      <c r="A7" s="31"/>
      <c r="B7" s="29"/>
      <c r="C7" s="72"/>
      <c r="D7" s="115" t="s">
        <v>145</v>
      </c>
      <c r="E7" s="115" t="s">
        <v>28</v>
      </c>
      <c r="F7" s="115" t="s">
        <v>15</v>
      </c>
      <c r="G7" s="112" t="s">
        <v>4</v>
      </c>
      <c r="H7" s="112" t="s">
        <v>0</v>
      </c>
      <c r="I7" s="112" t="s">
        <v>797</v>
      </c>
      <c r="J7" s="51"/>
      <c r="K7" s="52" t="s">
        <v>407</v>
      </c>
    </row>
    <row r="8" spans="1:11" s="98" customFormat="1" ht="15.75" customHeight="1" x14ac:dyDescent="0.2">
      <c r="A8" s="908" t="s">
        <v>144</v>
      </c>
      <c r="B8" s="909"/>
      <c r="C8" s="53" t="s">
        <v>223</v>
      </c>
      <c r="D8" s="113" t="s">
        <v>2</v>
      </c>
      <c r="E8" s="113" t="s">
        <v>3</v>
      </c>
      <c r="F8" s="114" t="s">
        <v>16</v>
      </c>
      <c r="G8" s="113" t="s">
        <v>5</v>
      </c>
      <c r="H8" s="113" t="s">
        <v>30</v>
      </c>
      <c r="I8" s="113" t="s">
        <v>241</v>
      </c>
      <c r="J8" s="113" t="s">
        <v>6</v>
      </c>
      <c r="K8" s="54" t="s">
        <v>408</v>
      </c>
    </row>
    <row r="9" spans="1:11" s="15" customFormat="1" ht="15.75" hidden="1" customHeight="1" x14ac:dyDescent="0.2"/>
    <row r="10" spans="1:11" ht="15.75" customHeight="1" x14ac:dyDescent="0.2">
      <c r="A10" s="157" t="s">
        <v>139</v>
      </c>
      <c r="B10" s="158"/>
      <c r="C10" s="55"/>
      <c r="D10" s="159"/>
      <c r="E10" s="159"/>
      <c r="F10" s="159"/>
      <c r="G10" s="159"/>
      <c r="H10" s="159"/>
      <c r="I10" s="159"/>
      <c r="J10" s="160"/>
    </row>
    <row r="11" spans="1:11" ht="15.75" customHeight="1" x14ac:dyDescent="0.2">
      <c r="A11" s="161" t="s">
        <v>253</v>
      </c>
      <c r="B11" s="162" t="s">
        <v>245</v>
      </c>
      <c r="C11" s="56" t="s">
        <v>224</v>
      </c>
      <c r="D11" s="164">
        <f>+'11-RB'!I39</f>
        <v>0</v>
      </c>
      <c r="E11" s="164">
        <f>+'11-HC'!I48</f>
        <v>0</v>
      </c>
      <c r="F11" s="164">
        <f>+'11-Anc'!I38</f>
        <v>0</v>
      </c>
      <c r="G11" s="164">
        <f>+'11-GA'!I38</f>
        <v>0</v>
      </c>
      <c r="H11" s="165"/>
      <c r="I11" s="165"/>
      <c r="J11" s="166">
        <f>SUM(D11:I11)</f>
        <v>0</v>
      </c>
    </row>
    <row r="12" spans="1:11" ht="15.75" customHeight="1" x14ac:dyDescent="0.2">
      <c r="A12" s="161" t="s">
        <v>254</v>
      </c>
      <c r="B12" s="162" t="s">
        <v>246</v>
      </c>
      <c r="C12" s="56" t="s">
        <v>235</v>
      </c>
      <c r="D12" s="198">
        <f>'1A'!B44</f>
        <v>0</v>
      </c>
      <c r="E12" s="198">
        <f>'1A'!C44</f>
        <v>0</v>
      </c>
      <c r="F12" s="198">
        <f>'1A'!D44</f>
        <v>0</v>
      </c>
      <c r="G12" s="198">
        <f>'1A'!E44</f>
        <v>0</v>
      </c>
      <c r="H12" s="199"/>
      <c r="I12" s="199"/>
      <c r="J12" s="200">
        <f>SUM(D12:I12)</f>
        <v>0</v>
      </c>
    </row>
    <row r="13" spans="1:11" ht="15.75" customHeight="1" x14ac:dyDescent="0.2">
      <c r="A13" s="161" t="s">
        <v>255</v>
      </c>
      <c r="B13" s="162" t="s">
        <v>247</v>
      </c>
      <c r="C13" s="56" t="s">
        <v>225</v>
      </c>
      <c r="D13" s="201">
        <f>ROUND('12-RB'!E40,0)</f>
        <v>0</v>
      </c>
      <c r="E13" s="201">
        <f>ROUND('12-HC'!E40,0)</f>
        <v>0</v>
      </c>
      <c r="F13" s="201">
        <f>ROUND('12-Anc'!E40,0)</f>
        <v>0</v>
      </c>
      <c r="G13" s="201">
        <f>ROUND('12-GA'!E40,0)</f>
        <v>0</v>
      </c>
      <c r="H13" s="199"/>
      <c r="I13" s="199"/>
      <c r="J13" s="202">
        <f>SUM(D13:I13)</f>
        <v>0</v>
      </c>
    </row>
    <row r="14" spans="1:11" ht="15.75" customHeight="1" x14ac:dyDescent="0.2">
      <c r="A14" s="169"/>
      <c r="B14" s="170" t="s">
        <v>236</v>
      </c>
      <c r="C14" s="56"/>
      <c r="D14" s="171">
        <f>SUM(D11:D13)</f>
        <v>0</v>
      </c>
      <c r="E14" s="171">
        <f>SUM(E11:E13)</f>
        <v>0</v>
      </c>
      <c r="F14" s="171">
        <f>SUM(F11:F13)</f>
        <v>0</v>
      </c>
      <c r="G14" s="171">
        <f>SUM(G11:G13)</f>
        <v>0</v>
      </c>
      <c r="H14" s="172"/>
      <c r="I14" s="172"/>
      <c r="J14" s="173">
        <f>SUM(D14:I14)</f>
        <v>0</v>
      </c>
    </row>
    <row r="15" spans="1:11" ht="15.75" customHeight="1" x14ac:dyDescent="0.2">
      <c r="A15" s="157" t="s">
        <v>140</v>
      </c>
      <c r="B15" s="158"/>
      <c r="C15" s="55"/>
      <c r="D15" s="174"/>
      <c r="E15" s="174"/>
      <c r="F15" s="174"/>
      <c r="G15" s="174"/>
      <c r="H15" s="174"/>
      <c r="I15" s="174"/>
      <c r="J15" s="175"/>
    </row>
    <row r="16" spans="1:11" ht="15.75" customHeight="1" x14ac:dyDescent="0.2">
      <c r="A16" s="161" t="s">
        <v>253</v>
      </c>
      <c r="B16" s="162" t="s">
        <v>237</v>
      </c>
      <c r="C16" s="56"/>
      <c r="D16" s="176"/>
      <c r="E16" s="176"/>
      <c r="F16" s="176"/>
      <c r="G16" s="176"/>
      <c r="H16" s="176"/>
      <c r="I16" s="177"/>
      <c r="J16" s="178">
        <f t="shared" ref="J16:J27" si="0">SUM(D16:I16)</f>
        <v>0</v>
      </c>
    </row>
    <row r="17" spans="1:11" ht="15.75" customHeight="1" x14ac:dyDescent="0.2">
      <c r="A17" s="161" t="s">
        <v>254</v>
      </c>
      <c r="B17" s="179" t="s">
        <v>226</v>
      </c>
      <c r="C17" s="56"/>
      <c r="D17" s="176"/>
      <c r="E17" s="176"/>
      <c r="F17" s="176"/>
      <c r="G17" s="176"/>
      <c r="H17" s="180"/>
      <c r="I17" s="180"/>
      <c r="J17" s="166">
        <f t="shared" si="0"/>
        <v>0</v>
      </c>
    </row>
    <row r="18" spans="1:11" ht="15.75" customHeight="1" x14ac:dyDescent="0.2">
      <c r="A18" s="161" t="s">
        <v>255</v>
      </c>
      <c r="B18" s="179" t="s">
        <v>227</v>
      </c>
      <c r="C18" s="56"/>
      <c r="D18" s="176"/>
      <c r="E18" s="176"/>
      <c r="F18" s="176"/>
      <c r="G18" s="176"/>
      <c r="H18" s="180"/>
      <c r="I18" s="180"/>
      <c r="J18" s="166">
        <f t="shared" si="0"/>
        <v>0</v>
      </c>
    </row>
    <row r="19" spans="1:11" ht="15.75" customHeight="1" x14ac:dyDescent="0.2">
      <c r="A19" s="161" t="s">
        <v>256</v>
      </c>
      <c r="B19" s="179" t="s">
        <v>238</v>
      </c>
      <c r="C19" s="56"/>
      <c r="D19" s="176"/>
      <c r="E19" s="176"/>
      <c r="F19" s="176"/>
      <c r="G19" s="176"/>
      <c r="H19" s="180"/>
      <c r="I19" s="180"/>
      <c r="J19" s="166">
        <f t="shared" si="0"/>
        <v>0</v>
      </c>
    </row>
    <row r="20" spans="1:11" ht="15.75" customHeight="1" x14ac:dyDescent="0.2">
      <c r="A20" s="161" t="s">
        <v>257</v>
      </c>
      <c r="B20" s="179" t="s">
        <v>239</v>
      </c>
      <c r="C20" s="56"/>
      <c r="D20" s="176"/>
      <c r="E20" s="176"/>
      <c r="F20" s="176"/>
      <c r="G20" s="176"/>
      <c r="H20" s="180"/>
      <c r="I20" s="180"/>
      <c r="J20" s="166">
        <f t="shared" si="0"/>
        <v>0</v>
      </c>
    </row>
    <row r="21" spans="1:11" ht="15.75" customHeight="1" x14ac:dyDescent="0.2">
      <c r="A21" s="161" t="s">
        <v>258</v>
      </c>
      <c r="B21" s="179" t="s">
        <v>228</v>
      </c>
      <c r="C21" s="56"/>
      <c r="D21" s="176"/>
      <c r="E21" s="176"/>
      <c r="F21" s="176"/>
      <c r="G21" s="176"/>
      <c r="H21" s="180"/>
      <c r="I21" s="180"/>
      <c r="J21" s="166">
        <f t="shared" si="0"/>
        <v>0</v>
      </c>
    </row>
    <row r="22" spans="1:11" ht="15.75" customHeight="1" x14ac:dyDescent="0.2">
      <c r="A22" s="161" t="s">
        <v>259</v>
      </c>
      <c r="B22" s="179" t="s">
        <v>240</v>
      </c>
      <c r="C22" s="56"/>
      <c r="D22" s="176"/>
      <c r="E22" s="176"/>
      <c r="F22" s="176"/>
      <c r="G22" s="176"/>
      <c r="H22" s="180"/>
      <c r="I22" s="180"/>
      <c r="J22" s="166">
        <f t="shared" si="0"/>
        <v>0</v>
      </c>
    </row>
    <row r="23" spans="1:11" ht="15.75" customHeight="1" x14ac:dyDescent="0.2">
      <c r="A23" s="161" t="s">
        <v>260</v>
      </c>
      <c r="B23" s="179" t="s">
        <v>229</v>
      </c>
      <c r="C23" s="56"/>
      <c r="D23" s="176"/>
      <c r="E23" s="176"/>
      <c r="F23" s="176"/>
      <c r="G23" s="176"/>
      <c r="H23" s="180"/>
      <c r="I23" s="180"/>
      <c r="J23" s="166">
        <f t="shared" si="0"/>
        <v>0</v>
      </c>
    </row>
    <row r="24" spans="1:11" ht="15.75" customHeight="1" x14ac:dyDescent="0.2">
      <c r="A24" s="161" t="s">
        <v>263</v>
      </c>
      <c r="B24" s="179" t="s">
        <v>230</v>
      </c>
      <c r="C24" s="56"/>
      <c r="D24" s="176"/>
      <c r="E24" s="176"/>
      <c r="F24" s="176"/>
      <c r="G24" s="176"/>
      <c r="H24" s="180"/>
      <c r="I24" s="180"/>
      <c r="J24" s="166">
        <f t="shared" si="0"/>
        <v>0</v>
      </c>
    </row>
    <row r="25" spans="1:11" ht="15.75" customHeight="1" x14ac:dyDescent="0.2">
      <c r="A25" s="161" t="s">
        <v>261</v>
      </c>
      <c r="B25" s="179" t="s">
        <v>821</v>
      </c>
      <c r="C25" s="151" t="s">
        <v>533</v>
      </c>
      <c r="D25" s="176"/>
      <c r="E25" s="176"/>
      <c r="F25" s="176"/>
      <c r="G25" s="176"/>
      <c r="H25" s="176"/>
      <c r="I25" s="180"/>
      <c r="J25" s="166">
        <f t="shared" si="0"/>
        <v>0</v>
      </c>
      <c r="K25" s="57" t="str">
        <f>IF(J25='14'!I40,"ok","Not = Sch 14")</f>
        <v>ok</v>
      </c>
    </row>
    <row r="26" spans="1:11" ht="15.75" customHeight="1" x14ac:dyDescent="0.2">
      <c r="A26" s="161" t="s">
        <v>262</v>
      </c>
      <c r="B26" s="179" t="s">
        <v>248</v>
      </c>
      <c r="C26" s="56" t="s">
        <v>242</v>
      </c>
      <c r="D26" s="167">
        <f>'1C'!B40</f>
        <v>0</v>
      </c>
      <c r="E26" s="167">
        <f>'1C'!C40</f>
        <v>0</v>
      </c>
      <c r="F26" s="167">
        <f>'1C'!D40</f>
        <v>0</v>
      </c>
      <c r="G26" s="167">
        <f>'1C'!E40</f>
        <v>0</v>
      </c>
      <c r="H26" s="167">
        <f>'1C'!F40</f>
        <v>0</v>
      </c>
      <c r="I26" s="180"/>
      <c r="J26" s="168">
        <f t="shared" si="0"/>
        <v>0</v>
      </c>
      <c r="K26" s="58"/>
    </row>
    <row r="27" spans="1:11" s="158" customFormat="1" ht="15.75" customHeight="1" x14ac:dyDescent="0.2">
      <c r="A27" s="181"/>
      <c r="B27" s="170" t="s">
        <v>250</v>
      </c>
      <c r="C27" s="59"/>
      <c r="D27" s="171">
        <f>SUM(D16:D26)</f>
        <v>0</v>
      </c>
      <c r="E27" s="171">
        <f>SUM(E16:E26)</f>
        <v>0</v>
      </c>
      <c r="F27" s="171">
        <f>SUM(F16:F26)</f>
        <v>0</v>
      </c>
      <c r="G27" s="171">
        <f>SUM(G16:G26)</f>
        <v>0</v>
      </c>
      <c r="H27" s="171">
        <f>SUM(H16:H26)</f>
        <v>0</v>
      </c>
      <c r="I27" s="203"/>
      <c r="J27" s="183">
        <f t="shared" si="0"/>
        <v>0</v>
      </c>
      <c r="K27" s="60"/>
    </row>
    <row r="28" spans="1:11" ht="15.75" customHeight="1" x14ac:dyDescent="0.2">
      <c r="A28" s="181" t="s">
        <v>141</v>
      </c>
      <c r="B28" s="184"/>
      <c r="C28" s="59"/>
      <c r="D28" s="204"/>
      <c r="E28" s="204"/>
      <c r="F28" s="204"/>
      <c r="G28" s="204"/>
      <c r="H28" s="180"/>
      <c r="I28" s="180"/>
      <c r="J28" s="205"/>
      <c r="K28" s="58"/>
    </row>
    <row r="29" spans="1:11" ht="15.75" customHeight="1" x14ac:dyDescent="0.2">
      <c r="A29" s="161" t="s">
        <v>253</v>
      </c>
      <c r="B29" s="179" t="s">
        <v>249</v>
      </c>
      <c r="C29" s="56"/>
      <c r="D29" s="176"/>
      <c r="E29" s="176"/>
      <c r="F29" s="176"/>
      <c r="G29" s="176"/>
      <c r="H29" s="180"/>
      <c r="I29" s="180"/>
      <c r="J29" s="166">
        <f>SUM(D29:I29)</f>
        <v>0</v>
      </c>
      <c r="K29" s="58"/>
    </row>
    <row r="30" spans="1:11" ht="15.75" customHeight="1" x14ac:dyDescent="0.2">
      <c r="A30" s="161" t="s">
        <v>254</v>
      </c>
      <c r="B30" s="179" t="s">
        <v>231</v>
      </c>
      <c r="C30" s="56"/>
      <c r="D30" s="176"/>
      <c r="E30" s="176"/>
      <c r="F30" s="176"/>
      <c r="G30" s="176"/>
      <c r="H30" s="180"/>
      <c r="I30" s="180"/>
      <c r="J30" s="168">
        <f>SUM(D30:I30)</f>
        <v>0</v>
      </c>
      <c r="K30" s="58"/>
    </row>
    <row r="31" spans="1:11" s="15" customFormat="1" ht="15.75" hidden="1" customHeight="1" x14ac:dyDescent="0.2">
      <c r="A31" s="169"/>
      <c r="B31" s="162"/>
      <c r="C31" s="154"/>
      <c r="D31" s="186"/>
      <c r="E31" s="186"/>
      <c r="F31" s="186"/>
      <c r="G31" s="186"/>
      <c r="H31" s="187"/>
      <c r="I31" s="187"/>
      <c r="J31" s="14"/>
      <c r="K31" s="61"/>
    </row>
    <row r="32" spans="1:11" s="158" customFormat="1" ht="15.75" customHeight="1" x14ac:dyDescent="0.2">
      <c r="A32" s="181"/>
      <c r="B32" s="170" t="s">
        <v>485</v>
      </c>
      <c r="C32" s="59"/>
      <c r="D32" s="171">
        <f>SUM(D29:D30)</f>
        <v>0</v>
      </c>
      <c r="E32" s="171">
        <f>SUM(E29:E30)</f>
        <v>0</v>
      </c>
      <c r="F32" s="171">
        <f>SUM(F29:F30)</f>
        <v>0</v>
      </c>
      <c r="G32" s="171">
        <f>SUM(G29:G30)</f>
        <v>0</v>
      </c>
      <c r="H32" s="182"/>
      <c r="I32" s="182"/>
      <c r="J32" s="183">
        <f>SUM(D32:I32)</f>
        <v>0</v>
      </c>
      <c r="K32" s="60"/>
    </row>
    <row r="33" spans="1:12" ht="15.75" customHeight="1" x14ac:dyDescent="0.2">
      <c r="A33" s="181" t="s">
        <v>142</v>
      </c>
      <c r="B33" s="184"/>
      <c r="C33" s="59"/>
      <c r="D33" s="185"/>
      <c r="E33" s="185"/>
      <c r="F33" s="185"/>
      <c r="G33" s="185"/>
      <c r="H33" s="185"/>
      <c r="I33" s="185"/>
      <c r="J33" s="175"/>
      <c r="K33" s="58"/>
    </row>
    <row r="34" spans="1:12" ht="15.75" customHeight="1" x14ac:dyDescent="0.2">
      <c r="A34" s="161" t="s">
        <v>253</v>
      </c>
      <c r="B34" s="179" t="s">
        <v>138</v>
      </c>
      <c r="C34" s="56" t="s">
        <v>232</v>
      </c>
      <c r="D34" s="165"/>
      <c r="E34" s="165"/>
      <c r="F34" s="165"/>
      <c r="G34" s="165"/>
      <c r="H34" s="165"/>
      <c r="I34" s="164">
        <f>'6'!J23</f>
        <v>0</v>
      </c>
      <c r="J34" s="166">
        <f>SUM(D34:I34)</f>
        <v>0</v>
      </c>
      <c r="K34" s="58"/>
    </row>
    <row r="35" spans="1:12" ht="15.75" customHeight="1" x14ac:dyDescent="0.2">
      <c r="A35" s="161" t="s">
        <v>254</v>
      </c>
      <c r="B35" s="179" t="s">
        <v>241</v>
      </c>
      <c r="C35" s="56" t="s">
        <v>244</v>
      </c>
      <c r="D35" s="165"/>
      <c r="E35" s="165"/>
      <c r="F35" s="165"/>
      <c r="G35" s="165"/>
      <c r="H35" s="165"/>
      <c r="I35" s="188">
        <f>+'14'!H40</f>
        <v>0</v>
      </c>
      <c r="J35" s="168">
        <f>SUM(D35:I35)</f>
        <v>0</v>
      </c>
      <c r="K35" s="58"/>
    </row>
    <row r="36" spans="1:12" s="158" customFormat="1" ht="15.75" customHeight="1" x14ac:dyDescent="0.2">
      <c r="A36" s="181"/>
      <c r="B36" s="170" t="s">
        <v>251</v>
      </c>
      <c r="C36" s="59"/>
      <c r="D36" s="182"/>
      <c r="E36" s="182"/>
      <c r="F36" s="182"/>
      <c r="G36" s="182"/>
      <c r="H36" s="182"/>
      <c r="I36" s="171">
        <f>SUM(I34:I35)</f>
        <v>0</v>
      </c>
      <c r="J36" s="183">
        <f>SUM(J34+J35)</f>
        <v>0</v>
      </c>
      <c r="K36" s="60"/>
    </row>
    <row r="37" spans="1:12" ht="15.75" customHeight="1" x14ac:dyDescent="0.2">
      <c r="A37" s="181" t="s">
        <v>252</v>
      </c>
      <c r="B37" s="184"/>
      <c r="C37" s="59"/>
      <c r="D37" s="189"/>
      <c r="E37" s="189"/>
      <c r="F37" s="189"/>
      <c r="G37" s="189"/>
      <c r="H37" s="189"/>
      <c r="I37" s="182"/>
      <c r="J37" s="190">
        <f>SUM(D37:I37)</f>
        <v>0</v>
      </c>
      <c r="K37" s="58"/>
    </row>
    <row r="38" spans="1:12" ht="15.75" customHeight="1" x14ac:dyDescent="0.2">
      <c r="A38" s="181" t="s">
        <v>143</v>
      </c>
      <c r="B38" s="184"/>
      <c r="C38" s="59"/>
      <c r="D38" s="174"/>
      <c r="E38" s="174"/>
      <c r="F38" s="174"/>
      <c r="G38" s="174"/>
      <c r="H38" s="174"/>
      <c r="I38" s="174"/>
      <c r="J38" s="175"/>
      <c r="K38" s="58"/>
    </row>
    <row r="39" spans="1:12" s="158" customFormat="1" ht="15.75" customHeight="1" x14ac:dyDescent="0.2">
      <c r="A39" s="161" t="s">
        <v>253</v>
      </c>
      <c r="B39" s="184" t="s">
        <v>535</v>
      </c>
      <c r="C39" s="59"/>
      <c r="D39" s="171">
        <f t="shared" ref="D39:I39" si="1">SUM(D14+D27+D32+D36+D37)</f>
        <v>0</v>
      </c>
      <c r="E39" s="171">
        <f t="shared" si="1"/>
        <v>0</v>
      </c>
      <c r="F39" s="171">
        <f t="shared" si="1"/>
        <v>0</v>
      </c>
      <c r="G39" s="171">
        <f t="shared" si="1"/>
        <v>0</v>
      </c>
      <c r="H39" s="171">
        <f t="shared" si="1"/>
        <v>0</v>
      </c>
      <c r="I39" s="171">
        <f t="shared" si="1"/>
        <v>0</v>
      </c>
      <c r="J39" s="173">
        <f>SUM(J14+J27+J32+J36+J37)</f>
        <v>0</v>
      </c>
      <c r="K39" s="60"/>
    </row>
    <row r="40" spans="1:12" ht="15.75" customHeight="1" x14ac:dyDescent="0.2">
      <c r="A40" s="161" t="s">
        <v>254</v>
      </c>
      <c r="B40" s="162" t="s">
        <v>444</v>
      </c>
      <c r="C40" s="151" t="s">
        <v>534</v>
      </c>
      <c r="D40" s="176"/>
      <c r="E40" s="176"/>
      <c r="F40" s="176"/>
      <c r="G40" s="176"/>
      <c r="H40" s="176"/>
      <c r="I40" s="176"/>
      <c r="J40" s="168">
        <f>ROUND(SUM(D40:I40),0)</f>
        <v>0</v>
      </c>
      <c r="K40" s="57" t="str">
        <f>IF(J40='5'!H30,"ok","Not = Sch 5")</f>
        <v>ok</v>
      </c>
    </row>
    <row r="41" spans="1:12" s="15" customFormat="1" ht="15.75" hidden="1" customHeight="1" x14ac:dyDescent="0.2">
      <c r="A41" s="169"/>
      <c r="B41" s="162"/>
      <c r="C41" s="154"/>
      <c r="D41" s="186"/>
      <c r="E41" s="186"/>
      <c r="F41" s="186"/>
      <c r="G41" s="186"/>
      <c r="H41" s="186"/>
      <c r="I41" s="186"/>
      <c r="J41" s="14"/>
      <c r="K41" s="61"/>
    </row>
    <row r="42" spans="1:12" ht="15.75" customHeight="1" x14ac:dyDescent="0.2">
      <c r="A42" s="161" t="s">
        <v>255</v>
      </c>
      <c r="B42" s="184" t="s">
        <v>233</v>
      </c>
      <c r="C42" s="56"/>
      <c r="D42" s="171">
        <f t="shared" ref="D42:I42" si="2">SUM(D39:D40)</f>
        <v>0</v>
      </c>
      <c r="E42" s="171">
        <f t="shared" si="2"/>
        <v>0</v>
      </c>
      <c r="F42" s="171">
        <f t="shared" si="2"/>
        <v>0</v>
      </c>
      <c r="G42" s="171">
        <f t="shared" si="2"/>
        <v>0</v>
      </c>
      <c r="H42" s="171">
        <f t="shared" si="2"/>
        <v>0</v>
      </c>
      <c r="I42" s="171">
        <f t="shared" si="2"/>
        <v>0</v>
      </c>
      <c r="J42" s="173">
        <f>SUM(D42:I42)</f>
        <v>0</v>
      </c>
      <c r="K42" s="58"/>
    </row>
    <row r="43" spans="1:12" ht="15.75" customHeight="1" x14ac:dyDescent="0.2">
      <c r="A43" s="161" t="s">
        <v>256</v>
      </c>
      <c r="B43" s="162" t="s">
        <v>264</v>
      </c>
      <c r="C43" s="56" t="s">
        <v>234</v>
      </c>
      <c r="D43" s="176"/>
      <c r="E43" s="176"/>
      <c r="F43" s="176"/>
      <c r="G43" s="176"/>
      <c r="H43" s="176"/>
      <c r="I43" s="176"/>
      <c r="J43" s="166">
        <f>ROUND(SUM(D43:I43),0)</f>
        <v>0</v>
      </c>
      <c r="K43" s="57" t="str">
        <f>IF(J43='4'!J46,"ok","Not = Sch 4")</f>
        <v>ok</v>
      </c>
    </row>
    <row r="44" spans="1:12" ht="15.75" customHeight="1" x14ac:dyDescent="0.2">
      <c r="A44" s="161" t="s">
        <v>257</v>
      </c>
      <c r="B44" s="162" t="s">
        <v>445</v>
      </c>
      <c r="C44" s="56" t="s">
        <v>243</v>
      </c>
      <c r="D44" s="191"/>
      <c r="E44" s="191"/>
      <c r="F44" s="191"/>
      <c r="G44" s="188">
        <f>+'5'!H32</f>
        <v>0</v>
      </c>
      <c r="H44" s="191"/>
      <c r="I44" s="191"/>
      <c r="J44" s="168">
        <f>ROUND(SUM(D44:I44),0)</f>
        <v>0</v>
      </c>
      <c r="K44" s="58"/>
    </row>
    <row r="45" spans="1:12" s="15" customFormat="1" ht="15.75" hidden="1" customHeight="1" x14ac:dyDescent="0.2">
      <c r="A45" s="169"/>
      <c r="B45" s="162"/>
      <c r="C45" s="154"/>
      <c r="D45" s="186"/>
      <c r="E45" s="186"/>
      <c r="F45" s="186"/>
      <c r="G45" s="186"/>
      <c r="H45" s="186"/>
      <c r="I45" s="186"/>
      <c r="J45" s="14"/>
      <c r="K45" s="61"/>
    </row>
    <row r="46" spans="1:12" ht="15.75" customHeight="1" thickBot="1" x14ac:dyDescent="0.25">
      <c r="A46" s="192" t="s">
        <v>258</v>
      </c>
      <c r="B46" s="834" t="s">
        <v>508</v>
      </c>
      <c r="C46" s="62" t="s">
        <v>509</v>
      </c>
      <c r="D46" s="193">
        <f t="shared" ref="D46:I46" si="3">SUM(D42-D43-D44)</f>
        <v>0</v>
      </c>
      <c r="E46" s="193">
        <f t="shared" si="3"/>
        <v>0</v>
      </c>
      <c r="F46" s="193">
        <f t="shared" si="3"/>
        <v>0</v>
      </c>
      <c r="G46" s="193">
        <f>SUM(G42-G43-G44)</f>
        <v>0</v>
      </c>
      <c r="H46" s="193">
        <f t="shared" si="3"/>
        <v>0</v>
      </c>
      <c r="I46" s="193">
        <f t="shared" si="3"/>
        <v>0</v>
      </c>
      <c r="J46" s="194">
        <f>SUM(D46:I46)</f>
        <v>0</v>
      </c>
      <c r="K46" s="58"/>
      <c r="L46" s="683"/>
    </row>
    <row r="47" spans="1:12" ht="15.75" customHeight="1" thickTop="1" x14ac:dyDescent="0.2">
      <c r="A47" s="380"/>
      <c r="B47" s="158"/>
      <c r="C47" s="63"/>
      <c r="D47" s="682"/>
      <c r="E47" s="682"/>
      <c r="F47" s="682"/>
      <c r="G47" s="682"/>
      <c r="H47" s="682"/>
      <c r="I47" s="682"/>
      <c r="J47" s="682"/>
      <c r="K47" s="58"/>
    </row>
    <row r="48" spans="1:12" ht="15.75" customHeight="1" x14ac:dyDescent="0.2">
      <c r="C48" s="565" t="s">
        <v>818</v>
      </c>
      <c r="K48" s="58"/>
    </row>
    <row r="49" spans="2:11" ht="15.75" customHeight="1" x14ac:dyDescent="0.2">
      <c r="C49" s="7"/>
      <c r="K49" s="58"/>
    </row>
    <row r="50" spans="2:11" ht="15.75" customHeight="1" x14ac:dyDescent="0.2">
      <c r="C50" s="7"/>
      <c r="K50" s="58"/>
    </row>
    <row r="51" spans="2:11" ht="15.75" customHeight="1" x14ac:dyDescent="0.2">
      <c r="C51" s="7"/>
      <c r="K51" s="58"/>
    </row>
    <row r="52" spans="2:11" ht="15.75" customHeight="1" x14ac:dyDescent="0.2">
      <c r="K52" s="58"/>
    </row>
    <row r="55" spans="2:11" ht="15.75" customHeight="1" x14ac:dyDescent="0.25">
      <c r="B55"/>
    </row>
  </sheetData>
  <mergeCells count="10">
    <mergeCell ref="A8:B8"/>
    <mergeCell ref="A4:C4"/>
    <mergeCell ref="D4:F4"/>
    <mergeCell ref="G4:H4"/>
    <mergeCell ref="A1:J1"/>
    <mergeCell ref="I3:J3"/>
    <mergeCell ref="A3:C3"/>
    <mergeCell ref="D3:F3"/>
    <mergeCell ref="G3:H3"/>
    <mergeCell ref="I4:J4"/>
  </mergeCells>
  <phoneticPr fontId="2" type="noConversion"/>
  <conditionalFormatting sqref="A8 L43:XFD43 A1:XFD3 A32:XFD40 C8:XFD8 A10:XFD30 A6:XFD7 A44:XFD44 A43:J43 A42:XFD42 A4:H4 K4:XFD4 A56:XFD1048576 A55 C55:XFD55 A46 C46:XFD46 A47:XFD54">
    <cfRule type="expression" dxfId="688" priority="4">
      <formula>CELL("Protect",A1)=0</formula>
    </cfRule>
  </conditionalFormatting>
  <conditionalFormatting sqref="K43">
    <cfRule type="expression" dxfId="687" priority="3">
      <formula>CELL("Protect",K43)=0</formula>
    </cfRule>
  </conditionalFormatting>
  <conditionalFormatting sqref="I4">
    <cfRule type="expression" dxfId="686" priority="2">
      <formula>CELL("protect",I4)=0</formula>
    </cfRule>
  </conditionalFormatting>
  <conditionalFormatting sqref="B46">
    <cfRule type="expression" dxfId="685" priority="1">
      <formula>CELL("Protect",B46)=0</formula>
    </cfRule>
  </conditionalFormatting>
  <dataValidations count="5">
    <dataValidation type="whole" allowBlank="1" showInputMessage="1" showErrorMessage="1" error="Enter whole amounts only.  Round cents to the nearest dollar." sqref="D16:H25" xr:uid="{00000000-0002-0000-0100-000000000000}">
      <formula1>0</formula1>
      <formula2>999999999999999000000</formula2>
    </dataValidation>
    <dataValidation type="whole" allowBlank="1" showInputMessage="1" showErrorMessage="1" sqref="I39" xr:uid="{00000000-0002-0000-0100-000001000000}">
      <formula1>0</formula1>
      <formula2>999999999999999000</formula2>
    </dataValidation>
    <dataValidation type="whole" allowBlank="1" showInputMessage="1" showErrorMessage="1" error="Enter whole amounts only.  Round cents to the nearest dollar." sqref="G44 I35 D29:G30 D43:I43 D41:I41" xr:uid="{00000000-0002-0000-0100-000002000000}">
      <formula1>0</formula1>
      <formula2>999999999999999000</formula2>
    </dataValidation>
    <dataValidation type="whole" allowBlank="1" showInputMessage="1" showErrorMessage="1" error="Enter whole amounts only.  Round cents to the nearest dollar." sqref="D37:H37" xr:uid="{00000000-0002-0000-0100-000003000000}">
      <formula1>0</formula1>
      <formula2>9999999999999990000</formula2>
    </dataValidation>
    <dataValidation type="whole" allowBlank="1" showInputMessage="1" showErrorMessage="1" error="Enter whole amounts only.  Round cents to the nearest dollar." sqref="D40:I40" xr:uid="{00000000-0002-0000-0100-000004000000}">
      <formula1>-9999999999999990</formula1>
      <formula2>999999999999999000</formula2>
    </dataValidation>
  </dataValidations>
  <printOptions horizontalCentered="1" verticalCentered="1"/>
  <pageMargins left="0.3" right="0.25" top="0.25" bottom="0.4" header="0.5" footer="0.25"/>
  <pageSetup scale="86" orientation="landscape" r:id="rId1"/>
  <headerFooter>
    <oddFooter>&amp;R&amp;"Tahoma,Regular"&amp;10ID-46 (rev. 07/21), Schedule &amp;A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Sheet21"/>
  <dimension ref="A1:L48"/>
  <sheetViews>
    <sheetView zoomScale="89" zoomScaleNormal="89" zoomScalePageLayoutView="70" workbookViewId="0">
      <pane ySplit="8" topLeftCell="A26" activePane="bottomLeft" state="frozen"/>
      <selection activeCell="J59" sqref="J59"/>
      <selection pane="bottomLeft" activeCell="A48" sqref="A48"/>
    </sheetView>
  </sheetViews>
  <sheetFormatPr defaultColWidth="8.125" defaultRowHeight="14.25" x14ac:dyDescent="0.2"/>
  <cols>
    <col min="1" max="1" width="35.125" style="6" customWidth="1"/>
    <col min="2" max="5" width="12" style="6" customWidth="1"/>
    <col min="6" max="6" width="12.75" style="6" customWidth="1"/>
    <col min="7" max="7" width="12" style="6" customWidth="1"/>
    <col min="8" max="8" width="31.875" style="6" customWidth="1"/>
    <col min="9" max="16384" width="8.125" style="6"/>
  </cols>
  <sheetData>
    <row r="1" spans="1:8" s="98" customFormat="1" ht="15.75" customHeight="1" x14ac:dyDescent="0.2">
      <c r="A1" s="913" t="s">
        <v>169</v>
      </c>
      <c r="B1" s="914"/>
      <c r="C1" s="914"/>
      <c r="D1" s="914"/>
      <c r="E1" s="914"/>
      <c r="F1" s="914"/>
      <c r="G1" s="914"/>
      <c r="H1" s="915"/>
    </row>
    <row r="2" spans="1:8" s="98" customFormat="1" ht="6" customHeight="1" x14ac:dyDescent="0.2">
      <c r="A2" s="103"/>
      <c r="B2" s="100"/>
      <c r="C2" s="100"/>
      <c r="D2" s="100"/>
      <c r="E2" s="100"/>
      <c r="F2" s="100"/>
      <c r="G2" s="100"/>
      <c r="H2" s="104"/>
    </row>
    <row r="3" spans="1:8" s="98" customFormat="1" ht="15.75" customHeight="1" x14ac:dyDescent="0.25">
      <c r="A3" s="85" t="s">
        <v>162</v>
      </c>
      <c r="B3" s="916" t="s">
        <v>47</v>
      </c>
      <c r="C3" s="916"/>
      <c r="D3" s="111"/>
      <c r="E3" s="111" t="s">
        <v>163</v>
      </c>
      <c r="F3" s="244"/>
      <c r="G3" s="244"/>
      <c r="H3" s="245" t="s">
        <v>107</v>
      </c>
    </row>
    <row r="4" spans="1:8" s="98" customFormat="1" ht="15.75" customHeight="1" x14ac:dyDescent="0.25">
      <c r="A4" s="241">
        <f>Cert!A8</f>
        <v>0</v>
      </c>
      <c r="B4" s="911">
        <f>Cert!F8</f>
        <v>0</v>
      </c>
      <c r="C4" s="911"/>
      <c r="D4" s="911"/>
      <c r="E4" s="912">
        <f>Cert!K8</f>
        <v>0</v>
      </c>
      <c r="F4" s="912"/>
      <c r="G4" s="242"/>
      <c r="H4" s="243" t="str">
        <f>TEXT(Cert!$K$10,"mm/dd/yy")&amp;" to "&amp;TEXT(Cert!$M$10,"mm/dd/yy")</f>
        <v>07/01/20 to 06/30/21</v>
      </c>
    </row>
    <row r="5" spans="1:8" s="98" customFormat="1" ht="8.25" customHeight="1" x14ac:dyDescent="0.2">
      <c r="A5" s="1"/>
      <c r="B5" s="94"/>
      <c r="C5" s="94"/>
      <c r="D5" s="94"/>
      <c r="E5" s="94"/>
      <c r="F5" s="2"/>
      <c r="G5" s="2"/>
      <c r="H5" s="42"/>
    </row>
    <row r="6" spans="1:8" ht="15.75" customHeight="1" x14ac:dyDescent="0.2">
      <c r="A6" s="211"/>
      <c r="B6" s="90" t="s">
        <v>9</v>
      </c>
      <c r="C6" s="90" t="s">
        <v>10</v>
      </c>
      <c r="D6" s="90" t="s">
        <v>11</v>
      </c>
      <c r="E6" s="90" t="s">
        <v>12</v>
      </c>
      <c r="F6" s="90" t="s">
        <v>13</v>
      </c>
      <c r="G6" s="90" t="s">
        <v>14</v>
      </c>
      <c r="H6" s="90" t="s">
        <v>18</v>
      </c>
    </row>
    <row r="7" spans="1:8" ht="15.75" customHeight="1" x14ac:dyDescent="0.2">
      <c r="A7" s="141"/>
      <c r="B7" s="142" t="s">
        <v>146</v>
      </c>
      <c r="C7" s="142" t="s">
        <v>28</v>
      </c>
      <c r="D7" s="142" t="s">
        <v>15</v>
      </c>
      <c r="E7" s="142" t="s">
        <v>147</v>
      </c>
      <c r="F7" s="141" t="s">
        <v>0</v>
      </c>
      <c r="G7" s="142" t="s">
        <v>148</v>
      </c>
      <c r="H7" s="142" t="s">
        <v>7</v>
      </c>
    </row>
    <row r="8" spans="1:8" ht="15.75" customHeight="1" x14ac:dyDescent="0.2">
      <c r="A8" s="77"/>
      <c r="B8" s="88" t="s">
        <v>2</v>
      </c>
      <c r="C8" s="88" t="s">
        <v>3</v>
      </c>
      <c r="D8" s="88" t="s">
        <v>16</v>
      </c>
      <c r="E8" s="88" t="s">
        <v>17</v>
      </c>
      <c r="F8" s="88" t="s">
        <v>6</v>
      </c>
      <c r="G8" s="212" t="s">
        <v>411</v>
      </c>
      <c r="H8" s="77" t="s">
        <v>8</v>
      </c>
    </row>
    <row r="9" spans="1:8" ht="15.75" customHeight="1" x14ac:dyDescent="0.2">
      <c r="A9" s="213" t="s">
        <v>409</v>
      </c>
      <c r="B9" s="214"/>
      <c r="C9" s="215"/>
      <c r="D9" s="215"/>
      <c r="E9" s="215"/>
      <c r="F9" s="215"/>
      <c r="G9" s="216"/>
      <c r="H9" s="217"/>
    </row>
    <row r="10" spans="1:8" s="15" customFormat="1" ht="15.75" hidden="1" customHeight="1" x14ac:dyDescent="0.2">
      <c r="A10" s="206"/>
      <c r="B10" s="6"/>
      <c r="C10" s="6"/>
      <c r="D10" s="6"/>
      <c r="E10" s="6"/>
      <c r="F10" s="6"/>
      <c r="G10" s="6"/>
      <c r="H10" s="14"/>
    </row>
    <row r="11" spans="1:8" ht="15.75" customHeight="1" x14ac:dyDescent="0.2">
      <c r="A11" s="218" t="s">
        <v>19</v>
      </c>
      <c r="B11" s="219"/>
      <c r="C11" s="219"/>
      <c r="D11" s="219"/>
      <c r="E11" s="219"/>
      <c r="F11" s="220">
        <f>SUM(B11:E11)</f>
        <v>0</v>
      </c>
      <c r="G11" s="221">
        <f>IF(F11&gt;0,ROUND(F11/'1'!$J$11,4),0)</f>
        <v>0</v>
      </c>
      <c r="H11" s="222"/>
    </row>
    <row r="12" spans="1:8" ht="15.75" customHeight="1" x14ac:dyDescent="0.2">
      <c r="A12" s="223" t="s">
        <v>279</v>
      </c>
      <c r="B12" s="224"/>
      <c r="C12" s="224"/>
      <c r="D12" s="224"/>
      <c r="E12" s="224"/>
      <c r="F12" s="225">
        <f t="shared" ref="F12:F20" si="0">SUM(B12:E12)</f>
        <v>0</v>
      </c>
      <c r="G12" s="226">
        <f>IF(F12&gt;0,ROUND(F12/'1'!$J$11,4),0)</f>
        <v>0</v>
      </c>
      <c r="H12" s="222"/>
    </row>
    <row r="13" spans="1:8" ht="15.75" customHeight="1" x14ac:dyDescent="0.2">
      <c r="A13" s="223" t="s">
        <v>266</v>
      </c>
      <c r="B13" s="224"/>
      <c r="C13" s="224"/>
      <c r="D13" s="224"/>
      <c r="E13" s="224"/>
      <c r="F13" s="225">
        <f t="shared" si="0"/>
        <v>0</v>
      </c>
      <c r="G13" s="226">
        <f>IF(F13&gt;0,ROUND(F13/'1'!$J$11,4),0)</f>
        <v>0</v>
      </c>
      <c r="H13" s="222"/>
    </row>
    <row r="14" spans="1:8" ht="15.75" customHeight="1" x14ac:dyDescent="0.2">
      <c r="A14" s="227"/>
      <c r="B14" s="228"/>
      <c r="C14" s="228"/>
      <c r="D14" s="228"/>
      <c r="E14" s="228"/>
      <c r="F14" s="225">
        <f t="shared" si="0"/>
        <v>0</v>
      </c>
      <c r="G14" s="226">
        <f>IF(F14&gt;0,ROUND(F14/'1'!$J$11,4),0)</f>
        <v>0</v>
      </c>
      <c r="H14" s="222"/>
    </row>
    <row r="15" spans="1:8" ht="15.75" customHeight="1" x14ac:dyDescent="0.2">
      <c r="A15" s="227"/>
      <c r="B15" s="228"/>
      <c r="C15" s="228"/>
      <c r="D15" s="228"/>
      <c r="E15" s="228"/>
      <c r="F15" s="225">
        <f t="shared" si="0"/>
        <v>0</v>
      </c>
      <c r="G15" s="226">
        <f>IF(F15&gt;0,ROUND(F15/'1'!$J$11,4),0)</f>
        <v>0</v>
      </c>
      <c r="H15" s="222"/>
    </row>
    <row r="16" spans="1:8" ht="15.75" customHeight="1" x14ac:dyDescent="0.2">
      <c r="A16" s="227"/>
      <c r="B16" s="228"/>
      <c r="C16" s="228"/>
      <c r="D16" s="228"/>
      <c r="E16" s="228"/>
      <c r="F16" s="225">
        <f t="shared" si="0"/>
        <v>0</v>
      </c>
      <c r="G16" s="226">
        <f>IF(F16&gt;0,ROUND(F16/'1'!$J$11,4),0)</f>
        <v>0</v>
      </c>
      <c r="H16" s="222"/>
    </row>
    <row r="17" spans="1:8" ht="15.75" customHeight="1" x14ac:dyDescent="0.2">
      <c r="A17" s="227"/>
      <c r="B17" s="228"/>
      <c r="C17" s="228"/>
      <c r="D17" s="228"/>
      <c r="E17" s="228"/>
      <c r="F17" s="225">
        <f t="shared" si="0"/>
        <v>0</v>
      </c>
      <c r="G17" s="226">
        <f>IF(F17&gt;0,ROUND(F17/'1'!$J$11,4),0)</f>
        <v>0</v>
      </c>
      <c r="H17" s="222"/>
    </row>
    <row r="18" spans="1:8" ht="15.75" customHeight="1" x14ac:dyDescent="0.2">
      <c r="A18" s="227"/>
      <c r="B18" s="228"/>
      <c r="C18" s="228"/>
      <c r="D18" s="228"/>
      <c r="E18" s="228"/>
      <c r="F18" s="225">
        <f t="shared" si="0"/>
        <v>0</v>
      </c>
      <c r="G18" s="226">
        <f>IF(F18&gt;0,ROUND(F18/'1'!$J$11,4),0)</f>
        <v>0</v>
      </c>
      <c r="H18" s="222"/>
    </row>
    <row r="19" spans="1:8" ht="15.75" customHeight="1" x14ac:dyDescent="0.2">
      <c r="A19" s="227"/>
      <c r="B19" s="228"/>
      <c r="C19" s="228"/>
      <c r="D19" s="228"/>
      <c r="E19" s="228"/>
      <c r="F19" s="225">
        <f t="shared" si="0"/>
        <v>0</v>
      </c>
      <c r="G19" s="226">
        <f>IF(F19&gt;0,ROUND(F19/'1'!$J$11,4),0)</f>
        <v>0</v>
      </c>
      <c r="H19" s="222"/>
    </row>
    <row r="20" spans="1:8" ht="15.75" customHeight="1" x14ac:dyDescent="0.2">
      <c r="A20" s="227"/>
      <c r="B20" s="228"/>
      <c r="C20" s="228"/>
      <c r="D20" s="228"/>
      <c r="E20" s="228"/>
      <c r="F20" s="225">
        <f t="shared" si="0"/>
        <v>0</v>
      </c>
      <c r="G20" s="226">
        <f>IF(F20&gt;0,ROUND(F20/'1'!$J$11,4),0)</f>
        <v>0</v>
      </c>
      <c r="H20" s="222"/>
    </row>
    <row r="21" spans="1:8" s="15" customFormat="1" ht="15.75" hidden="1" customHeight="1" x14ac:dyDescent="0.2">
      <c r="A21" s="206"/>
      <c r="B21" s="6"/>
      <c r="C21" s="6"/>
      <c r="D21" s="6"/>
      <c r="E21" s="6"/>
      <c r="F21" s="6"/>
      <c r="G21" s="195"/>
      <c r="H21" s="14"/>
    </row>
    <row r="22" spans="1:8" ht="15.75" customHeight="1" x14ac:dyDescent="0.2">
      <c r="A22" s="206" t="s">
        <v>20</v>
      </c>
      <c r="B22" s="229">
        <f t="shared" ref="B22:G22" si="1">SUM(B11:B20)</f>
        <v>0</v>
      </c>
      <c r="C22" s="229">
        <f t="shared" si="1"/>
        <v>0</v>
      </c>
      <c r="D22" s="229">
        <f t="shared" si="1"/>
        <v>0</v>
      </c>
      <c r="E22" s="229">
        <f t="shared" si="1"/>
        <v>0</v>
      </c>
      <c r="F22" s="229">
        <f t="shared" si="1"/>
        <v>0</v>
      </c>
      <c r="G22" s="230">
        <f t="shared" si="1"/>
        <v>0</v>
      </c>
      <c r="H22" s="231"/>
    </row>
    <row r="23" spans="1:8" ht="15.75" customHeight="1" x14ac:dyDescent="0.2">
      <c r="A23" s="214"/>
      <c r="B23" s="121"/>
      <c r="C23" s="121"/>
      <c r="D23" s="121"/>
      <c r="E23" s="121"/>
      <c r="F23" s="121"/>
      <c r="G23" s="232"/>
      <c r="H23" s="233"/>
    </row>
    <row r="24" spans="1:8" ht="15.75" customHeight="1" x14ac:dyDescent="0.2">
      <c r="A24" s="234" t="s">
        <v>410</v>
      </c>
      <c r="B24" s="214"/>
      <c r="C24" s="121"/>
      <c r="D24" s="121"/>
      <c r="E24" s="121"/>
      <c r="F24" s="121"/>
      <c r="G24" s="235"/>
      <c r="H24" s="236"/>
    </row>
    <row r="25" spans="1:8" s="15" customFormat="1" ht="15.75" hidden="1" customHeight="1" x14ac:dyDescent="0.2">
      <c r="A25" s="206"/>
      <c r="B25" s="6"/>
      <c r="C25" s="6"/>
      <c r="D25" s="6"/>
      <c r="E25" s="6"/>
      <c r="F25" s="6"/>
      <c r="G25" s="6"/>
      <c r="H25" s="14"/>
    </row>
    <row r="26" spans="1:8" ht="15.75" customHeight="1" x14ac:dyDescent="0.2">
      <c r="A26" s="223" t="s">
        <v>21</v>
      </c>
      <c r="B26" s="228"/>
      <c r="C26" s="228"/>
      <c r="D26" s="228"/>
      <c r="E26" s="228"/>
      <c r="F26" s="220">
        <f>SUM(B26:E26)</f>
        <v>0</v>
      </c>
      <c r="G26" s="221">
        <f>IF(F26&gt;0,ROUND(F26/'1'!$J$11,4),0)</f>
        <v>0</v>
      </c>
      <c r="H26" s="237"/>
    </row>
    <row r="27" spans="1:8" ht="15.75" customHeight="1" x14ac:dyDescent="0.2">
      <c r="A27" s="223" t="s">
        <v>25</v>
      </c>
      <c r="B27" s="228"/>
      <c r="C27" s="228"/>
      <c r="D27" s="228"/>
      <c r="E27" s="228"/>
      <c r="F27" s="225">
        <f t="shared" ref="F27:F40" si="2">SUM(B27:E27)</f>
        <v>0</v>
      </c>
      <c r="G27" s="226">
        <f>IF(F27&gt;0,ROUND(F27/'1'!$J$11,4),0)</f>
        <v>0</v>
      </c>
      <c r="H27" s="237"/>
    </row>
    <row r="28" spans="1:8" ht="15.75" customHeight="1" x14ac:dyDescent="0.2">
      <c r="A28" s="223" t="s">
        <v>26</v>
      </c>
      <c r="B28" s="228"/>
      <c r="C28" s="228"/>
      <c r="D28" s="228"/>
      <c r="E28" s="228"/>
      <c r="F28" s="225">
        <f t="shared" si="2"/>
        <v>0</v>
      </c>
      <c r="G28" s="226">
        <f>IF(F28&gt;0,ROUND(F28/'1'!$J$11,4),0)</f>
        <v>0</v>
      </c>
      <c r="H28" s="237"/>
    </row>
    <row r="29" spans="1:8" ht="15.75" customHeight="1" x14ac:dyDescent="0.2">
      <c r="A29" s="223" t="s">
        <v>22</v>
      </c>
      <c r="B29" s="228"/>
      <c r="C29" s="228"/>
      <c r="D29" s="228"/>
      <c r="E29" s="228"/>
      <c r="F29" s="225">
        <f t="shared" si="2"/>
        <v>0</v>
      </c>
      <c r="G29" s="226">
        <f>IF(F29&gt;0,ROUND(F29/'1'!$J$11,4),0)</f>
        <v>0</v>
      </c>
      <c r="H29" s="237"/>
    </row>
    <row r="30" spans="1:8" ht="15.75" customHeight="1" x14ac:dyDescent="0.2">
      <c r="A30" s="223" t="s">
        <v>23</v>
      </c>
      <c r="B30" s="228"/>
      <c r="C30" s="228"/>
      <c r="D30" s="228"/>
      <c r="E30" s="228"/>
      <c r="F30" s="225">
        <f t="shared" si="2"/>
        <v>0</v>
      </c>
      <c r="G30" s="226">
        <f>IF(F30&gt;0,ROUND(F30/'1'!$J$11,4),0)</f>
        <v>0</v>
      </c>
      <c r="H30" s="237"/>
    </row>
    <row r="31" spans="1:8" ht="15.75" customHeight="1" x14ac:dyDescent="0.2">
      <c r="A31" s="223" t="s">
        <v>171</v>
      </c>
      <c r="B31" s="228"/>
      <c r="C31" s="228"/>
      <c r="D31" s="228"/>
      <c r="E31" s="228"/>
      <c r="F31" s="225">
        <f t="shared" si="2"/>
        <v>0</v>
      </c>
      <c r="G31" s="226">
        <f>IF(F31&gt;0,ROUND(F31/'1'!$J$11,4),0)</f>
        <v>0</v>
      </c>
      <c r="H31" s="237"/>
    </row>
    <row r="32" spans="1:8" ht="15.75" customHeight="1" x14ac:dyDescent="0.2">
      <c r="A32" s="227" t="s">
        <v>265</v>
      </c>
      <c r="B32" s="228"/>
      <c r="C32" s="228"/>
      <c r="D32" s="228"/>
      <c r="E32" s="228"/>
      <c r="F32" s="225">
        <f t="shared" si="2"/>
        <v>0</v>
      </c>
      <c r="G32" s="226">
        <f>IF(F32&gt;0,ROUND(F32/'1'!$J$11,4),0)</f>
        <v>0</v>
      </c>
      <c r="H32" s="237"/>
    </row>
    <row r="33" spans="1:12" ht="15.75" customHeight="1" x14ac:dyDescent="0.2">
      <c r="A33" s="227"/>
      <c r="B33" s="228"/>
      <c r="C33" s="228"/>
      <c r="D33" s="228"/>
      <c r="E33" s="228"/>
      <c r="F33" s="225">
        <f t="shared" si="2"/>
        <v>0</v>
      </c>
      <c r="G33" s="226">
        <f>IF(F33&gt;0,ROUND(F33/'1'!$J$11,4),0)</f>
        <v>0</v>
      </c>
      <c r="H33" s="237"/>
    </row>
    <row r="34" spans="1:12" ht="15.75" customHeight="1" x14ac:dyDescent="0.2">
      <c r="A34" s="227"/>
      <c r="B34" s="228"/>
      <c r="C34" s="228"/>
      <c r="D34" s="228"/>
      <c r="E34" s="228"/>
      <c r="F34" s="225">
        <f t="shared" si="2"/>
        <v>0</v>
      </c>
      <c r="G34" s="226">
        <f>IF(F34&gt;0,ROUND(F34/'1'!$J$11,4),0)</f>
        <v>0</v>
      </c>
      <c r="H34" s="237"/>
    </row>
    <row r="35" spans="1:12" ht="15.75" customHeight="1" x14ac:dyDescent="0.2">
      <c r="A35" s="227"/>
      <c r="B35" s="228"/>
      <c r="C35" s="228"/>
      <c r="D35" s="228"/>
      <c r="E35" s="228"/>
      <c r="F35" s="225">
        <f t="shared" ref="F35:F36" si="3">SUM(B35:E35)</f>
        <v>0</v>
      </c>
      <c r="G35" s="226">
        <f>IF(F35&gt;0,ROUND(F35/'1'!$J$11,4),0)</f>
        <v>0</v>
      </c>
      <c r="H35" s="237"/>
    </row>
    <row r="36" spans="1:12" ht="15.75" customHeight="1" x14ac:dyDescent="0.2">
      <c r="A36" s="227"/>
      <c r="B36" s="228"/>
      <c r="C36" s="228"/>
      <c r="D36" s="228"/>
      <c r="E36" s="228"/>
      <c r="F36" s="225">
        <f t="shared" si="3"/>
        <v>0</v>
      </c>
      <c r="G36" s="226">
        <f>IF(F36&gt;0,ROUND(F36/'1'!$J$11,4),0)</f>
        <v>0</v>
      </c>
      <c r="H36" s="237"/>
    </row>
    <row r="37" spans="1:12" ht="15.75" customHeight="1" x14ac:dyDescent="0.2">
      <c r="A37" s="227"/>
      <c r="B37" s="228"/>
      <c r="C37" s="228"/>
      <c r="D37" s="228"/>
      <c r="E37" s="228"/>
      <c r="F37" s="225">
        <f>SUM(B37:E37)</f>
        <v>0</v>
      </c>
      <c r="G37" s="226">
        <f>IF(F37&gt;0,ROUND(F37/'1'!$J$11,4),0)</f>
        <v>0</v>
      </c>
      <c r="H37" s="237"/>
    </row>
    <row r="38" spans="1:12" ht="15.75" customHeight="1" x14ac:dyDescent="0.2">
      <c r="A38" s="227"/>
      <c r="B38" s="228"/>
      <c r="C38" s="228"/>
      <c r="D38" s="228"/>
      <c r="E38" s="228"/>
      <c r="F38" s="225">
        <f t="shared" si="2"/>
        <v>0</v>
      </c>
      <c r="G38" s="226">
        <f>IF(F38&gt;0,ROUND(F38/'1'!$J$11,4),0)</f>
        <v>0</v>
      </c>
      <c r="H38" s="237"/>
    </row>
    <row r="39" spans="1:12" ht="15.75" customHeight="1" x14ac:dyDescent="0.2">
      <c r="A39" s="227" t="s">
        <v>0</v>
      </c>
      <c r="B39" s="228"/>
      <c r="C39" s="228"/>
      <c r="D39" s="228"/>
      <c r="E39" s="228"/>
      <c r="F39" s="225">
        <f t="shared" si="2"/>
        <v>0</v>
      </c>
      <c r="G39" s="226">
        <f>IF(F39&gt;0,ROUND(F39/'1'!$J$11,4),0)</f>
        <v>0</v>
      </c>
      <c r="H39" s="237"/>
    </row>
    <row r="40" spans="1:12" ht="15.75" customHeight="1" x14ac:dyDescent="0.2">
      <c r="A40" s="227" t="s">
        <v>0</v>
      </c>
      <c r="B40" s="228"/>
      <c r="C40" s="228"/>
      <c r="D40" s="228"/>
      <c r="E40" s="228"/>
      <c r="F40" s="225">
        <f t="shared" si="2"/>
        <v>0</v>
      </c>
      <c r="G40" s="226">
        <f>IF(F40&gt;0,ROUND(F40/'1'!$J$11,4),0)</f>
        <v>0</v>
      </c>
      <c r="H40" s="237"/>
    </row>
    <row r="41" spans="1:12" s="15" customFormat="1" ht="15.75" hidden="1" customHeight="1" x14ac:dyDescent="0.2">
      <c r="A41" s="206"/>
      <c r="B41" s="6"/>
      <c r="C41" s="6"/>
      <c r="D41" s="6"/>
      <c r="E41" s="6"/>
      <c r="F41" s="6"/>
      <c r="G41" s="195"/>
      <c r="H41" s="14"/>
    </row>
    <row r="42" spans="1:12" ht="15.75" customHeight="1" x14ac:dyDescent="0.2">
      <c r="A42" s="206" t="s">
        <v>24</v>
      </c>
      <c r="B42" s="229">
        <f t="shared" ref="B42:G42" si="4">SUM(B26:B40)</f>
        <v>0</v>
      </c>
      <c r="C42" s="229">
        <f t="shared" si="4"/>
        <v>0</v>
      </c>
      <c r="D42" s="229">
        <f t="shared" si="4"/>
        <v>0</v>
      </c>
      <c r="E42" s="229">
        <f t="shared" si="4"/>
        <v>0</v>
      </c>
      <c r="F42" s="229">
        <f t="shared" si="4"/>
        <v>0</v>
      </c>
      <c r="G42" s="230">
        <f t="shared" si="4"/>
        <v>0</v>
      </c>
      <c r="H42" s="231"/>
    </row>
    <row r="43" spans="1:12" ht="15.75" customHeight="1" x14ac:dyDescent="0.2">
      <c r="A43" s="214"/>
      <c r="B43" s="121"/>
      <c r="C43" s="121"/>
      <c r="D43" s="121"/>
      <c r="E43" s="121"/>
      <c r="F43" s="121"/>
      <c r="G43" s="232"/>
      <c r="H43" s="233"/>
    </row>
    <row r="44" spans="1:12" ht="18.75" customHeight="1" x14ac:dyDescent="0.2">
      <c r="A44" s="238" t="s">
        <v>536</v>
      </c>
      <c r="B44" s="229">
        <f t="shared" ref="B44:G44" si="5">SUM(B22+B42)</f>
        <v>0</v>
      </c>
      <c r="C44" s="229">
        <f t="shared" si="5"/>
        <v>0</v>
      </c>
      <c r="D44" s="229">
        <f t="shared" si="5"/>
        <v>0</v>
      </c>
      <c r="E44" s="229">
        <f t="shared" si="5"/>
        <v>0</v>
      </c>
      <c r="F44" s="229">
        <f t="shared" si="5"/>
        <v>0</v>
      </c>
      <c r="G44" s="230">
        <f t="shared" si="5"/>
        <v>0</v>
      </c>
      <c r="H44" s="239"/>
    </row>
    <row r="45" spans="1:12" ht="9.75" customHeight="1" x14ac:dyDescent="0.2"/>
    <row r="46" spans="1:12" s="15" customFormat="1" ht="15.75" x14ac:dyDescent="0.25">
      <c r="A46" s="836" t="s">
        <v>830</v>
      </c>
      <c r="K46"/>
      <c r="L46"/>
    </row>
    <row r="47" spans="1:12" s="15" customFormat="1" ht="15.75" x14ac:dyDescent="0.25">
      <c r="A47" s="837" t="s">
        <v>831</v>
      </c>
      <c r="K47"/>
      <c r="L47"/>
    </row>
    <row r="48" spans="1:12" ht="15.75" x14ac:dyDescent="0.25">
      <c r="A48" s="158"/>
      <c r="K48"/>
      <c r="L48"/>
    </row>
  </sheetData>
  <mergeCells count="4">
    <mergeCell ref="A1:H1"/>
    <mergeCell ref="B3:C3"/>
    <mergeCell ref="E4:F4"/>
    <mergeCell ref="B4:D4"/>
  </mergeCells>
  <phoneticPr fontId="0" type="noConversion"/>
  <conditionalFormatting sqref="A38:A44 A3:A34">
    <cfRule type="expression" dxfId="684" priority="22">
      <formula>CELL("protect",A3)=0</formula>
    </cfRule>
  </conditionalFormatting>
  <conditionalFormatting sqref="B3:C3 E3:E4 B38:G44 B4 B5:G34">
    <cfRule type="expression" dxfId="683" priority="21">
      <formula>CELL("protect",B3)=0</formula>
    </cfRule>
  </conditionalFormatting>
  <conditionalFormatting sqref="H38:H44 H4:H34">
    <cfRule type="expression" dxfId="682" priority="20">
      <formula>CELL("protect",H4)=0</formula>
    </cfRule>
  </conditionalFormatting>
  <conditionalFormatting sqref="H3">
    <cfRule type="expression" dxfId="681" priority="19">
      <formula>CELL("protect",H3)=0</formula>
    </cfRule>
  </conditionalFormatting>
  <conditionalFormatting sqref="A37">
    <cfRule type="expression" dxfId="680" priority="18">
      <formula>CELL("protect",A37)=0</formula>
    </cfRule>
  </conditionalFormatting>
  <conditionalFormatting sqref="B37:G37">
    <cfRule type="expression" dxfId="679" priority="17">
      <formula>CELL("protect",B37)=0</formula>
    </cfRule>
  </conditionalFormatting>
  <conditionalFormatting sqref="H37">
    <cfRule type="expression" dxfId="678" priority="16">
      <formula>CELL("protect",H37)=0</formula>
    </cfRule>
  </conditionalFormatting>
  <conditionalFormatting sqref="A35:A36">
    <cfRule type="expression" dxfId="677" priority="9">
      <formula>CELL("protect",A35)=0</formula>
    </cfRule>
  </conditionalFormatting>
  <conditionalFormatting sqref="B35:G36">
    <cfRule type="expression" dxfId="676" priority="8">
      <formula>CELL("protect",B35)=0</formula>
    </cfRule>
  </conditionalFormatting>
  <conditionalFormatting sqref="H35:H36">
    <cfRule type="expression" dxfId="675" priority="7">
      <formula>CELL("protect",H35)=0</formula>
    </cfRule>
  </conditionalFormatting>
  <conditionalFormatting sqref="B47:F47 I47:J47 M47:XFD47">
    <cfRule type="expression" dxfId="674" priority="6">
      <formula>CELL("protect",B47)=0</formula>
    </cfRule>
  </conditionalFormatting>
  <conditionalFormatting sqref="G47:H47">
    <cfRule type="expression" dxfId="673" priority="5">
      <formula>CELL("protect",G47)=0</formula>
    </cfRule>
  </conditionalFormatting>
  <conditionalFormatting sqref="A47">
    <cfRule type="expression" dxfId="672" priority="4">
      <formula>CELL("protect",A47)=0</formula>
    </cfRule>
  </conditionalFormatting>
  <conditionalFormatting sqref="B46:F46 I46:J46 M46:XFD46">
    <cfRule type="expression" dxfId="671" priority="3">
      <formula>CELL("protect",B46)=0</formula>
    </cfRule>
  </conditionalFormatting>
  <conditionalFormatting sqref="G46:H46">
    <cfRule type="expression" dxfId="670" priority="2">
      <formula>CELL("protect",G46)=0</formula>
    </cfRule>
  </conditionalFormatting>
  <conditionalFormatting sqref="A46">
    <cfRule type="expression" dxfId="669" priority="1">
      <formula>CELL("protect",A46)=0</formula>
    </cfRule>
  </conditionalFormatting>
  <dataValidations count="1">
    <dataValidation type="whole" allowBlank="1" showInputMessage="1" showErrorMessage="1" error="Enter whole amounts only.  Round cents to the nearest dollar." sqref="B11:E20 B26:E40" xr:uid="{00000000-0002-0000-0200-000000000000}">
      <formula1>0</formula1>
      <formula2>9.99999999999999E+27</formula2>
    </dataValidation>
  </dataValidations>
  <printOptions horizontalCentered="1" verticalCentered="1"/>
  <pageMargins left="0.33" right="0.32" top="0.25" bottom="0.5" header="0.5" footer="0.25"/>
  <pageSetup scale="88" orientation="landscape" r:id="rId1"/>
  <headerFooter>
    <oddFooter>&amp;L&amp;"Tahoma,Regular"&amp;10The next page of the printed report is Schedule 1C.&amp;R&amp;"Tahoma,Regular"&amp;10ID-46 (rev. 07/21), Schedule &amp;A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Sheet5"/>
  <dimension ref="A1:G46"/>
  <sheetViews>
    <sheetView zoomScale="90" zoomScaleNormal="90" workbookViewId="0">
      <pane ySplit="9" topLeftCell="A10" activePane="bottomLeft" state="frozen"/>
      <selection activeCell="J59" sqref="J59"/>
      <selection pane="bottomLeft" activeCell="A11" sqref="A11"/>
    </sheetView>
  </sheetViews>
  <sheetFormatPr defaultRowHeight="15.75" customHeight="1" x14ac:dyDescent="0.2"/>
  <cols>
    <col min="1" max="1" width="44.875" style="6" customWidth="1"/>
    <col min="2" max="7" width="13.75" style="6" customWidth="1"/>
    <col min="8" max="16384" width="9" style="6"/>
  </cols>
  <sheetData>
    <row r="1" spans="1:7" s="98" customFormat="1" ht="8.25" customHeight="1" x14ac:dyDescent="0.2">
      <c r="A1" s="921"/>
      <c r="B1" s="922"/>
      <c r="C1" s="922"/>
      <c r="D1" s="922"/>
      <c r="E1" s="922"/>
      <c r="F1" s="922"/>
      <c r="G1" s="923"/>
    </row>
    <row r="2" spans="1:7" s="98" customFormat="1" ht="15.75" customHeight="1" x14ac:dyDescent="0.2">
      <c r="A2" s="924" t="s">
        <v>170</v>
      </c>
      <c r="B2" s="925"/>
      <c r="C2" s="925"/>
      <c r="D2" s="925"/>
      <c r="E2" s="925"/>
      <c r="F2" s="925"/>
      <c r="G2" s="926"/>
    </row>
    <row r="3" spans="1:7" s="98" customFormat="1" ht="6" customHeight="1" x14ac:dyDescent="0.2">
      <c r="A3" s="103"/>
      <c r="B3" s="100"/>
      <c r="C3" s="100"/>
      <c r="D3" s="100"/>
      <c r="E3" s="100"/>
      <c r="F3" s="100"/>
      <c r="G3" s="104"/>
    </row>
    <row r="4" spans="1:7" s="98" customFormat="1" ht="15.75" customHeight="1" x14ac:dyDescent="0.25">
      <c r="A4" s="85" t="s">
        <v>162</v>
      </c>
      <c r="B4" s="916" t="s">
        <v>47</v>
      </c>
      <c r="C4" s="916"/>
      <c r="D4" s="111" t="s">
        <v>163</v>
      </c>
      <c r="E4" s="244"/>
      <c r="F4" s="916" t="s">
        <v>107</v>
      </c>
      <c r="G4" s="917"/>
    </row>
    <row r="5" spans="1:7" s="98" customFormat="1" ht="15.75" customHeight="1" x14ac:dyDescent="0.2">
      <c r="A5" s="241">
        <f>Cert!$A$8</f>
        <v>0</v>
      </c>
      <c r="B5" s="911">
        <f>Cert!$F$8</f>
        <v>0</v>
      </c>
      <c r="C5" s="911"/>
      <c r="D5" s="912">
        <f>Cert!$K$8</f>
        <v>0</v>
      </c>
      <c r="E5" s="912"/>
      <c r="F5" s="912" t="str">
        <f>TEXT(Cert!$K$10,"mm/dd/yy")&amp;" to "&amp;TEXT(Cert!$M$10,"mm/dd/yy")</f>
        <v>07/01/20 to 06/30/21</v>
      </c>
      <c r="G5" s="920"/>
    </row>
    <row r="6" spans="1:7" s="98" customFormat="1" ht="6.75" customHeight="1" x14ac:dyDescent="0.2">
      <c r="A6" s="106"/>
      <c r="B6" s="94"/>
      <c r="C6" s="94"/>
      <c r="D6" s="94"/>
      <c r="E6" s="94"/>
      <c r="F6" s="94"/>
      <c r="G6" s="64"/>
    </row>
    <row r="7" spans="1:7" s="249" customFormat="1" ht="15.75" customHeight="1" x14ac:dyDescent="0.2">
      <c r="A7" s="248"/>
      <c r="B7" s="91" t="s">
        <v>9</v>
      </c>
      <c r="C7" s="91" t="s">
        <v>10</v>
      </c>
      <c r="D7" s="91" t="s">
        <v>11</v>
      </c>
      <c r="E7" s="91" t="s">
        <v>12</v>
      </c>
      <c r="F7" s="91" t="s">
        <v>13</v>
      </c>
      <c r="G7" s="91" t="s">
        <v>14</v>
      </c>
    </row>
    <row r="8" spans="1:7" ht="15.75" customHeight="1" x14ac:dyDescent="0.2">
      <c r="A8" s="250"/>
      <c r="B8" s="141" t="s">
        <v>1</v>
      </c>
      <c r="C8" s="141" t="s">
        <v>28</v>
      </c>
      <c r="D8" s="141" t="s">
        <v>29</v>
      </c>
      <c r="E8" s="141" t="s">
        <v>4</v>
      </c>
      <c r="F8" s="141"/>
      <c r="G8" s="141"/>
    </row>
    <row r="9" spans="1:7" ht="15.75" customHeight="1" x14ac:dyDescent="0.2">
      <c r="A9" s="251"/>
      <c r="B9" s="88" t="s">
        <v>2</v>
      </c>
      <c r="C9" s="88" t="s">
        <v>3</v>
      </c>
      <c r="D9" s="88" t="s">
        <v>16</v>
      </c>
      <c r="E9" s="88" t="s">
        <v>5</v>
      </c>
      <c r="F9" s="88" t="s">
        <v>30</v>
      </c>
      <c r="G9" s="88" t="s">
        <v>6</v>
      </c>
    </row>
    <row r="10" spans="1:7" ht="15.75" customHeight="1" x14ac:dyDescent="0.2">
      <c r="A10" s="206" t="s">
        <v>151</v>
      </c>
      <c r="B10" s="159"/>
      <c r="C10" s="159"/>
      <c r="D10" s="159"/>
      <c r="E10" s="159"/>
      <c r="F10" s="252"/>
      <c r="G10" s="253" t="s">
        <v>0</v>
      </c>
    </row>
    <row r="11" spans="1:7" ht="15.75" customHeight="1" x14ac:dyDescent="0.2">
      <c r="A11" s="254"/>
      <c r="B11" s="255"/>
      <c r="C11" s="255"/>
      <c r="D11" s="255"/>
      <c r="E11" s="255"/>
      <c r="F11" s="256"/>
      <c r="G11" s="257">
        <f t="shared" ref="G11:G16" si="0">F11</f>
        <v>0</v>
      </c>
    </row>
    <row r="12" spans="1:7" ht="15.75" customHeight="1" x14ac:dyDescent="0.2">
      <c r="A12" s="254"/>
      <c r="B12" s="255"/>
      <c r="C12" s="255"/>
      <c r="D12" s="255"/>
      <c r="E12" s="255"/>
      <c r="F12" s="256"/>
      <c r="G12" s="257">
        <f t="shared" si="0"/>
        <v>0</v>
      </c>
    </row>
    <row r="13" spans="1:7" ht="15.75" customHeight="1" x14ac:dyDescent="0.2">
      <c r="A13" s="254"/>
      <c r="B13" s="255"/>
      <c r="C13" s="255"/>
      <c r="D13" s="255"/>
      <c r="E13" s="255"/>
      <c r="F13" s="256"/>
      <c r="G13" s="257">
        <f t="shared" si="0"/>
        <v>0</v>
      </c>
    </row>
    <row r="14" spans="1:7" ht="15.75" customHeight="1" x14ac:dyDescent="0.2">
      <c r="A14" s="254"/>
      <c r="B14" s="255"/>
      <c r="C14" s="255"/>
      <c r="D14" s="255"/>
      <c r="E14" s="255"/>
      <c r="F14" s="256"/>
      <c r="G14" s="257">
        <f t="shared" si="0"/>
        <v>0</v>
      </c>
    </row>
    <row r="15" spans="1:7" ht="15.75" customHeight="1" x14ac:dyDescent="0.2">
      <c r="A15" s="254"/>
      <c r="B15" s="255"/>
      <c r="C15" s="255"/>
      <c r="D15" s="255"/>
      <c r="E15" s="255"/>
      <c r="F15" s="256"/>
      <c r="G15" s="257">
        <v>0</v>
      </c>
    </row>
    <row r="16" spans="1:7" ht="15.75" hidden="1" customHeight="1" x14ac:dyDescent="0.2">
      <c r="A16" s="254"/>
      <c r="B16" s="255"/>
      <c r="C16" s="255"/>
      <c r="D16" s="255"/>
      <c r="E16" s="255"/>
      <c r="F16" s="256"/>
      <c r="G16" s="257">
        <f t="shared" si="0"/>
        <v>0</v>
      </c>
    </row>
    <row r="17" spans="1:7" s="15" customFormat="1" ht="15.75" hidden="1" customHeight="1" x14ac:dyDescent="0.2">
      <c r="A17" s="206"/>
      <c r="B17" s="258"/>
      <c r="C17" s="258"/>
      <c r="D17" s="258"/>
      <c r="E17" s="258"/>
      <c r="F17" s="259"/>
      <c r="G17" s="260"/>
    </row>
    <row r="18" spans="1:7" ht="15.75" customHeight="1" x14ac:dyDescent="0.2">
      <c r="A18" s="261" t="s">
        <v>27</v>
      </c>
      <c r="B18" s="262"/>
      <c r="C18" s="262"/>
      <c r="D18" s="262"/>
      <c r="E18" s="262"/>
      <c r="F18" s="263">
        <f>SUM(F11:F16)</f>
        <v>0</v>
      </c>
      <c r="G18" s="264">
        <f>SUM(G11:G16)</f>
        <v>0</v>
      </c>
    </row>
    <row r="19" spans="1:7" ht="15.75" customHeight="1" x14ac:dyDescent="0.2">
      <c r="A19" s="130"/>
      <c r="B19" s="131"/>
      <c r="C19" s="131"/>
      <c r="D19" s="131"/>
      <c r="E19" s="131"/>
      <c r="F19" s="132" t="s">
        <v>280</v>
      </c>
      <c r="G19" s="143"/>
    </row>
    <row r="20" spans="1:7" ht="15.75" customHeight="1" x14ac:dyDescent="0.2">
      <c r="A20" s="155" t="s">
        <v>31</v>
      </c>
      <c r="B20" s="265"/>
      <c r="C20" s="265"/>
      <c r="D20" s="265"/>
      <c r="E20" s="265"/>
      <c r="F20" s="265"/>
      <c r="G20" s="266"/>
    </row>
    <row r="21" spans="1:7" ht="15.75" customHeight="1" x14ac:dyDescent="0.2">
      <c r="A21" s="267" t="s">
        <v>32</v>
      </c>
      <c r="B21" s="268"/>
      <c r="C21" s="268"/>
      <c r="D21" s="268"/>
      <c r="E21" s="268"/>
      <c r="F21" s="269"/>
      <c r="G21" s="270">
        <f>SUM(B21:F21)</f>
        <v>0</v>
      </c>
    </row>
    <row r="22" spans="1:7" ht="15.75" customHeight="1" x14ac:dyDescent="0.2">
      <c r="A22" s="254"/>
      <c r="B22" s="269"/>
      <c r="C22" s="269"/>
      <c r="D22" s="269"/>
      <c r="E22" s="269"/>
      <c r="F22" s="269"/>
      <c r="G22" s="270">
        <f t="shared" ref="G22:G38" si="1">SUM(B22:F22)</f>
        <v>0</v>
      </c>
    </row>
    <row r="23" spans="1:7" ht="15.75" customHeight="1" x14ac:dyDescent="0.2">
      <c r="A23" s="254"/>
      <c r="B23" s="269"/>
      <c r="C23" s="269"/>
      <c r="D23" s="269"/>
      <c r="E23" s="269"/>
      <c r="F23" s="269"/>
      <c r="G23" s="270">
        <f t="shared" si="1"/>
        <v>0</v>
      </c>
    </row>
    <row r="24" spans="1:7" ht="15.75" customHeight="1" x14ac:dyDescent="0.2">
      <c r="A24" s="254"/>
      <c r="B24" s="269"/>
      <c r="C24" s="269"/>
      <c r="D24" s="269"/>
      <c r="E24" s="269"/>
      <c r="F24" s="269"/>
      <c r="G24" s="270">
        <f t="shared" si="1"/>
        <v>0</v>
      </c>
    </row>
    <row r="25" spans="1:7" ht="15.75" customHeight="1" x14ac:dyDescent="0.2">
      <c r="A25" s="254"/>
      <c r="B25" s="269"/>
      <c r="C25" s="269"/>
      <c r="D25" s="269"/>
      <c r="E25" s="269"/>
      <c r="F25" s="269"/>
      <c r="G25" s="270">
        <f t="shared" si="1"/>
        <v>0</v>
      </c>
    </row>
    <row r="26" spans="1:7" ht="15.75" customHeight="1" x14ac:dyDescent="0.2">
      <c r="A26" s="254"/>
      <c r="B26" s="269"/>
      <c r="C26" s="269"/>
      <c r="D26" s="269"/>
      <c r="E26" s="269"/>
      <c r="F26" s="269"/>
      <c r="G26" s="270">
        <f t="shared" si="1"/>
        <v>0</v>
      </c>
    </row>
    <row r="27" spans="1:7" ht="15.75" customHeight="1" x14ac:dyDescent="0.2">
      <c r="A27" s="254"/>
      <c r="B27" s="269"/>
      <c r="C27" s="269"/>
      <c r="D27" s="269"/>
      <c r="E27" s="269"/>
      <c r="F27" s="269"/>
      <c r="G27" s="270">
        <f t="shared" si="1"/>
        <v>0</v>
      </c>
    </row>
    <row r="28" spans="1:7" ht="15.75" customHeight="1" x14ac:dyDescent="0.2">
      <c r="A28" s="254"/>
      <c r="B28" s="269"/>
      <c r="C28" s="269"/>
      <c r="D28" s="269"/>
      <c r="E28" s="269"/>
      <c r="F28" s="269"/>
      <c r="G28" s="270">
        <f t="shared" si="1"/>
        <v>0</v>
      </c>
    </row>
    <row r="29" spans="1:7" ht="15.75" customHeight="1" x14ac:dyDescent="0.2">
      <c r="A29" s="254"/>
      <c r="B29" s="269"/>
      <c r="C29" s="269"/>
      <c r="D29" s="269"/>
      <c r="E29" s="269"/>
      <c r="F29" s="269"/>
      <c r="G29" s="270">
        <f t="shared" si="1"/>
        <v>0</v>
      </c>
    </row>
    <row r="30" spans="1:7" ht="15.75" customHeight="1" x14ac:dyDescent="0.2">
      <c r="A30" s="254"/>
      <c r="B30" s="269"/>
      <c r="C30" s="269"/>
      <c r="D30" s="269"/>
      <c r="E30" s="269"/>
      <c r="F30" s="269"/>
      <c r="G30" s="270">
        <f t="shared" si="1"/>
        <v>0</v>
      </c>
    </row>
    <row r="31" spans="1:7" ht="15.75" customHeight="1" x14ac:dyDescent="0.2">
      <c r="A31" s="254"/>
      <c r="B31" s="269"/>
      <c r="C31" s="269"/>
      <c r="D31" s="269"/>
      <c r="E31" s="269"/>
      <c r="F31" s="269"/>
      <c r="G31" s="270">
        <f t="shared" si="1"/>
        <v>0</v>
      </c>
    </row>
    <row r="32" spans="1:7" ht="15.75" customHeight="1" x14ac:dyDescent="0.2">
      <c r="A32" s="254"/>
      <c r="B32" s="269"/>
      <c r="C32" s="269"/>
      <c r="D32" s="269"/>
      <c r="E32" s="269"/>
      <c r="F32" s="269"/>
      <c r="G32" s="270">
        <f t="shared" si="1"/>
        <v>0</v>
      </c>
    </row>
    <row r="33" spans="1:7" ht="15.75" customHeight="1" x14ac:dyDescent="0.2">
      <c r="A33" s="254"/>
      <c r="B33" s="269"/>
      <c r="C33" s="269"/>
      <c r="D33" s="269"/>
      <c r="E33" s="269"/>
      <c r="F33" s="269"/>
      <c r="G33" s="270">
        <f t="shared" si="1"/>
        <v>0</v>
      </c>
    </row>
    <row r="34" spans="1:7" ht="15.75" customHeight="1" x14ac:dyDescent="0.2">
      <c r="A34" s="254"/>
      <c r="B34" s="269"/>
      <c r="C34" s="269"/>
      <c r="D34" s="269"/>
      <c r="E34" s="269"/>
      <c r="F34" s="269"/>
      <c r="G34" s="270">
        <f t="shared" si="1"/>
        <v>0</v>
      </c>
    </row>
    <row r="35" spans="1:7" ht="15.75" customHeight="1" x14ac:dyDescent="0.2">
      <c r="A35" s="254"/>
      <c r="B35" s="269"/>
      <c r="C35" s="269"/>
      <c r="D35" s="269"/>
      <c r="E35" s="269"/>
      <c r="F35" s="269"/>
      <c r="G35" s="270">
        <f t="shared" si="1"/>
        <v>0</v>
      </c>
    </row>
    <row r="36" spans="1:7" ht="15.75" customHeight="1" x14ac:dyDescent="0.2">
      <c r="A36" s="254"/>
      <c r="B36" s="269"/>
      <c r="C36" s="269"/>
      <c r="D36" s="269"/>
      <c r="E36" s="269"/>
      <c r="F36" s="269"/>
      <c r="G36" s="270">
        <f t="shared" si="1"/>
        <v>0</v>
      </c>
    </row>
    <row r="37" spans="1:7" ht="15.75" customHeight="1" x14ac:dyDescent="0.2">
      <c r="A37" s="254"/>
      <c r="B37" s="269"/>
      <c r="C37" s="269"/>
      <c r="D37" s="269"/>
      <c r="E37" s="269"/>
      <c r="F37" s="269"/>
      <c r="G37" s="270">
        <f t="shared" si="1"/>
        <v>0</v>
      </c>
    </row>
    <row r="38" spans="1:7" ht="15.75" customHeight="1" x14ac:dyDescent="0.2">
      <c r="A38" s="254"/>
      <c r="B38" s="269"/>
      <c r="C38" s="269"/>
      <c r="D38" s="269"/>
      <c r="E38" s="269"/>
      <c r="F38" s="269"/>
      <c r="G38" s="270">
        <f t="shared" si="1"/>
        <v>0</v>
      </c>
    </row>
    <row r="39" spans="1:7" s="15" customFormat="1" ht="15.75" hidden="1" customHeight="1" x14ac:dyDescent="0.2">
      <c r="A39" s="206"/>
      <c r="B39" s="195"/>
      <c r="C39" s="195"/>
      <c r="D39" s="195"/>
      <c r="E39" s="195"/>
      <c r="F39" s="195"/>
      <c r="G39" s="260"/>
    </row>
    <row r="40" spans="1:7" ht="15.75" customHeight="1" x14ac:dyDescent="0.2">
      <c r="A40" s="155" t="s">
        <v>418</v>
      </c>
      <c r="B40" s="271">
        <f t="shared" ref="B40:G40" si="2">SUM(B21:B38)</f>
        <v>0</v>
      </c>
      <c r="C40" s="271">
        <f t="shared" si="2"/>
        <v>0</v>
      </c>
      <c r="D40" s="271">
        <f t="shared" si="2"/>
        <v>0</v>
      </c>
      <c r="E40" s="271">
        <f t="shared" si="2"/>
        <v>0</v>
      </c>
      <c r="F40" s="271">
        <f t="shared" si="2"/>
        <v>0</v>
      </c>
      <c r="G40" s="272">
        <f t="shared" si="2"/>
        <v>0</v>
      </c>
    </row>
    <row r="41" spans="1:7" ht="15.75" customHeight="1" x14ac:dyDescent="0.2">
      <c r="A41" s="130"/>
      <c r="B41" s="273" t="s">
        <v>282</v>
      </c>
      <c r="C41" s="273" t="s">
        <v>282</v>
      </c>
      <c r="D41" s="273" t="s">
        <v>282</v>
      </c>
      <c r="E41" s="273" t="s">
        <v>282</v>
      </c>
      <c r="F41" s="273" t="s">
        <v>282</v>
      </c>
      <c r="G41" s="274" t="s">
        <v>282</v>
      </c>
    </row>
    <row r="42" spans="1:7" ht="15.75" customHeight="1" x14ac:dyDescent="0.2">
      <c r="A42" s="133" t="s">
        <v>281</v>
      </c>
      <c r="B42" s="134"/>
      <c r="C42" s="134"/>
      <c r="D42" s="134"/>
      <c r="E42" s="134"/>
      <c r="F42" s="135"/>
      <c r="G42" s="246"/>
    </row>
    <row r="43" spans="1:7" ht="15.75" customHeight="1" x14ac:dyDescent="0.2">
      <c r="A43" s="136" t="s">
        <v>486</v>
      </c>
      <c r="B43" s="137"/>
      <c r="C43" s="137"/>
      <c r="D43" s="137"/>
      <c r="E43" s="137"/>
      <c r="F43" s="137"/>
      <c r="G43" s="144"/>
    </row>
    <row r="44" spans="1:7" ht="15.75" customHeight="1" x14ac:dyDescent="0.2">
      <c r="A44" s="134"/>
      <c r="B44" s="134"/>
      <c r="C44" s="134"/>
      <c r="D44" s="134"/>
      <c r="E44" s="134"/>
      <c r="F44" s="134"/>
      <c r="G44" s="134"/>
    </row>
    <row r="45" spans="1:7" ht="15.75" customHeight="1" x14ac:dyDescent="0.2">
      <c r="A45" s="134"/>
      <c r="B45" s="134"/>
      <c r="C45" s="134"/>
      <c r="D45" s="134"/>
      <c r="E45" s="134"/>
      <c r="F45" s="134"/>
      <c r="G45" s="134"/>
    </row>
    <row r="46" spans="1:7" ht="15.75" customHeight="1" x14ac:dyDescent="0.2">
      <c r="A46" s="134"/>
      <c r="B46" s="134"/>
      <c r="C46" s="134"/>
      <c r="D46" s="134"/>
      <c r="E46" s="134"/>
      <c r="F46" s="134"/>
      <c r="G46" s="134"/>
    </row>
  </sheetData>
  <mergeCells count="7">
    <mergeCell ref="A1:G1"/>
    <mergeCell ref="A2:G2"/>
    <mergeCell ref="B4:C4"/>
    <mergeCell ref="B5:C5"/>
    <mergeCell ref="D5:E5"/>
    <mergeCell ref="F4:G4"/>
    <mergeCell ref="F5:G5"/>
  </mergeCells>
  <phoneticPr fontId="2" type="noConversion"/>
  <conditionalFormatting sqref="A6:A43">
    <cfRule type="expression" dxfId="668" priority="9">
      <formula>CELL("protect",A6)=0</formula>
    </cfRule>
  </conditionalFormatting>
  <conditionalFormatting sqref="B42:G42 B7:G38">
    <cfRule type="expression" dxfId="667" priority="8">
      <formula>CELL("protect",B7)=0</formula>
    </cfRule>
  </conditionalFormatting>
  <conditionalFormatting sqref="B4:C5">
    <cfRule type="expression" dxfId="666" priority="4">
      <formula>CELL("protect",B4)=0</formula>
    </cfRule>
  </conditionalFormatting>
  <conditionalFormatting sqref="A4:A5">
    <cfRule type="expression" dxfId="665" priority="5">
      <formula>CELL("protect",A4)=0</formula>
    </cfRule>
  </conditionalFormatting>
  <conditionalFormatting sqref="D4:D5">
    <cfRule type="expression" dxfId="664" priority="3">
      <formula>CELL("protect",D4)=0</formula>
    </cfRule>
  </conditionalFormatting>
  <conditionalFormatting sqref="F4:G4">
    <cfRule type="expression" dxfId="663" priority="2">
      <formula>CELL("Protect",F4)=0</formula>
    </cfRule>
  </conditionalFormatting>
  <conditionalFormatting sqref="F5">
    <cfRule type="expression" dxfId="662" priority="1">
      <formula>CELL("protect",F5)=0</formula>
    </cfRule>
  </conditionalFormatting>
  <dataValidations count="2">
    <dataValidation type="whole" allowBlank="1" showInputMessage="1" showErrorMessage="1" error="Enter whole amounts only.  Round cents to the nearest dollar." sqref="F11:F17" xr:uid="{00000000-0002-0000-0300-000000000000}">
      <formula1>0</formula1>
      <formula2>9999999999999990</formula2>
    </dataValidation>
    <dataValidation type="whole" allowBlank="1" showInputMessage="1" showErrorMessage="1" error="Enter whole amounts only.  Round cents to the nearest dollar." sqref="B21:F38" xr:uid="{00000000-0002-0000-0300-000001000000}">
      <formula1>0</formula1>
      <formula2>9999999999999990000</formula2>
    </dataValidation>
  </dataValidations>
  <printOptions horizontalCentered="1" verticalCentered="1"/>
  <pageMargins left="0.3" right="0.3" top="0.25" bottom="0.5" header="0.5" footer="0.25"/>
  <pageSetup scale="94" orientation="landscape" r:id="rId1"/>
  <headerFooter>
    <oddFooter>&amp;R&amp;"Tahoma,Regular"&amp;10ID-46 (rev. 07/21), Schedule &amp;A</oddFooter>
  </headerFooter>
  <drawing r:id="rId2"/>
  <legacyDrawing r:id="rId3"/>
  <controls>
    <mc:AlternateContent xmlns:mc="http://schemas.openxmlformats.org/markup-compatibility/2006">
      <mc:Choice Requires="x14">
        <control shapeId="6148" r:id="rId4" name="CheckBox1">
          <controlPr defaultSize="0" autoLine="0" r:id="rId5">
            <anchor moveWithCells="1">
              <from>
                <xdr:col>5</xdr:col>
                <xdr:colOff>723900</xdr:colOff>
                <xdr:row>0</xdr:row>
                <xdr:rowOff>47625</xdr:rowOff>
              </from>
              <to>
                <xdr:col>6</xdr:col>
                <xdr:colOff>885825</xdr:colOff>
                <xdr:row>2</xdr:row>
                <xdr:rowOff>9525</xdr:rowOff>
              </to>
            </anchor>
          </controlPr>
        </control>
      </mc:Choice>
      <mc:Fallback>
        <control shapeId="6148" r:id="rId4" name="CheckBox1"/>
      </mc:Fallback>
    </mc:AlternateContent>
  </controls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Sheet1"/>
  <dimension ref="A1:U53"/>
  <sheetViews>
    <sheetView zoomScale="90" zoomScaleNormal="90" workbookViewId="0">
      <pane ySplit="5" topLeftCell="A6" activePane="bottomLeft" state="frozen"/>
      <selection activeCell="O34" sqref="O34"/>
      <selection pane="bottomLeft" activeCell="K21" sqref="K21"/>
    </sheetView>
  </sheetViews>
  <sheetFormatPr defaultRowHeight="14.25" x14ac:dyDescent="0.2"/>
  <cols>
    <col min="1" max="1" width="3.375" style="15" customWidth="1"/>
    <col min="2" max="2" width="5.125" style="15" customWidth="1"/>
    <col min="3" max="3" width="3.375" style="15" customWidth="1"/>
    <col min="4" max="4" width="10.75" style="15" customWidth="1"/>
    <col min="5" max="5" width="9.75" style="15" customWidth="1"/>
    <col min="6" max="6" width="16.375" style="15" customWidth="1"/>
    <col min="7" max="7" width="3.625" style="15" customWidth="1"/>
    <col min="8" max="8" width="10.875" style="15" customWidth="1"/>
    <col min="9" max="9" width="9.875" style="15" customWidth="1"/>
    <col min="10" max="10" width="3.75" style="15" customWidth="1"/>
    <col min="11" max="11" width="12.375" style="15" customWidth="1"/>
    <col min="12" max="12" width="3.625" style="15" customWidth="1"/>
    <col min="13" max="16384" width="9" style="15"/>
  </cols>
  <sheetData>
    <row r="1" spans="1:21" s="8" customFormat="1" ht="6.75" customHeight="1" x14ac:dyDescent="0.2">
      <c r="A1" s="109"/>
      <c r="B1" s="110"/>
      <c r="C1" s="110"/>
      <c r="D1" s="110"/>
      <c r="E1" s="110"/>
      <c r="F1" s="110"/>
      <c r="G1" s="110"/>
      <c r="H1" s="110"/>
      <c r="I1" s="110"/>
      <c r="J1" s="110"/>
      <c r="K1" s="110"/>
      <c r="L1" s="35"/>
    </row>
    <row r="2" spans="1:21" s="8" customFormat="1" ht="15" x14ac:dyDescent="0.2">
      <c r="A2" s="106"/>
      <c r="B2" s="925" t="s">
        <v>164</v>
      </c>
      <c r="C2" s="925"/>
      <c r="D2" s="925"/>
      <c r="E2" s="925"/>
      <c r="F2" s="925"/>
      <c r="G2" s="98"/>
      <c r="H2" s="195" t="s">
        <v>316</v>
      </c>
      <c r="I2" s="822">
        <f>Cert!$A$8</f>
        <v>0</v>
      </c>
      <c r="J2" s="98"/>
      <c r="K2" s="98"/>
      <c r="L2" s="93"/>
    </row>
    <row r="3" spans="1:21" s="8" customFormat="1" ht="15" x14ac:dyDescent="0.2">
      <c r="A3" s="106"/>
      <c r="B3" s="925" t="s">
        <v>165</v>
      </c>
      <c r="C3" s="925"/>
      <c r="D3" s="925"/>
      <c r="E3" s="925"/>
      <c r="F3" s="925"/>
      <c r="G3" s="98"/>
      <c r="H3" s="195" t="s">
        <v>317</v>
      </c>
      <c r="I3" s="728">
        <f>Cert!$F$8</f>
        <v>0</v>
      </c>
      <c r="J3" s="98"/>
      <c r="K3" s="98"/>
      <c r="L3" s="93"/>
    </row>
    <row r="4" spans="1:21" s="8" customFormat="1" ht="15" x14ac:dyDescent="0.2">
      <c r="A4" s="106"/>
      <c r="B4" s="98"/>
      <c r="C4" s="98"/>
      <c r="D4" s="98"/>
      <c r="E4" s="98"/>
      <c r="F4" s="98"/>
      <c r="G4" s="98"/>
      <c r="H4" s="195" t="s">
        <v>318</v>
      </c>
      <c r="I4" s="729">
        <f>Cert!$K$8</f>
        <v>0</v>
      </c>
      <c r="J4" s="98"/>
      <c r="K4" s="98"/>
      <c r="L4" s="93"/>
    </row>
    <row r="5" spans="1:21" s="8" customFormat="1" ht="15" x14ac:dyDescent="0.2">
      <c r="A5" s="106"/>
      <c r="B5" s="98"/>
      <c r="C5" s="98"/>
      <c r="D5" s="98"/>
      <c r="E5" s="98"/>
      <c r="F5" s="98"/>
      <c r="G5" s="98"/>
      <c r="H5" s="195" t="s">
        <v>319</v>
      </c>
      <c r="I5" s="729" t="str">
        <f>TEXT(Cert!$K$10,"mm/dd/yy")&amp;" to "&amp;TEXT(Cert!$M$10,"mm/dd/yy")</f>
        <v>07/01/20 to 06/30/21</v>
      </c>
      <c r="J5" s="729"/>
      <c r="K5" s="817"/>
      <c r="L5" s="93"/>
    </row>
    <row r="6" spans="1:21" ht="6.75" customHeight="1" x14ac:dyDescent="0.2">
      <c r="A6" s="206"/>
      <c r="B6" s="275"/>
      <c r="C6" s="275"/>
      <c r="D6" s="134"/>
      <c r="E6" s="134"/>
      <c r="F6" s="134"/>
      <c r="G6" s="134"/>
      <c r="H6" s="134"/>
      <c r="I6" s="134"/>
      <c r="J6" s="134"/>
      <c r="K6" s="6"/>
      <c r="L6" s="14"/>
    </row>
    <row r="7" spans="1:21" x14ac:dyDescent="0.2">
      <c r="A7" s="206"/>
      <c r="B7" s="276" t="s">
        <v>34</v>
      </c>
      <c r="C7" s="276"/>
      <c r="D7" s="277"/>
      <c r="E7" s="277"/>
      <c r="F7" s="6"/>
      <c r="G7" s="6"/>
      <c r="H7" s="6"/>
      <c r="I7" s="6"/>
      <c r="J7" s="134"/>
      <c r="K7" s="6"/>
      <c r="L7" s="14"/>
    </row>
    <row r="8" spans="1:21" ht="16.5" customHeight="1" x14ac:dyDescent="0.25">
      <c r="A8" s="206"/>
      <c r="B8" s="278" t="s">
        <v>283</v>
      </c>
      <c r="C8" s="279"/>
      <c r="D8" s="6"/>
      <c r="E8" s="6"/>
      <c r="F8" s="6"/>
      <c r="G8" s="6"/>
      <c r="H8" s="6"/>
      <c r="I8" s="6"/>
      <c r="J8" s="134"/>
      <c r="K8" s="6"/>
      <c r="L8" s="14"/>
      <c r="N8" s="208"/>
      <c r="O8" s="208"/>
      <c r="P8" s="208"/>
      <c r="Q8" s="208"/>
      <c r="R8" s="208"/>
      <c r="S8" s="208"/>
      <c r="T8" s="208"/>
      <c r="U8" s="208"/>
    </row>
    <row r="9" spans="1:21" ht="16.5" customHeight="1" x14ac:dyDescent="0.25">
      <c r="A9" s="206"/>
      <c r="B9" s="278" t="s">
        <v>284</v>
      </c>
      <c r="C9" s="279"/>
      <c r="D9" s="6"/>
      <c r="E9" s="6"/>
      <c r="F9" s="6"/>
      <c r="G9" s="6"/>
      <c r="H9" s="6"/>
      <c r="I9" s="6"/>
      <c r="J9" s="134"/>
      <c r="K9" s="6"/>
      <c r="L9" s="14"/>
      <c r="N9" s="208"/>
      <c r="O9" s="208"/>
      <c r="P9" s="208"/>
      <c r="Q9" s="208"/>
      <c r="R9" s="208"/>
      <c r="S9" s="208"/>
      <c r="T9" s="208"/>
      <c r="U9" s="208"/>
    </row>
    <row r="10" spans="1:21" ht="16.5" customHeight="1" x14ac:dyDescent="0.25">
      <c r="A10" s="206"/>
      <c r="B10" s="280"/>
      <c r="C10" s="280" t="s">
        <v>253</v>
      </c>
      <c r="D10" s="6"/>
      <c r="E10" s="6"/>
      <c r="F10" s="6"/>
      <c r="G10" s="6"/>
      <c r="H10" s="6"/>
      <c r="I10" s="6"/>
      <c r="J10" s="134"/>
      <c r="K10" s="6"/>
      <c r="L10" s="14"/>
      <c r="N10" s="208"/>
      <c r="O10" s="208"/>
      <c r="P10" s="208"/>
      <c r="Q10" s="208"/>
      <c r="R10" s="208"/>
      <c r="S10" s="208"/>
      <c r="T10" s="208"/>
      <c r="U10" s="208"/>
    </row>
    <row r="11" spans="1:21" ht="16.5" customHeight="1" x14ac:dyDescent="0.25">
      <c r="A11" s="206"/>
      <c r="B11" s="280"/>
      <c r="C11" s="280" t="s">
        <v>254</v>
      </c>
      <c r="D11" s="6"/>
      <c r="E11" s="6"/>
      <c r="F11" s="6"/>
      <c r="G11" s="6"/>
      <c r="H11" s="6"/>
      <c r="I11" s="6"/>
      <c r="J11" s="134"/>
      <c r="K11" s="6"/>
      <c r="L11" s="14"/>
      <c r="N11" s="208"/>
      <c r="O11" s="208"/>
      <c r="P11" s="208"/>
      <c r="Q11" s="208"/>
      <c r="R11" s="208"/>
      <c r="S11" s="208"/>
      <c r="T11" s="208"/>
      <c r="U11" s="208"/>
    </row>
    <row r="12" spans="1:21" ht="16.5" customHeight="1" x14ac:dyDescent="0.25">
      <c r="A12" s="206"/>
      <c r="B12" s="280"/>
      <c r="C12" s="280" t="s">
        <v>255</v>
      </c>
      <c r="D12" s="6"/>
      <c r="E12" s="6"/>
      <c r="F12" s="6"/>
      <c r="G12" s="6"/>
      <c r="H12" s="6"/>
      <c r="I12" s="6"/>
      <c r="J12" s="134"/>
      <c r="K12" s="6"/>
      <c r="L12" s="14"/>
      <c r="N12" s="208"/>
      <c r="O12" s="208"/>
      <c r="P12" s="208"/>
      <c r="Q12" s="208"/>
      <c r="R12" s="208"/>
      <c r="S12" s="208"/>
      <c r="T12" s="208"/>
      <c r="U12" s="208"/>
    </row>
    <row r="13" spans="1:21" ht="16.5" customHeight="1" x14ac:dyDescent="0.25">
      <c r="A13" s="206"/>
      <c r="B13" s="280"/>
      <c r="C13" s="280" t="s">
        <v>256</v>
      </c>
      <c r="D13" s="6"/>
      <c r="E13" s="896"/>
      <c r="F13" s="896"/>
      <c r="G13" s="896"/>
      <c r="H13" s="896"/>
      <c r="I13" s="6"/>
      <c r="J13" s="134"/>
      <c r="K13" s="6"/>
      <c r="L13" s="14"/>
      <c r="N13" s="208"/>
      <c r="O13" s="208"/>
      <c r="P13" s="208"/>
      <c r="Q13" s="208"/>
      <c r="R13" s="208"/>
      <c r="S13" s="208"/>
      <c r="T13" s="208"/>
      <c r="U13" s="208"/>
    </row>
    <row r="14" spans="1:21" ht="16.5" customHeight="1" x14ac:dyDescent="0.25">
      <c r="A14" s="206"/>
      <c r="B14" s="278" t="s">
        <v>285</v>
      </c>
      <c r="C14" s="279"/>
      <c r="D14" s="6"/>
      <c r="E14" s="6"/>
      <c r="F14" s="6"/>
      <c r="G14" s="6"/>
      <c r="H14" s="6"/>
      <c r="I14" s="6"/>
      <c r="J14" s="134"/>
      <c r="K14" s="6"/>
      <c r="L14" s="14"/>
      <c r="N14" s="208"/>
      <c r="O14" s="208"/>
      <c r="P14" s="208"/>
      <c r="Q14" s="208"/>
      <c r="R14" s="208"/>
      <c r="S14" s="208"/>
      <c r="T14" s="208"/>
      <c r="U14" s="208"/>
    </row>
    <row r="15" spans="1:21" ht="15" x14ac:dyDescent="0.25">
      <c r="A15" s="206"/>
      <c r="B15" s="6"/>
      <c r="C15" s="6"/>
      <c r="D15" s="6"/>
      <c r="E15" s="6"/>
      <c r="F15" s="6"/>
      <c r="G15" s="6"/>
      <c r="H15" s="6"/>
      <c r="I15" s="6"/>
      <c r="J15" s="134"/>
      <c r="K15" s="6"/>
      <c r="L15" s="14"/>
      <c r="N15" s="208"/>
      <c r="O15" s="208"/>
      <c r="P15" s="208"/>
      <c r="Q15" s="208"/>
      <c r="R15" s="208"/>
      <c r="S15" s="208"/>
      <c r="T15" s="208"/>
      <c r="U15" s="208"/>
    </row>
    <row r="16" spans="1:21" ht="17.100000000000001" customHeight="1" x14ac:dyDescent="0.2">
      <c r="A16" s="206"/>
      <c r="B16" s="277" t="s">
        <v>166</v>
      </c>
      <c r="C16" s="277"/>
      <c r="D16" s="277"/>
      <c r="E16" s="281"/>
      <c r="F16" s="134"/>
      <c r="G16" s="134"/>
      <c r="H16" s="134"/>
      <c r="I16" s="134"/>
      <c r="J16" s="134"/>
      <c r="K16" s="6" t="s">
        <v>0</v>
      </c>
      <c r="L16" s="14"/>
    </row>
    <row r="17" spans="1:13" ht="18" customHeight="1" x14ac:dyDescent="0.2">
      <c r="A17" s="206"/>
      <c r="B17" s="278" t="s">
        <v>283</v>
      </c>
      <c r="C17" s="280" t="s">
        <v>253</v>
      </c>
      <c r="D17" s="6" t="s">
        <v>290</v>
      </c>
      <c r="E17" s="6"/>
      <c r="F17" s="6"/>
      <c r="G17" s="6"/>
      <c r="H17" s="6"/>
      <c r="I17" s="6"/>
      <c r="J17" s="134"/>
      <c r="K17" s="282"/>
      <c r="L17" s="14"/>
    </row>
    <row r="18" spans="1:13" ht="17.100000000000001" customHeight="1" x14ac:dyDescent="0.2">
      <c r="A18" s="206"/>
      <c r="B18" s="278" t="s">
        <v>283</v>
      </c>
      <c r="C18" s="280" t="s">
        <v>254</v>
      </c>
      <c r="D18" s="6" t="s">
        <v>291</v>
      </c>
      <c r="E18" s="6"/>
      <c r="F18" s="6"/>
      <c r="G18" s="6"/>
      <c r="H18" s="6"/>
      <c r="I18" s="6"/>
      <c r="J18" s="134"/>
      <c r="K18" s="283"/>
      <c r="L18" s="14"/>
    </row>
    <row r="19" spans="1:13" ht="17.100000000000001" customHeight="1" x14ac:dyDescent="0.2">
      <c r="A19" s="206"/>
      <c r="B19" s="278" t="s">
        <v>283</v>
      </c>
      <c r="C19" s="280" t="s">
        <v>255</v>
      </c>
      <c r="D19" s="6" t="s">
        <v>424</v>
      </c>
      <c r="E19" s="6"/>
      <c r="F19" s="6"/>
      <c r="G19" s="6"/>
      <c r="H19" s="6"/>
      <c r="I19" s="6"/>
      <c r="J19" s="134"/>
      <c r="K19" s="284"/>
      <c r="L19" s="14"/>
    </row>
    <row r="20" spans="1:13" ht="17.100000000000001" customHeight="1" x14ac:dyDescent="0.2">
      <c r="A20" s="206"/>
      <c r="B20" s="278" t="s">
        <v>283</v>
      </c>
      <c r="C20" s="280" t="s">
        <v>256</v>
      </c>
      <c r="D20" s="6" t="s">
        <v>425</v>
      </c>
      <c r="E20" s="6"/>
      <c r="F20" s="6"/>
      <c r="G20" s="6"/>
      <c r="H20" s="6"/>
      <c r="I20" s="6"/>
      <c r="J20" s="134"/>
      <c r="K20" s="284"/>
      <c r="L20" s="14"/>
      <c r="M20" s="285"/>
    </row>
    <row r="21" spans="1:13" ht="17.100000000000001" customHeight="1" x14ac:dyDescent="0.2">
      <c r="A21" s="206"/>
      <c r="B21" s="278" t="s">
        <v>284</v>
      </c>
      <c r="C21" s="6"/>
      <c r="D21" s="6" t="s">
        <v>292</v>
      </c>
      <c r="E21" s="6"/>
      <c r="F21" s="6"/>
      <c r="G21" s="6"/>
      <c r="H21" s="6"/>
      <c r="I21" s="6"/>
      <c r="J21" s="134"/>
      <c r="K21" s="286"/>
      <c r="L21" s="14"/>
    </row>
    <row r="22" spans="1:13" ht="17.100000000000001" customHeight="1" x14ac:dyDescent="0.2">
      <c r="A22" s="206"/>
      <c r="B22" s="278" t="s">
        <v>285</v>
      </c>
      <c r="C22" s="6"/>
      <c r="D22" s="6" t="s">
        <v>297</v>
      </c>
      <c r="E22" s="6"/>
      <c r="F22" s="6"/>
      <c r="G22" s="6"/>
      <c r="H22" s="6"/>
      <c r="I22" s="6"/>
      <c r="J22" s="67" t="s">
        <v>419</v>
      </c>
      <c r="K22" s="287">
        <f>'3'!G28</f>
        <v>0</v>
      </c>
      <c r="L22" s="14"/>
    </row>
    <row r="23" spans="1:13" ht="17.100000000000001" customHeight="1" x14ac:dyDescent="0.2">
      <c r="A23" s="206"/>
      <c r="B23" s="278" t="s">
        <v>286</v>
      </c>
      <c r="C23" s="6"/>
      <c r="D23" s="6" t="s">
        <v>293</v>
      </c>
      <c r="E23" s="6"/>
      <c r="F23" s="6"/>
      <c r="G23" s="6"/>
      <c r="H23" s="6"/>
      <c r="I23" s="6"/>
      <c r="J23" s="67" t="s">
        <v>419</v>
      </c>
      <c r="K23" s="287">
        <f>'3'!F28</f>
        <v>0</v>
      </c>
      <c r="L23" s="14"/>
    </row>
    <row r="24" spans="1:13" ht="17.100000000000001" customHeight="1" x14ac:dyDescent="0.2">
      <c r="A24" s="206"/>
      <c r="B24" s="278" t="s">
        <v>287</v>
      </c>
      <c r="C24" s="6"/>
      <c r="D24" s="6" t="s">
        <v>294</v>
      </c>
      <c r="E24" s="6"/>
      <c r="F24" s="6"/>
      <c r="G24" s="6"/>
      <c r="H24" s="6"/>
      <c r="I24" s="6"/>
      <c r="J24" s="134"/>
      <c r="K24" s="230" t="e">
        <f>SUM(K22/K21)</f>
        <v>#DIV/0!</v>
      </c>
      <c r="L24" s="14"/>
    </row>
    <row r="25" spans="1:13" ht="17.100000000000001" hidden="1" customHeight="1" x14ac:dyDescent="0.2">
      <c r="A25" s="206"/>
      <c r="B25" s="278" t="s">
        <v>288</v>
      </c>
      <c r="C25" s="6"/>
      <c r="D25" s="6" t="s">
        <v>295</v>
      </c>
      <c r="E25" s="6"/>
      <c r="F25" s="6"/>
      <c r="G25" s="6"/>
      <c r="H25" s="6"/>
      <c r="I25" s="6"/>
      <c r="J25" s="134"/>
      <c r="K25" s="288"/>
      <c r="L25" s="14"/>
    </row>
    <row r="26" spans="1:13" ht="17.100000000000001" hidden="1" customHeight="1" x14ac:dyDescent="0.2">
      <c r="A26" s="206"/>
      <c r="B26" s="278" t="s">
        <v>289</v>
      </c>
      <c r="C26" s="6"/>
      <c r="D26" s="6" t="s">
        <v>296</v>
      </c>
      <c r="E26" s="6"/>
      <c r="F26" s="6"/>
      <c r="G26" s="6"/>
      <c r="H26" s="6"/>
      <c r="I26" s="6"/>
      <c r="J26" s="134"/>
      <c r="K26" s="289"/>
      <c r="L26" s="14"/>
    </row>
    <row r="27" spans="1:13" ht="17.100000000000001" hidden="1" customHeight="1" x14ac:dyDescent="0.2">
      <c r="A27" s="206"/>
      <c r="B27" s="278" t="s">
        <v>303</v>
      </c>
      <c r="C27" s="6"/>
      <c r="D27" s="6" t="s">
        <v>432</v>
      </c>
      <c r="E27" s="6"/>
      <c r="F27" s="6"/>
      <c r="G27" s="6"/>
      <c r="H27" s="930"/>
      <c r="I27" s="930"/>
      <c r="J27" s="930"/>
      <c r="K27" s="930"/>
      <c r="L27" s="14"/>
    </row>
    <row r="28" spans="1:13" ht="6.75" customHeight="1" x14ac:dyDescent="0.2">
      <c r="A28" s="206"/>
      <c r="B28" s="134"/>
      <c r="C28" s="134"/>
      <c r="D28" s="134"/>
      <c r="E28" s="134"/>
      <c r="F28" s="134"/>
      <c r="G28" s="134"/>
      <c r="H28" s="134"/>
      <c r="I28" s="134"/>
      <c r="J28" s="134"/>
      <c r="K28" s="6"/>
      <c r="L28" s="14"/>
    </row>
    <row r="29" spans="1:13" x14ac:dyDescent="0.2">
      <c r="A29" s="206"/>
      <c r="B29" s="134"/>
      <c r="C29" s="134"/>
      <c r="D29" s="134"/>
      <c r="F29" s="134"/>
      <c r="G29" s="134"/>
      <c r="H29" s="134"/>
      <c r="I29" s="134"/>
      <c r="J29" s="134"/>
      <c r="K29" s="63" t="s">
        <v>488</v>
      </c>
      <c r="L29" s="14"/>
    </row>
    <row r="30" spans="1:13" x14ac:dyDescent="0.2">
      <c r="A30" s="206"/>
      <c r="B30" s="134"/>
      <c r="C30" s="134"/>
      <c r="D30" s="134"/>
      <c r="F30" s="134"/>
      <c r="G30" s="134"/>
      <c r="H30" s="134"/>
      <c r="I30" s="134"/>
      <c r="J30" s="134"/>
      <c r="K30" s="49" t="s">
        <v>487</v>
      </c>
      <c r="L30" s="14"/>
    </row>
    <row r="31" spans="1:13" ht="6" customHeight="1" x14ac:dyDescent="0.2">
      <c r="A31" s="206"/>
      <c r="B31" s="134"/>
      <c r="C31" s="134"/>
      <c r="D31" s="134"/>
      <c r="E31" s="134"/>
      <c r="F31" s="134"/>
      <c r="G31" s="134"/>
      <c r="H31" s="134"/>
      <c r="I31" s="134"/>
      <c r="J31" s="134"/>
      <c r="K31" s="6"/>
      <c r="L31" s="14"/>
    </row>
    <row r="32" spans="1:13" ht="17.100000000000001" customHeight="1" x14ac:dyDescent="0.2">
      <c r="A32" s="206"/>
      <c r="B32" s="277" t="s">
        <v>35</v>
      </c>
      <c r="C32" s="277"/>
      <c r="D32" s="281"/>
      <c r="E32" s="134"/>
      <c r="F32" s="134"/>
      <c r="G32" s="134"/>
      <c r="H32" s="134"/>
      <c r="I32" s="134"/>
      <c r="J32" s="134"/>
      <c r="K32" s="6"/>
      <c r="L32" s="14"/>
    </row>
    <row r="33" spans="1:12" ht="18" customHeight="1" x14ac:dyDescent="0.2">
      <c r="A33" s="206"/>
      <c r="B33" s="278" t="s">
        <v>283</v>
      </c>
      <c r="C33" s="6" t="s">
        <v>298</v>
      </c>
      <c r="D33" s="6"/>
      <c r="E33" s="290"/>
      <c r="F33" s="6" t="s">
        <v>69</v>
      </c>
      <c r="G33" s="6"/>
      <c r="H33" s="134"/>
      <c r="I33" s="134"/>
      <c r="J33" s="134"/>
      <c r="K33" s="134"/>
      <c r="L33" s="14"/>
    </row>
    <row r="34" spans="1:12" ht="17.100000000000001" customHeight="1" x14ac:dyDescent="0.2">
      <c r="A34" s="206"/>
      <c r="B34" s="278" t="s">
        <v>284</v>
      </c>
      <c r="C34" s="6" t="s">
        <v>301</v>
      </c>
      <c r="D34" s="6"/>
      <c r="E34" s="6"/>
      <c r="F34" s="6"/>
      <c r="G34" s="6"/>
      <c r="H34" s="134"/>
      <c r="I34" s="134"/>
      <c r="J34" s="134"/>
      <c r="K34" s="134"/>
      <c r="L34" s="14"/>
    </row>
    <row r="35" spans="1:12" ht="17.100000000000001" customHeight="1" x14ac:dyDescent="0.2">
      <c r="A35" s="206"/>
      <c r="B35" s="6" t="s">
        <v>154</v>
      </c>
      <c r="C35" s="280" t="s">
        <v>253</v>
      </c>
      <c r="D35" s="249" t="s">
        <v>299</v>
      </c>
      <c r="E35" s="134"/>
      <c r="F35" s="6"/>
      <c r="G35" s="280" t="s">
        <v>254</v>
      </c>
      <c r="H35" s="291" t="s">
        <v>300</v>
      </c>
      <c r="I35" s="134"/>
      <c r="J35" s="134"/>
      <c r="K35" s="134"/>
      <c r="L35" s="14"/>
    </row>
    <row r="36" spans="1:12" ht="17.100000000000001" customHeight="1" x14ac:dyDescent="0.2">
      <c r="A36" s="206"/>
      <c r="B36" s="6"/>
      <c r="C36" s="6"/>
      <c r="D36" s="282"/>
      <c r="E36" s="292" t="s">
        <v>70</v>
      </c>
      <c r="F36" s="6"/>
      <c r="G36" s="6"/>
      <c r="H36" s="282"/>
      <c r="I36" s="293" t="s">
        <v>75</v>
      </c>
      <c r="J36" s="134"/>
      <c r="K36" s="134"/>
      <c r="L36" s="14"/>
    </row>
    <row r="37" spans="1:12" ht="17.100000000000001" customHeight="1" x14ac:dyDescent="0.2">
      <c r="A37" s="206"/>
      <c r="B37" s="6"/>
      <c r="C37" s="6"/>
      <c r="D37" s="283"/>
      <c r="E37" s="294" t="s">
        <v>74</v>
      </c>
      <c r="F37" s="6"/>
      <c r="G37" s="6"/>
      <c r="H37" s="282"/>
      <c r="I37" s="293" t="s">
        <v>76</v>
      </c>
      <c r="J37" s="134"/>
      <c r="K37" s="134"/>
      <c r="L37" s="14"/>
    </row>
    <row r="38" spans="1:12" ht="17.100000000000001" customHeight="1" x14ac:dyDescent="0.2">
      <c r="A38" s="206"/>
      <c r="B38" s="6"/>
      <c r="C38" s="6"/>
      <c r="D38" s="283"/>
      <c r="E38" s="295" t="s">
        <v>212</v>
      </c>
      <c r="F38" s="6"/>
      <c r="G38" s="6"/>
      <c r="H38" s="282"/>
      <c r="I38" s="293" t="s">
        <v>77</v>
      </c>
      <c r="J38" s="134"/>
      <c r="K38" s="134"/>
      <c r="L38" s="14"/>
    </row>
    <row r="39" spans="1:12" ht="17.100000000000001" customHeight="1" x14ac:dyDescent="0.2">
      <c r="A39" s="206"/>
      <c r="B39" s="6"/>
      <c r="C39" s="6"/>
      <c r="D39" s="282"/>
      <c r="E39" s="295" t="s">
        <v>71</v>
      </c>
      <c r="F39" s="6"/>
      <c r="G39" s="6"/>
      <c r="H39" s="282"/>
      <c r="I39" s="293" t="s">
        <v>78</v>
      </c>
      <c r="J39" s="134"/>
      <c r="K39" s="134"/>
      <c r="L39" s="14"/>
    </row>
    <row r="40" spans="1:12" ht="17.100000000000001" customHeight="1" x14ac:dyDescent="0.2">
      <c r="A40" s="206"/>
      <c r="B40" s="6"/>
      <c r="C40" s="6"/>
      <c r="D40" s="283"/>
      <c r="E40" s="295" t="s">
        <v>72</v>
      </c>
      <c r="F40" s="6"/>
      <c r="G40" s="6"/>
      <c r="H40" s="282"/>
      <c r="I40" s="293" t="s">
        <v>80</v>
      </c>
      <c r="J40" s="134"/>
      <c r="K40" s="134"/>
      <c r="L40" s="14"/>
    </row>
    <row r="41" spans="1:12" ht="17.100000000000001" customHeight="1" x14ac:dyDescent="0.2">
      <c r="A41" s="206"/>
      <c r="B41" s="6"/>
      <c r="C41" s="6"/>
      <c r="D41" s="283"/>
      <c r="E41" s="295" t="s">
        <v>73</v>
      </c>
      <c r="F41" s="6"/>
      <c r="G41" s="6"/>
      <c r="H41" s="195"/>
      <c r="I41" s="296"/>
      <c r="J41" s="6"/>
      <c r="K41" s="134"/>
      <c r="L41" s="14"/>
    </row>
    <row r="42" spans="1:12" ht="17.100000000000001" hidden="1" customHeight="1" x14ac:dyDescent="0.2">
      <c r="A42" s="206"/>
      <c r="B42" s="6"/>
      <c r="C42" s="6"/>
      <c r="D42" s="285"/>
      <c r="E42" s="295"/>
      <c r="F42" s="6"/>
      <c r="G42" s="6"/>
      <c r="H42" s="195"/>
      <c r="I42" s="296"/>
      <c r="J42" s="6"/>
      <c r="K42" s="134"/>
      <c r="L42" s="14"/>
    </row>
    <row r="43" spans="1:12" ht="17.100000000000001" customHeight="1" x14ac:dyDescent="0.2">
      <c r="A43" s="206"/>
      <c r="B43" s="6"/>
      <c r="C43" s="6"/>
      <c r="D43" s="297">
        <f>SUM(D36:D41)</f>
        <v>0</v>
      </c>
      <c r="E43" s="296" t="s">
        <v>6</v>
      </c>
      <c r="F43" s="60"/>
      <c r="G43" s="60"/>
      <c r="H43" s="297">
        <f>SUM(H36:H41)</f>
        <v>0</v>
      </c>
      <c r="I43" s="293" t="s">
        <v>6</v>
      </c>
      <c r="J43" s="298"/>
      <c r="K43" s="134"/>
      <c r="L43" s="14"/>
    </row>
    <row r="44" spans="1:12" x14ac:dyDescent="0.2">
      <c r="A44" s="206"/>
      <c r="B44" s="280"/>
      <c r="C44" s="280"/>
      <c r="D44" s="280"/>
      <c r="E44" s="280"/>
      <c r="F44" s="6"/>
      <c r="G44" s="6"/>
      <c r="H44" s="134"/>
      <c r="I44" s="134"/>
      <c r="J44" s="134"/>
      <c r="K44" s="134"/>
      <c r="L44" s="14"/>
    </row>
    <row r="45" spans="1:12" ht="18" customHeight="1" x14ac:dyDescent="0.2">
      <c r="A45" s="206"/>
      <c r="B45" s="276" t="s">
        <v>423</v>
      </c>
      <c r="C45" s="276"/>
      <c r="D45" s="276"/>
      <c r="E45" s="275"/>
      <c r="F45" s="134"/>
      <c r="G45" s="134"/>
      <c r="H45" s="134" t="s">
        <v>0</v>
      </c>
      <c r="I45" s="134"/>
      <c r="J45" s="134"/>
      <c r="K45" s="134"/>
      <c r="L45" s="14"/>
    </row>
    <row r="46" spans="1:12" ht="7.5" customHeight="1" x14ac:dyDescent="0.2">
      <c r="A46" s="206"/>
      <c r="B46" s="280"/>
      <c r="D46" s="280"/>
      <c r="E46" s="280"/>
      <c r="F46" s="6"/>
      <c r="G46" s="6"/>
      <c r="H46" s="6"/>
      <c r="I46" s="6"/>
      <c r="J46" s="134"/>
      <c r="K46" s="6"/>
      <c r="L46" s="14"/>
    </row>
    <row r="47" spans="1:12" ht="16.5" customHeight="1" x14ac:dyDescent="0.2">
      <c r="A47" s="206"/>
      <c r="B47" s="6"/>
      <c r="C47" s="299" t="s">
        <v>302</v>
      </c>
      <c r="D47" s="300"/>
      <c r="E47" s="275"/>
      <c r="F47" s="134" t="s">
        <v>79</v>
      </c>
      <c r="G47" s="928"/>
      <c r="H47" s="928"/>
      <c r="I47" s="134"/>
      <c r="J47" s="301"/>
      <c r="K47" s="6"/>
      <c r="L47" s="14"/>
    </row>
    <row r="48" spans="1:12" ht="16.5" customHeight="1" x14ac:dyDescent="0.2">
      <c r="A48" s="206"/>
      <c r="B48" s="6"/>
      <c r="C48" s="299" t="s">
        <v>302</v>
      </c>
      <c r="D48" s="302"/>
      <c r="E48" s="275"/>
      <c r="F48" s="134" t="s">
        <v>79</v>
      </c>
      <c r="G48" s="929"/>
      <c r="H48" s="929"/>
      <c r="I48" s="134"/>
      <c r="J48" s="301"/>
      <c r="K48" s="6"/>
      <c r="L48" s="14"/>
    </row>
    <row r="49" spans="1:12" ht="11.25" customHeight="1" x14ac:dyDescent="0.2">
      <c r="A49" s="206"/>
      <c r="B49" s="6"/>
      <c r="C49" s="299"/>
      <c r="E49" s="275"/>
      <c r="F49" s="134"/>
      <c r="I49" s="134"/>
      <c r="J49" s="301"/>
      <c r="K49" s="6"/>
      <c r="L49" s="14"/>
    </row>
    <row r="50" spans="1:12" ht="18.75" customHeight="1" x14ac:dyDescent="0.2">
      <c r="A50" s="206"/>
      <c r="B50" s="277" t="s">
        <v>676</v>
      </c>
      <c r="L50" s="14"/>
    </row>
    <row r="51" spans="1:12" ht="16.5" customHeight="1" x14ac:dyDescent="0.2">
      <c r="A51" s="206"/>
      <c r="C51" s="927" t="s">
        <v>677</v>
      </c>
      <c r="D51" s="927"/>
      <c r="E51" s="927"/>
      <c r="F51" s="927"/>
      <c r="K51" s="658"/>
      <c r="L51" s="14"/>
    </row>
    <row r="52" spans="1:12" ht="16.5" customHeight="1" x14ac:dyDescent="0.2">
      <c r="A52" s="206"/>
      <c r="C52" s="927" t="s">
        <v>675</v>
      </c>
      <c r="D52" s="927"/>
      <c r="E52" s="927"/>
      <c r="F52" s="927"/>
      <c r="K52" s="658"/>
      <c r="L52" s="14"/>
    </row>
    <row r="53" spans="1:12" ht="6.75" customHeight="1" x14ac:dyDescent="0.2">
      <c r="A53" s="209"/>
      <c r="B53" s="18"/>
      <c r="C53" s="18"/>
      <c r="D53" s="18"/>
      <c r="E53" s="18"/>
      <c r="F53" s="18"/>
      <c r="G53" s="18"/>
      <c r="H53" s="18"/>
      <c r="I53" s="18"/>
      <c r="J53" s="18"/>
      <c r="K53" s="18"/>
      <c r="L53" s="19"/>
    </row>
  </sheetData>
  <mergeCells count="8">
    <mergeCell ref="C52:F52"/>
    <mergeCell ref="C51:F51"/>
    <mergeCell ref="B2:F2"/>
    <mergeCell ref="G47:H47"/>
    <mergeCell ref="G48:H48"/>
    <mergeCell ref="H27:K27"/>
    <mergeCell ref="E13:H13"/>
    <mergeCell ref="B3:F3"/>
  </mergeCells>
  <phoneticPr fontId="2" type="noConversion"/>
  <conditionalFormatting sqref="A42:C42 E42:XFD42 A1:XFD4 A8:M15 V8:XFD15 A16:XFD28 A31:XFD41 A29:D30 F29:XFD30 A6:XFD7 A5:H5 K5:XFD5 A53:XFD1048576 A43:XFD48 B49:K50 B51:B52 G51:K52 L49:XFD52 A49:A52">
    <cfRule type="expression" dxfId="661" priority="4">
      <formula>CELL("Protect",A1)=0</formula>
    </cfRule>
  </conditionalFormatting>
  <conditionalFormatting sqref="I5">
    <cfRule type="expression" dxfId="660" priority="3">
      <formula>CELL("protect",I5)=0</formula>
    </cfRule>
  </conditionalFormatting>
  <printOptions horizontalCentered="1" verticalCentered="1"/>
  <pageMargins left="0.55000000000000004" right="0.55000000000000004" top="0.4" bottom="0.49" header="0.5" footer="0.25"/>
  <pageSetup scale="94" orientation="portrait" r:id="rId1"/>
  <headerFooter>
    <oddFooter>&amp;R&amp;"Tahoma,Regular"&amp;10ID-46 (rev. 07/21), Schedule &amp;A</oddFooter>
  </headerFooter>
  <drawing r:id="rId2"/>
  <legacyDrawing r:id="rId3"/>
  <controls>
    <mc:AlternateContent xmlns:mc="http://schemas.openxmlformats.org/markup-compatibility/2006">
      <mc:Choice Requires="x14">
        <control shapeId="1062" r:id="rId4" name="CheckBox1">
          <controlPr defaultSize="0" autoLine="0" r:id="rId5">
            <anchor moveWithCells="1">
              <from>
                <xdr:col>4</xdr:col>
                <xdr:colOff>514350</xdr:colOff>
                <xdr:row>44</xdr:row>
                <xdr:rowOff>19050</xdr:rowOff>
              </from>
              <to>
                <xdr:col>5</xdr:col>
                <xdr:colOff>1190625</xdr:colOff>
                <xdr:row>45</xdr:row>
                <xdr:rowOff>19050</xdr:rowOff>
              </to>
            </anchor>
          </controlPr>
        </control>
      </mc:Choice>
      <mc:Fallback>
        <control shapeId="1062" r:id="rId4" name="CheckBox1"/>
      </mc:Fallback>
    </mc:AlternateContent>
    <mc:AlternateContent xmlns:mc="http://schemas.openxmlformats.org/markup-compatibility/2006">
      <mc:Choice Requires="x14">
        <control shapeId="1063" r:id="rId6" name="CheckBox2">
          <controlPr defaultSize="0" autoLine="0" r:id="rId7">
            <anchor moveWithCells="1">
              <from>
                <xdr:col>2</xdr:col>
                <xdr:colOff>28575</xdr:colOff>
                <xdr:row>7</xdr:row>
                <xdr:rowOff>0</xdr:rowOff>
              </from>
              <to>
                <xdr:col>7</xdr:col>
                <xdr:colOff>752475</xdr:colOff>
                <xdr:row>8</xdr:row>
                <xdr:rowOff>19050</xdr:rowOff>
              </to>
            </anchor>
          </controlPr>
        </control>
      </mc:Choice>
      <mc:Fallback>
        <control shapeId="1063" r:id="rId6" name="CheckBox2"/>
      </mc:Fallback>
    </mc:AlternateContent>
    <mc:AlternateContent xmlns:mc="http://schemas.openxmlformats.org/markup-compatibility/2006">
      <mc:Choice Requires="x14">
        <control shapeId="1064" r:id="rId8" name="CheckBox3">
          <controlPr defaultSize="0" autoLine="0" r:id="rId9">
            <anchor moveWithCells="1">
              <from>
                <xdr:col>2</xdr:col>
                <xdr:colOff>47625</xdr:colOff>
                <xdr:row>7</xdr:row>
                <xdr:rowOff>200025</xdr:rowOff>
              </from>
              <to>
                <xdr:col>6</xdr:col>
                <xdr:colOff>219075</xdr:colOff>
                <xdr:row>9</xdr:row>
                <xdr:rowOff>0</xdr:rowOff>
              </to>
            </anchor>
          </controlPr>
        </control>
      </mc:Choice>
      <mc:Fallback>
        <control shapeId="1064" r:id="rId8" name="CheckBox3"/>
      </mc:Fallback>
    </mc:AlternateContent>
    <mc:AlternateContent xmlns:mc="http://schemas.openxmlformats.org/markup-compatibility/2006">
      <mc:Choice Requires="x14">
        <control shapeId="1065" r:id="rId10" name="CheckBox4">
          <controlPr defaultSize="0" autoLine="0" r:id="rId11">
            <anchor moveWithCells="1">
              <from>
                <xdr:col>3</xdr:col>
                <xdr:colOff>19050</xdr:colOff>
                <xdr:row>9</xdr:row>
                <xdr:rowOff>0</xdr:rowOff>
              </from>
              <to>
                <xdr:col>7</xdr:col>
                <xdr:colOff>171450</xdr:colOff>
                <xdr:row>10</xdr:row>
                <xdr:rowOff>9525</xdr:rowOff>
              </to>
            </anchor>
          </controlPr>
        </control>
      </mc:Choice>
      <mc:Fallback>
        <control shapeId="1065" r:id="rId10" name="CheckBox4"/>
      </mc:Fallback>
    </mc:AlternateContent>
    <mc:AlternateContent xmlns:mc="http://schemas.openxmlformats.org/markup-compatibility/2006">
      <mc:Choice Requires="x14">
        <control shapeId="1066" r:id="rId12" name="CheckBox5">
          <controlPr defaultSize="0" autoLine="0" r:id="rId13">
            <anchor moveWithCells="1">
              <from>
                <xdr:col>3</xdr:col>
                <xdr:colOff>28575</xdr:colOff>
                <xdr:row>10</xdr:row>
                <xdr:rowOff>9525</xdr:rowOff>
              </from>
              <to>
                <xdr:col>7</xdr:col>
                <xdr:colOff>180975</xdr:colOff>
                <xdr:row>11</xdr:row>
                <xdr:rowOff>19050</xdr:rowOff>
              </to>
            </anchor>
          </controlPr>
        </control>
      </mc:Choice>
      <mc:Fallback>
        <control shapeId="1066" r:id="rId12" name="CheckBox5"/>
      </mc:Fallback>
    </mc:AlternateContent>
    <mc:AlternateContent xmlns:mc="http://schemas.openxmlformats.org/markup-compatibility/2006">
      <mc:Choice Requires="x14">
        <control shapeId="1067" r:id="rId14" name="CheckBox6">
          <controlPr defaultSize="0" autoLine="0" r:id="rId15">
            <anchor moveWithCells="1">
              <from>
                <xdr:col>3</xdr:col>
                <xdr:colOff>28575</xdr:colOff>
                <xdr:row>11</xdr:row>
                <xdr:rowOff>9525</xdr:rowOff>
              </from>
              <to>
                <xdr:col>7</xdr:col>
                <xdr:colOff>180975</xdr:colOff>
                <xdr:row>12</xdr:row>
                <xdr:rowOff>19050</xdr:rowOff>
              </to>
            </anchor>
          </controlPr>
        </control>
      </mc:Choice>
      <mc:Fallback>
        <control shapeId="1067" r:id="rId14" name="CheckBox6"/>
      </mc:Fallback>
    </mc:AlternateContent>
    <mc:AlternateContent xmlns:mc="http://schemas.openxmlformats.org/markup-compatibility/2006">
      <mc:Choice Requires="x14">
        <control shapeId="1069" r:id="rId16" name="CheckBox7">
          <controlPr defaultSize="0" autoLine="0" autoPict="0" r:id="rId17">
            <anchor moveWithCells="1">
              <from>
                <xdr:col>3</xdr:col>
                <xdr:colOff>19050</xdr:colOff>
                <xdr:row>11</xdr:row>
                <xdr:rowOff>209550</xdr:rowOff>
              </from>
              <to>
                <xdr:col>3</xdr:col>
                <xdr:colOff>695325</xdr:colOff>
                <xdr:row>13</xdr:row>
                <xdr:rowOff>66675</xdr:rowOff>
              </to>
            </anchor>
          </controlPr>
        </control>
      </mc:Choice>
      <mc:Fallback>
        <control shapeId="1069" r:id="rId16" name="CheckBox7"/>
      </mc:Fallback>
    </mc:AlternateContent>
    <mc:AlternateContent xmlns:mc="http://schemas.openxmlformats.org/markup-compatibility/2006">
      <mc:Choice Requires="x14">
        <control shapeId="1070" r:id="rId18" name="CheckBox8">
          <controlPr defaultSize="0" autoLine="0" r:id="rId19">
            <anchor moveWithCells="1">
              <from>
                <xdr:col>2</xdr:col>
                <xdr:colOff>47625</xdr:colOff>
                <xdr:row>13</xdr:row>
                <xdr:rowOff>19050</xdr:rowOff>
              </from>
              <to>
                <xdr:col>6</xdr:col>
                <xdr:colOff>219075</xdr:colOff>
                <xdr:row>14</xdr:row>
                <xdr:rowOff>28575</xdr:rowOff>
              </to>
            </anchor>
          </controlPr>
        </control>
      </mc:Choice>
      <mc:Fallback>
        <control shapeId="1070" r:id="rId18" name="CheckBox8"/>
      </mc:Fallback>
    </mc:AlternateContent>
    <mc:AlternateContent xmlns:mc="http://schemas.openxmlformats.org/markup-compatibility/2006">
      <mc:Choice Requires="x14">
        <control shapeId="1036" r:id="rId20" name="Check Box 12">
          <controlPr defaultSize="0" autoFill="0" autoLine="0" autoPict="0">
            <anchor moveWithCells="1" sizeWithCells="1">
              <from>
                <xdr:col>1</xdr:col>
                <xdr:colOff>419100</xdr:colOff>
                <xdr:row>45</xdr:row>
                <xdr:rowOff>38100</xdr:rowOff>
              </from>
              <to>
                <xdr:col>2</xdr:col>
                <xdr:colOff>19050</xdr:colOff>
                <xdr:row>46</xdr:row>
                <xdr:rowOff>76200</xdr:rowOff>
              </to>
            </anchor>
          </controlPr>
        </control>
      </mc:Choice>
    </mc:AlternateContent>
  </controls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F858C75-0387-45CF-B3FF-B66A4765E6FF}">
  <sheetPr codeName="Sheet2">
    <pageSetUpPr fitToPage="1"/>
  </sheetPr>
  <dimension ref="A1:K49"/>
  <sheetViews>
    <sheetView workbookViewId="0">
      <selection sqref="A1:I1"/>
    </sheetView>
  </sheetViews>
  <sheetFormatPr defaultRowHeight="15.75" x14ac:dyDescent="0.25"/>
  <cols>
    <col min="1" max="1" width="11.625" style="240" customWidth="1"/>
    <col min="2" max="8" width="9" style="240"/>
    <col min="9" max="9" width="9.25" style="240" customWidth="1"/>
    <col min="10" max="10" width="9" style="874"/>
    <col min="11" max="16384" width="9" style="240"/>
  </cols>
  <sheetData>
    <row r="1" spans="1:10" ht="18" customHeight="1" x14ac:dyDescent="0.3">
      <c r="A1" s="931">
        <f>Cert!$A$8</f>
        <v>0</v>
      </c>
      <c r="B1" s="931"/>
      <c r="C1" s="931"/>
      <c r="D1" s="931"/>
      <c r="E1" s="931"/>
      <c r="F1" s="931"/>
      <c r="G1" s="931"/>
      <c r="H1" s="931"/>
      <c r="I1" s="931"/>
      <c r="J1" s="887" t="s">
        <v>887</v>
      </c>
    </row>
    <row r="2" spans="1:10" x14ac:dyDescent="0.25">
      <c r="J2" s="887"/>
    </row>
    <row r="3" spans="1:10" x14ac:dyDescent="0.25">
      <c r="A3" s="932">
        <v>44459</v>
      </c>
      <c r="B3" s="932"/>
      <c r="I3" s="879" t="s">
        <v>895</v>
      </c>
      <c r="J3" s="888" t="s">
        <v>896</v>
      </c>
    </row>
    <row r="4" spans="1:10" ht="20.25" x14ac:dyDescent="0.3">
      <c r="I4" s="892" t="e">
        <f>IF(E26&gt;0.974999999,"NOT APPLICABLE"," ")</f>
        <v>#DIV/0!</v>
      </c>
      <c r="J4" s="887"/>
    </row>
    <row r="5" spans="1:10" x14ac:dyDescent="0.25">
      <c r="A5" s="240" t="s">
        <v>872</v>
      </c>
      <c r="J5" s="887" t="s">
        <v>888</v>
      </c>
    </row>
    <row r="6" spans="1:10" x14ac:dyDescent="0.25">
      <c r="A6" s="240" t="s">
        <v>873</v>
      </c>
      <c r="J6" s="887"/>
    </row>
    <row r="7" spans="1:10" x14ac:dyDescent="0.25">
      <c r="A7" s="242" t="s">
        <v>161</v>
      </c>
      <c r="J7" s="887" t="s">
        <v>889</v>
      </c>
    </row>
    <row r="8" spans="1:10" x14ac:dyDescent="0.25">
      <c r="A8" s="242" t="s">
        <v>864</v>
      </c>
      <c r="J8" s="887"/>
    </row>
    <row r="9" spans="1:10" x14ac:dyDescent="0.25">
      <c r="A9" s="242" t="s">
        <v>874</v>
      </c>
      <c r="J9" s="887"/>
    </row>
    <row r="10" spans="1:10" x14ac:dyDescent="0.25">
      <c r="A10" s="242" t="s">
        <v>875</v>
      </c>
      <c r="J10" s="887"/>
    </row>
    <row r="11" spans="1:10" x14ac:dyDescent="0.25">
      <c r="A11" s="242" t="s">
        <v>876</v>
      </c>
      <c r="J11" s="887"/>
    </row>
    <row r="12" spans="1:10" ht="13.5" customHeight="1" x14ac:dyDescent="0.25">
      <c r="J12" s="887"/>
    </row>
    <row r="13" spans="1:10" x14ac:dyDescent="0.25">
      <c r="A13" s="873" t="s">
        <v>877</v>
      </c>
      <c r="B13" s="240" t="s">
        <v>885</v>
      </c>
      <c r="J13" s="887"/>
    </row>
    <row r="14" spans="1:10" ht="13.5" customHeight="1" x14ac:dyDescent="0.25">
      <c r="J14" s="887"/>
    </row>
    <row r="15" spans="1:10" x14ac:dyDescent="0.25">
      <c r="A15" s="240" t="s">
        <v>878</v>
      </c>
      <c r="J15" s="887"/>
    </row>
    <row r="16" spans="1:10" ht="13.5" customHeight="1" x14ac:dyDescent="0.25">
      <c r="J16" s="887"/>
    </row>
    <row r="17" spans="1:11" x14ac:dyDescent="0.25">
      <c r="A17" s="240" t="s">
        <v>879</v>
      </c>
      <c r="J17" s="887"/>
    </row>
    <row r="18" spans="1:11" x14ac:dyDescent="0.25">
      <c r="A18" s="240" t="s">
        <v>882</v>
      </c>
      <c r="J18" s="887"/>
    </row>
    <row r="19" spans="1:11" ht="9.75" customHeight="1" x14ac:dyDescent="0.25">
      <c r="J19" s="887"/>
    </row>
    <row r="20" spans="1:11" x14ac:dyDescent="0.25">
      <c r="D20" s="873" t="s">
        <v>162</v>
      </c>
      <c r="E20" s="875">
        <f>Cert!$A$8</f>
        <v>0</v>
      </c>
      <c r="J20" s="887"/>
    </row>
    <row r="21" spans="1:11" x14ac:dyDescent="0.25">
      <c r="D21" s="873" t="s">
        <v>880</v>
      </c>
      <c r="E21" s="875">
        <f>Cert!$F$8</f>
        <v>0</v>
      </c>
      <c r="J21" s="887"/>
    </row>
    <row r="22" spans="1:11" x14ac:dyDescent="0.25">
      <c r="D22" s="873" t="s">
        <v>163</v>
      </c>
      <c r="E22" s="875">
        <f>Cert!$K$8</f>
        <v>0</v>
      </c>
      <c r="J22" s="887"/>
    </row>
    <row r="23" spans="1:11" x14ac:dyDescent="0.25">
      <c r="D23" s="873" t="s">
        <v>886</v>
      </c>
      <c r="E23" s="876">
        <f>+'2'!K18</f>
        <v>0</v>
      </c>
      <c r="J23" s="887"/>
    </row>
    <row r="24" spans="1:11" x14ac:dyDescent="0.25">
      <c r="D24" s="873" t="s">
        <v>892</v>
      </c>
      <c r="E24" s="877">
        <f>+'2'!K21</f>
        <v>0</v>
      </c>
      <c r="J24" s="887"/>
    </row>
    <row r="25" spans="1:11" x14ac:dyDescent="0.25">
      <c r="D25" s="873" t="s">
        <v>893</v>
      </c>
      <c r="E25" s="877">
        <f>+'2'!K22</f>
        <v>0</v>
      </c>
      <c r="J25" s="887"/>
    </row>
    <row r="26" spans="1:11" x14ac:dyDescent="0.25">
      <c r="D26" s="873" t="s">
        <v>881</v>
      </c>
      <c r="E26" s="878" t="e">
        <f>+'2'!K24</f>
        <v>#DIV/0!</v>
      </c>
      <c r="J26" s="887"/>
    </row>
    <row r="27" spans="1:11" ht="13.5" customHeight="1" x14ac:dyDescent="0.25">
      <c r="J27" s="887"/>
    </row>
    <row r="28" spans="1:11" x14ac:dyDescent="0.25">
      <c r="A28" s="240" t="s">
        <v>883</v>
      </c>
      <c r="J28" s="887"/>
    </row>
    <row r="29" spans="1:11" ht="19.5" customHeight="1" x14ac:dyDescent="0.25">
      <c r="B29" s="880"/>
      <c r="J29" s="887"/>
    </row>
    <row r="30" spans="1:11" ht="19.5" customHeight="1" x14ac:dyDescent="0.25">
      <c r="B30" s="880"/>
      <c r="J30" s="887"/>
      <c r="K30" s="240" t="s">
        <v>890</v>
      </c>
    </row>
    <row r="31" spans="1:11" ht="19.5" customHeight="1" x14ac:dyDescent="0.25">
      <c r="B31" s="880"/>
      <c r="J31" s="887"/>
    </row>
    <row r="32" spans="1:11" ht="19.5" customHeight="1" x14ac:dyDescent="0.25">
      <c r="B32" s="880"/>
      <c r="J32" s="887"/>
    </row>
    <row r="33" spans="1:10" ht="12.75" customHeight="1" x14ac:dyDescent="0.25">
      <c r="B33" s="881"/>
      <c r="J33" s="887"/>
    </row>
    <row r="34" spans="1:10" ht="15.75" customHeight="1" x14ac:dyDescent="0.25">
      <c r="A34" s="240" t="s">
        <v>884</v>
      </c>
      <c r="J34" s="887"/>
    </row>
    <row r="35" spans="1:10" ht="18.75" customHeight="1" x14ac:dyDescent="0.25">
      <c r="A35" s="882"/>
      <c r="J35" s="887" t="s">
        <v>891</v>
      </c>
    </row>
    <row r="36" spans="1:10" x14ac:dyDescent="0.25">
      <c r="J36" s="889" t="s">
        <v>897</v>
      </c>
    </row>
    <row r="37" spans="1:10" x14ac:dyDescent="0.25">
      <c r="J37" s="889" t="s">
        <v>898</v>
      </c>
    </row>
    <row r="38" spans="1:10" x14ac:dyDescent="0.25">
      <c r="J38" s="887"/>
    </row>
    <row r="39" spans="1:10" x14ac:dyDescent="0.25">
      <c r="J39" s="887"/>
    </row>
    <row r="40" spans="1:10" x14ac:dyDescent="0.25">
      <c r="J40" s="887"/>
    </row>
    <row r="41" spans="1:10" x14ac:dyDescent="0.25">
      <c r="J41" s="887"/>
    </row>
    <row r="42" spans="1:10" x14ac:dyDescent="0.25">
      <c r="J42" s="887"/>
    </row>
    <row r="43" spans="1:10" x14ac:dyDescent="0.25">
      <c r="J43" s="887"/>
    </row>
    <row r="44" spans="1:10" x14ac:dyDescent="0.25">
      <c r="J44" s="887"/>
    </row>
    <row r="45" spans="1:10" x14ac:dyDescent="0.25">
      <c r="J45" s="887"/>
    </row>
    <row r="46" spans="1:10" x14ac:dyDescent="0.25">
      <c r="J46" s="887"/>
    </row>
    <row r="47" spans="1:10" ht="12.75" customHeight="1" x14ac:dyDescent="0.25">
      <c r="J47" s="887"/>
    </row>
    <row r="48" spans="1:10" x14ac:dyDescent="0.25">
      <c r="A48" s="242" t="s">
        <v>894</v>
      </c>
      <c r="J48" s="887"/>
    </row>
    <row r="49" spans="1:9" x14ac:dyDescent="0.25">
      <c r="A49" s="890"/>
      <c r="B49" s="891"/>
      <c r="C49" s="891"/>
      <c r="D49" s="891"/>
      <c r="E49" s="891"/>
      <c r="F49" s="891"/>
      <c r="G49" s="891"/>
      <c r="H49" s="891"/>
      <c r="I49" s="891"/>
    </row>
  </sheetData>
  <protectedRanges>
    <protectedRange sqref="A1:C1" name="Range1"/>
  </protectedRanges>
  <mergeCells count="2">
    <mergeCell ref="A1:I1"/>
    <mergeCell ref="A3:B3"/>
  </mergeCells>
  <conditionalFormatting sqref="A11">
    <cfRule type="expression" dxfId="659" priority="3">
      <formula>CELL("PROTECT",A11)=0</formula>
    </cfRule>
  </conditionalFormatting>
  <conditionalFormatting sqref="A1">
    <cfRule type="expression" dxfId="658" priority="5">
      <formula>CELL("Protect",A1)=0</formula>
    </cfRule>
  </conditionalFormatting>
  <conditionalFormatting sqref="A7:A10 A13">
    <cfRule type="expression" dxfId="657" priority="4">
      <formula>CELL("PROTECT",A7)=0</formula>
    </cfRule>
  </conditionalFormatting>
  <conditionalFormatting sqref="E20:E22">
    <cfRule type="expression" dxfId="656" priority="2">
      <formula>CELL("Protect",E20)=0</formula>
    </cfRule>
  </conditionalFormatting>
  <printOptions horizontalCentered="1" verticalCentered="1"/>
  <pageMargins left="0.5" right="0.5" top="0.5" bottom="0.5" header="0.3" footer="0.3"/>
  <pageSetup scale="99" orientation="portrait" horizontalDpi="1200" verticalDpi="1200" r:id="rId1"/>
  <drawing r:id="rId2"/>
  <legacyDrawing r:id="rId3"/>
  <controls>
    <mc:AlternateContent xmlns:mc="http://schemas.openxmlformats.org/markup-compatibility/2006">
      <mc:Choice Requires="x14">
        <control shapeId="166916" r:id="rId4" name="CheckBox3">
          <controlPr defaultSize="0" autoLine="0" r:id="rId5">
            <anchor moveWithCells="1">
              <from>
                <xdr:col>1</xdr:col>
                <xdr:colOff>28575</xdr:colOff>
                <xdr:row>30</xdr:row>
                <xdr:rowOff>0</xdr:rowOff>
              </from>
              <to>
                <xdr:col>7</xdr:col>
                <xdr:colOff>9525</xdr:colOff>
                <xdr:row>31</xdr:row>
                <xdr:rowOff>9525</xdr:rowOff>
              </to>
            </anchor>
          </controlPr>
        </control>
      </mc:Choice>
      <mc:Fallback>
        <control shapeId="166916" r:id="rId4" name="CheckBox3"/>
      </mc:Fallback>
    </mc:AlternateContent>
    <mc:AlternateContent xmlns:mc="http://schemas.openxmlformats.org/markup-compatibility/2006">
      <mc:Choice Requires="x14">
        <control shapeId="166915" r:id="rId6" name="CheckBox2">
          <controlPr defaultSize="0" autoLine="0" autoPict="0" r:id="rId7">
            <anchor moveWithCells="1">
              <from>
                <xdr:col>1</xdr:col>
                <xdr:colOff>28575</xdr:colOff>
                <xdr:row>29</xdr:row>
                <xdr:rowOff>9525</xdr:rowOff>
              </from>
              <to>
                <xdr:col>7</xdr:col>
                <xdr:colOff>638175</xdr:colOff>
                <xdr:row>30</xdr:row>
                <xdr:rowOff>19050</xdr:rowOff>
              </to>
            </anchor>
          </controlPr>
        </control>
      </mc:Choice>
      <mc:Fallback>
        <control shapeId="166915" r:id="rId6" name="CheckBox2"/>
      </mc:Fallback>
    </mc:AlternateContent>
    <mc:AlternateContent xmlns:mc="http://schemas.openxmlformats.org/markup-compatibility/2006">
      <mc:Choice Requires="x14">
        <control shapeId="166913" r:id="rId8" name="CheckBox1">
          <controlPr defaultSize="0" autoLine="0" r:id="rId9">
            <anchor moveWithCells="1">
              <from>
                <xdr:col>1</xdr:col>
                <xdr:colOff>28575</xdr:colOff>
                <xdr:row>28</xdr:row>
                <xdr:rowOff>9525</xdr:rowOff>
              </from>
              <to>
                <xdr:col>7</xdr:col>
                <xdr:colOff>9525</xdr:colOff>
                <xdr:row>29</xdr:row>
                <xdr:rowOff>19050</xdr:rowOff>
              </to>
            </anchor>
          </controlPr>
        </control>
      </mc:Choice>
      <mc:Fallback>
        <control shapeId="166913" r:id="rId8" name="CheckBox1"/>
      </mc:Fallback>
    </mc:AlternateContent>
    <mc:AlternateContent xmlns:mc="http://schemas.openxmlformats.org/markup-compatibility/2006">
      <mc:Choice Requires="x14">
        <control shapeId="166918" r:id="rId10" name="CheckBox5">
          <controlPr defaultSize="0" autoLine="0" r:id="rId11">
            <anchor moveWithCells="1">
              <from>
                <xdr:col>1</xdr:col>
                <xdr:colOff>19050</xdr:colOff>
                <xdr:row>31</xdr:row>
                <xdr:rowOff>0</xdr:rowOff>
              </from>
              <to>
                <xdr:col>7</xdr:col>
                <xdr:colOff>0</xdr:colOff>
                <xdr:row>32</xdr:row>
                <xdr:rowOff>9525</xdr:rowOff>
              </to>
            </anchor>
          </controlPr>
        </control>
      </mc:Choice>
      <mc:Fallback>
        <control shapeId="166918" r:id="rId10" name="CheckBox5"/>
      </mc:Fallback>
    </mc:AlternateContent>
  </control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Sheet17"/>
  <dimension ref="A1:K140"/>
  <sheetViews>
    <sheetView topLeftCell="A2" zoomScale="90" zoomScaleNormal="90" workbookViewId="0">
      <pane xSplit="2" ySplit="13" topLeftCell="C24" activePane="bottomRight" state="frozen"/>
      <selection activeCell="A2" sqref="A2"/>
      <selection pane="topRight" activeCell="C2" sqref="C2"/>
      <selection pane="bottomLeft" activeCell="A15" sqref="A15"/>
      <selection pane="bottomRight" activeCell="C25" sqref="C25"/>
    </sheetView>
  </sheetViews>
  <sheetFormatPr defaultRowHeight="14.25" x14ac:dyDescent="0.2"/>
  <cols>
    <col min="1" max="1" width="3.875" style="15" customWidth="1"/>
    <col min="2" max="2" width="14.5" style="15" customWidth="1"/>
    <col min="3" max="6" width="13.625" style="15" customWidth="1"/>
    <col min="7" max="7" width="13.5" style="15" customWidth="1"/>
    <col min="8" max="8" width="3.875" style="15" customWidth="1"/>
    <col min="9" max="10" width="9" style="15"/>
    <col min="11" max="11" width="8.875" style="15" customWidth="1"/>
    <col min="12" max="16384" width="9" style="15"/>
  </cols>
  <sheetData>
    <row r="1" spans="1:11" s="8" customFormat="1" ht="15" x14ac:dyDescent="0.2">
      <c r="A1" s="109"/>
      <c r="B1" s="110"/>
      <c r="C1" s="110"/>
      <c r="D1" s="110"/>
      <c r="E1" s="110"/>
      <c r="F1" s="110"/>
      <c r="G1" s="110"/>
      <c r="H1" s="35"/>
    </row>
    <row r="2" spans="1:11" s="8" customFormat="1" ht="15" x14ac:dyDescent="0.2">
      <c r="A2" s="106"/>
      <c r="B2" s="925" t="s">
        <v>305</v>
      </c>
      <c r="C2" s="925"/>
      <c r="D2" s="925"/>
      <c r="E2" s="925"/>
      <c r="F2" s="925"/>
      <c r="G2" s="925"/>
      <c r="H2" s="93"/>
    </row>
    <row r="3" spans="1:11" s="8" customFormat="1" ht="15" customHeight="1" x14ac:dyDescent="0.2">
      <c r="A3" s="106"/>
      <c r="B3" s="925" t="s">
        <v>304</v>
      </c>
      <c r="C3" s="925"/>
      <c r="D3" s="925"/>
      <c r="E3" s="925"/>
      <c r="F3" s="925"/>
      <c r="G3" s="925"/>
      <c r="H3" s="93"/>
      <c r="J3" s="933" t="s">
        <v>760</v>
      </c>
      <c r="K3" s="934"/>
    </row>
    <row r="4" spans="1:11" s="8" customFormat="1" ht="15" x14ac:dyDescent="0.2">
      <c r="A4" s="106"/>
      <c r="B4" s="100"/>
      <c r="C4" s="100"/>
      <c r="D4" s="100"/>
      <c r="E4" s="98"/>
      <c r="F4" s="98"/>
      <c r="G4" s="98"/>
      <c r="H4" s="93"/>
      <c r="J4" s="935"/>
      <c r="K4" s="936"/>
    </row>
    <row r="5" spans="1:11" s="8" customFormat="1" ht="15" x14ac:dyDescent="0.2">
      <c r="A5" s="106"/>
      <c r="B5" s="730"/>
      <c r="C5" s="195" t="s">
        <v>316</v>
      </c>
      <c r="D5" s="911">
        <f>Cert!$A$8</f>
        <v>0</v>
      </c>
      <c r="E5" s="911"/>
      <c r="F5" s="911"/>
      <c r="H5" s="93"/>
      <c r="J5" s="541"/>
    </row>
    <row r="6" spans="1:11" s="8" customFormat="1" ht="15" x14ac:dyDescent="0.2">
      <c r="A6" s="106"/>
      <c r="B6" s="730"/>
      <c r="C6" s="195" t="s">
        <v>317</v>
      </c>
      <c r="D6" s="911">
        <f>Cert!$F$8</f>
        <v>0</v>
      </c>
      <c r="E6" s="911"/>
      <c r="F6" s="911"/>
      <c r="H6" s="93"/>
    </row>
    <row r="7" spans="1:11" s="8" customFormat="1" ht="15" x14ac:dyDescent="0.2">
      <c r="A7" s="106"/>
      <c r="B7" s="98"/>
      <c r="C7" s="195" t="s">
        <v>318</v>
      </c>
      <c r="D7" s="912">
        <f>Cert!$K$8</f>
        <v>0</v>
      </c>
      <c r="E7" s="912"/>
      <c r="F7" s="98"/>
      <c r="H7" s="93"/>
      <c r="J7" s="599"/>
    </row>
    <row r="8" spans="1:11" s="8" customFormat="1" ht="15" x14ac:dyDescent="0.2">
      <c r="A8" s="106"/>
      <c r="B8" s="98"/>
      <c r="C8" s="195" t="s">
        <v>319</v>
      </c>
      <c r="D8" s="912" t="str">
        <f>TEXT(Cert!$K$10,"mm/dd/yy")&amp;" to "&amp;TEXT(Cert!$M$10,"mm/dd/yy")</f>
        <v>07/01/20 to 06/30/21</v>
      </c>
      <c r="E8" s="912"/>
      <c r="F8" s="98"/>
      <c r="H8" s="93"/>
      <c r="J8" s="933" t="s">
        <v>607</v>
      </c>
      <c r="K8" s="934"/>
    </row>
    <row r="9" spans="1:11" s="8" customFormat="1" ht="15" x14ac:dyDescent="0.2">
      <c r="A9" s="106"/>
      <c r="B9" s="98"/>
      <c r="C9" s="98"/>
      <c r="D9" s="98"/>
      <c r="E9" s="98"/>
      <c r="F9" s="98"/>
      <c r="G9" s="98"/>
      <c r="H9" s="93"/>
      <c r="J9" s="935"/>
      <c r="K9" s="936"/>
    </row>
    <row r="10" spans="1:11" ht="15.75" customHeight="1" x14ac:dyDescent="0.2">
      <c r="A10" s="206"/>
      <c r="B10" s="90" t="s">
        <v>9</v>
      </c>
      <c r="C10" s="90" t="s">
        <v>10</v>
      </c>
      <c r="D10" s="90" t="s">
        <v>11</v>
      </c>
      <c r="E10" s="90" t="s">
        <v>81</v>
      </c>
      <c r="F10" s="90" t="s">
        <v>13</v>
      </c>
      <c r="G10" s="90" t="s">
        <v>14</v>
      </c>
      <c r="H10" s="14"/>
      <c r="J10" s="541"/>
    </row>
    <row r="11" spans="1:11" ht="13.5" customHeight="1" x14ac:dyDescent="0.2">
      <c r="A11" s="206"/>
      <c r="B11" s="303"/>
      <c r="C11" s="937" t="s">
        <v>167</v>
      </c>
      <c r="D11" s="938"/>
      <c r="E11" s="939"/>
      <c r="F11" s="943" t="s">
        <v>438</v>
      </c>
      <c r="G11" s="946" t="s">
        <v>439</v>
      </c>
      <c r="H11" s="14"/>
    </row>
    <row r="12" spans="1:11" ht="13.5" customHeight="1" x14ac:dyDescent="0.2">
      <c r="A12" s="206"/>
      <c r="B12" s="155"/>
      <c r="C12" s="940"/>
      <c r="D12" s="941"/>
      <c r="E12" s="942"/>
      <c r="F12" s="944"/>
      <c r="G12" s="947"/>
      <c r="H12" s="14"/>
    </row>
    <row r="13" spans="1:11" s="310" customFormat="1" ht="46.5" customHeight="1" x14ac:dyDescent="0.2">
      <c r="A13" s="304"/>
      <c r="B13" s="305" t="s">
        <v>82</v>
      </c>
      <c r="C13" s="306" t="s">
        <v>437</v>
      </c>
      <c r="D13" s="307" t="s">
        <v>435</v>
      </c>
      <c r="E13" s="308" t="s">
        <v>436</v>
      </c>
      <c r="F13" s="945"/>
      <c r="G13" s="948"/>
      <c r="H13" s="309"/>
      <c r="J13" s="618" t="s">
        <v>604</v>
      </c>
      <c r="K13" s="618" t="s">
        <v>605</v>
      </c>
    </row>
    <row r="14" spans="1:11" ht="15.75" customHeight="1" x14ac:dyDescent="0.2">
      <c r="A14" s="206"/>
      <c r="B14" s="311"/>
      <c r="C14" s="312"/>
      <c r="D14" s="312"/>
      <c r="E14" s="312"/>
      <c r="F14" s="313"/>
      <c r="G14" s="327" t="s">
        <v>537</v>
      </c>
      <c r="H14" s="14"/>
    </row>
    <row r="15" spans="1:11" ht="15.75" customHeight="1" x14ac:dyDescent="0.2">
      <c r="A15" s="206"/>
      <c r="B15" s="314" t="s">
        <v>84</v>
      </c>
      <c r="C15" s="315"/>
      <c r="D15" s="315"/>
      <c r="E15" s="315"/>
      <c r="F15" s="315"/>
      <c r="G15" s="316">
        <f>SUM(C15:F15)</f>
        <v>0</v>
      </c>
      <c r="H15" s="14"/>
      <c r="J15" s="598">
        <f>+G15/31</f>
        <v>0</v>
      </c>
      <c r="K15" s="600">
        <f>+'2'!K17</f>
        <v>0</v>
      </c>
    </row>
    <row r="16" spans="1:11" ht="15.75" customHeight="1" x14ac:dyDescent="0.2">
      <c r="A16" s="206"/>
      <c r="B16" s="317" t="s">
        <v>85</v>
      </c>
      <c r="C16" s="315"/>
      <c r="D16" s="315"/>
      <c r="E16" s="315"/>
      <c r="F16" s="315"/>
      <c r="G16" s="318">
        <f t="shared" ref="G16:G26" si="0">SUM(C16:F16)</f>
        <v>0</v>
      </c>
      <c r="H16" s="14"/>
      <c r="J16" s="598">
        <f t="shared" ref="J16:J25" si="1">+G16/31</f>
        <v>0</v>
      </c>
      <c r="K16" s="600"/>
    </row>
    <row r="17" spans="1:11" ht="15.75" customHeight="1" x14ac:dyDescent="0.2">
      <c r="A17" s="206"/>
      <c r="B17" s="317" t="s">
        <v>86</v>
      </c>
      <c r="C17" s="315"/>
      <c r="D17" s="315"/>
      <c r="E17" s="315"/>
      <c r="F17" s="315"/>
      <c r="G17" s="318">
        <f t="shared" si="0"/>
        <v>0</v>
      </c>
      <c r="H17" s="14"/>
      <c r="J17" s="598">
        <f>+G17/30</f>
        <v>0</v>
      </c>
      <c r="K17" s="600"/>
    </row>
    <row r="18" spans="1:11" ht="15.75" customHeight="1" x14ac:dyDescent="0.2">
      <c r="A18" s="206"/>
      <c r="B18" s="317" t="s">
        <v>87</v>
      </c>
      <c r="C18" s="315"/>
      <c r="D18" s="315"/>
      <c r="E18" s="315"/>
      <c r="F18" s="315"/>
      <c r="G18" s="318">
        <f t="shared" si="0"/>
        <v>0</v>
      </c>
      <c r="H18" s="14"/>
      <c r="J18" s="598">
        <f t="shared" si="1"/>
        <v>0</v>
      </c>
      <c r="K18" s="600"/>
    </row>
    <row r="19" spans="1:11" ht="15.75" customHeight="1" x14ac:dyDescent="0.2">
      <c r="A19" s="206"/>
      <c r="B19" s="317" t="s">
        <v>88</v>
      </c>
      <c r="C19" s="315"/>
      <c r="D19" s="315"/>
      <c r="E19" s="315"/>
      <c r="F19" s="315"/>
      <c r="G19" s="318">
        <f t="shared" si="0"/>
        <v>0</v>
      </c>
      <c r="H19" s="14"/>
      <c r="J19" s="598">
        <f>+G19/30</f>
        <v>0</v>
      </c>
      <c r="K19" s="600"/>
    </row>
    <row r="20" spans="1:11" ht="15.75" customHeight="1" x14ac:dyDescent="0.2">
      <c r="A20" s="206"/>
      <c r="B20" s="317" t="s">
        <v>89</v>
      </c>
      <c r="C20" s="315"/>
      <c r="D20" s="315"/>
      <c r="E20" s="315"/>
      <c r="F20" s="315"/>
      <c r="G20" s="318">
        <f t="shared" si="0"/>
        <v>0</v>
      </c>
      <c r="H20" s="14"/>
      <c r="J20" s="598">
        <f t="shared" si="1"/>
        <v>0</v>
      </c>
      <c r="K20" s="600"/>
    </row>
    <row r="21" spans="1:11" ht="15.75" customHeight="1" x14ac:dyDescent="0.2">
      <c r="A21" s="206"/>
      <c r="B21" s="317" t="s">
        <v>90</v>
      </c>
      <c r="C21" s="315"/>
      <c r="D21" s="315"/>
      <c r="E21" s="315"/>
      <c r="F21" s="315"/>
      <c r="G21" s="318">
        <f t="shared" si="0"/>
        <v>0</v>
      </c>
      <c r="H21" s="14"/>
      <c r="J21" s="598">
        <f t="shared" si="1"/>
        <v>0</v>
      </c>
      <c r="K21" s="600"/>
    </row>
    <row r="22" spans="1:11" ht="15.75" customHeight="1" x14ac:dyDescent="0.2">
      <c r="A22" s="206"/>
      <c r="B22" s="317" t="s">
        <v>91</v>
      </c>
      <c r="C22" s="315"/>
      <c r="D22" s="315"/>
      <c r="E22" s="315"/>
      <c r="F22" s="315"/>
      <c r="G22" s="318">
        <f t="shared" si="0"/>
        <v>0</v>
      </c>
      <c r="H22" s="14"/>
      <c r="J22" s="598">
        <f>+G22/28</f>
        <v>0</v>
      </c>
      <c r="K22" s="600"/>
    </row>
    <row r="23" spans="1:11" ht="15.75" customHeight="1" x14ac:dyDescent="0.2">
      <c r="A23" s="206"/>
      <c r="B23" s="317" t="s">
        <v>92</v>
      </c>
      <c r="C23" s="315"/>
      <c r="D23" s="315"/>
      <c r="E23" s="315"/>
      <c r="F23" s="315"/>
      <c r="G23" s="318">
        <f t="shared" si="0"/>
        <v>0</v>
      </c>
      <c r="H23" s="14"/>
      <c r="J23" s="598">
        <f t="shared" si="1"/>
        <v>0</v>
      </c>
      <c r="K23" s="600"/>
    </row>
    <row r="24" spans="1:11" ht="15.75" customHeight="1" x14ac:dyDescent="0.2">
      <c r="A24" s="206"/>
      <c r="B24" s="317" t="s">
        <v>93</v>
      </c>
      <c r="C24" s="315"/>
      <c r="D24" s="315"/>
      <c r="E24" s="315"/>
      <c r="F24" s="315"/>
      <c r="G24" s="318">
        <f t="shared" si="0"/>
        <v>0</v>
      </c>
      <c r="H24" s="14"/>
      <c r="J24" s="598">
        <f>+G24/30</f>
        <v>0</v>
      </c>
      <c r="K24" s="600"/>
    </row>
    <row r="25" spans="1:11" ht="15.75" customHeight="1" x14ac:dyDescent="0.2">
      <c r="A25" s="206"/>
      <c r="B25" s="317" t="s">
        <v>94</v>
      </c>
      <c r="C25" s="315"/>
      <c r="D25" s="315"/>
      <c r="E25" s="315"/>
      <c r="F25" s="315"/>
      <c r="G25" s="318">
        <f t="shared" si="0"/>
        <v>0</v>
      </c>
      <c r="H25" s="14"/>
      <c r="J25" s="598">
        <f t="shared" si="1"/>
        <v>0</v>
      </c>
      <c r="K25" s="600"/>
    </row>
    <row r="26" spans="1:11" ht="15.75" customHeight="1" x14ac:dyDescent="0.2">
      <c r="A26" s="206"/>
      <c r="B26" s="319" t="s">
        <v>95</v>
      </c>
      <c r="C26" s="290"/>
      <c r="D26" s="290"/>
      <c r="E26" s="290"/>
      <c r="F26" s="290"/>
      <c r="G26" s="320">
        <f t="shared" si="0"/>
        <v>0</v>
      </c>
      <c r="H26" s="14"/>
      <c r="J26" s="598">
        <f>+G26/30</f>
        <v>0</v>
      </c>
      <c r="K26" s="600">
        <f>+'2'!K18</f>
        <v>0</v>
      </c>
    </row>
    <row r="27" spans="1:11" ht="15.75" hidden="1" customHeight="1" x14ac:dyDescent="0.2">
      <c r="A27" s="206"/>
      <c r="B27" s="206"/>
      <c r="C27" s="6"/>
      <c r="D27" s="6"/>
      <c r="E27" s="6"/>
      <c r="F27" s="6"/>
      <c r="G27" s="14"/>
      <c r="H27" s="14"/>
    </row>
    <row r="28" spans="1:11" ht="15.75" customHeight="1" x14ac:dyDescent="0.2">
      <c r="A28" s="206"/>
      <c r="B28" s="213" t="s">
        <v>6</v>
      </c>
      <c r="C28" s="321">
        <f>SUM(C15:C26)</f>
        <v>0</v>
      </c>
      <c r="D28" s="321">
        <f>SUM(D15:D26)</f>
        <v>0</v>
      </c>
      <c r="E28" s="321">
        <f>SUM(E15:E26)</f>
        <v>0</v>
      </c>
      <c r="F28" s="321">
        <f>SUM(F15:F26)</f>
        <v>0</v>
      </c>
      <c r="G28" s="322">
        <f>SUM(G15:G26)</f>
        <v>0</v>
      </c>
      <c r="H28" s="14"/>
    </row>
    <row r="29" spans="1:11" ht="15.75" customHeight="1" x14ac:dyDescent="0.2">
      <c r="A29" s="206"/>
      <c r="B29" s="6"/>
      <c r="C29" s="6"/>
      <c r="D29" s="6"/>
      <c r="E29" s="6"/>
      <c r="F29" s="323" t="s">
        <v>280</v>
      </c>
      <c r="G29" s="323" t="s">
        <v>282</v>
      </c>
      <c r="H29" s="14"/>
    </row>
    <row r="30" spans="1:11" ht="15.75" customHeight="1" x14ac:dyDescent="0.2">
      <c r="A30" s="206"/>
      <c r="B30" s="6"/>
      <c r="C30" s="6"/>
      <c r="D30" s="6"/>
      <c r="E30" s="6"/>
      <c r="F30" s="6"/>
      <c r="G30" s="6"/>
      <c r="H30" s="14"/>
    </row>
    <row r="31" spans="1:11" ht="15.75" customHeight="1" x14ac:dyDescent="0.2">
      <c r="A31" s="206"/>
      <c r="B31" s="324" t="s">
        <v>306</v>
      </c>
      <c r="C31" s="6"/>
      <c r="D31" s="6"/>
      <c r="E31" s="6"/>
      <c r="F31" s="6"/>
      <c r="G31" s="6"/>
      <c r="H31" s="14"/>
    </row>
    <row r="32" spans="1:11" ht="15.75" customHeight="1" x14ac:dyDescent="0.2">
      <c r="A32" s="206"/>
      <c r="B32" s="325" t="s">
        <v>307</v>
      </c>
      <c r="C32" s="6"/>
      <c r="D32" s="6"/>
      <c r="E32" s="6"/>
      <c r="F32" s="6"/>
      <c r="G32" s="6"/>
      <c r="H32" s="14"/>
    </row>
    <row r="33" spans="1:8" ht="15.75" customHeight="1" x14ac:dyDescent="0.2">
      <c r="A33" s="206"/>
      <c r="B33" s="58" t="s">
        <v>489</v>
      </c>
      <c r="C33" s="6"/>
      <c r="D33" s="6"/>
      <c r="E33" s="6"/>
      <c r="F33" s="6"/>
      <c r="G33" s="6"/>
      <c r="H33" s="14"/>
    </row>
    <row r="34" spans="1:8" ht="15.75" customHeight="1" x14ac:dyDescent="0.2">
      <c r="A34" s="206"/>
      <c r="B34" s="326" t="s">
        <v>772</v>
      </c>
      <c r="C34" s="6"/>
      <c r="D34" s="6"/>
      <c r="E34" s="6"/>
      <c r="F34" s="6"/>
      <c r="G34" s="6"/>
      <c r="H34" s="14"/>
    </row>
    <row r="35" spans="1:8" ht="15.75" customHeight="1" x14ac:dyDescent="0.2">
      <c r="A35" s="209"/>
      <c r="B35" s="18"/>
      <c r="C35" s="18"/>
      <c r="D35" s="18"/>
      <c r="E35" s="18"/>
      <c r="F35" s="18"/>
      <c r="G35" s="18"/>
      <c r="H35" s="19"/>
    </row>
    <row r="36" spans="1:8" ht="15.75" customHeight="1" x14ac:dyDescent="0.2"/>
    <row r="37" spans="1:8" ht="15.75" customHeight="1" x14ac:dyDescent="0.2"/>
    <row r="38" spans="1:8" ht="15.75" customHeight="1" x14ac:dyDescent="0.2"/>
    <row r="39" spans="1:8" ht="15.75" customHeight="1" x14ac:dyDescent="0.2"/>
    <row r="40" spans="1:8" ht="15.75" customHeight="1" x14ac:dyDescent="0.2"/>
    <row r="41" spans="1:8" ht="15.75" customHeight="1" x14ac:dyDescent="0.2"/>
    <row r="42" spans="1:8" ht="15.75" customHeight="1" x14ac:dyDescent="0.2"/>
    <row r="43" spans="1:8" ht="15.75" customHeight="1" x14ac:dyDescent="0.2"/>
    <row r="44" spans="1:8" ht="15.75" customHeight="1" x14ac:dyDescent="0.2"/>
    <row r="45" spans="1:8" ht="15.75" customHeight="1" x14ac:dyDescent="0.2"/>
    <row r="46" spans="1:8" ht="15.75" customHeight="1" x14ac:dyDescent="0.2"/>
    <row r="47" spans="1:8" ht="15.75" customHeight="1" x14ac:dyDescent="0.2"/>
    <row r="48" spans="1:8" ht="15.75" customHeight="1" x14ac:dyDescent="0.2"/>
    <row r="49" ht="15.75" customHeight="1" x14ac:dyDescent="0.2"/>
    <row r="50" ht="15.75" customHeight="1" x14ac:dyDescent="0.2"/>
    <row r="51" ht="15.75" customHeight="1" x14ac:dyDescent="0.2"/>
    <row r="52" ht="15.75" customHeight="1" x14ac:dyDescent="0.2"/>
    <row r="53" ht="15.75" customHeight="1" x14ac:dyDescent="0.2"/>
    <row r="54" ht="15.75" customHeight="1" x14ac:dyDescent="0.2"/>
    <row r="55" ht="15.75" customHeight="1" x14ac:dyDescent="0.2"/>
    <row r="56" ht="15.75" customHeight="1" x14ac:dyDescent="0.2"/>
    <row r="57" ht="15.75" customHeight="1" x14ac:dyDescent="0.2"/>
    <row r="58" ht="15.75" customHeight="1" x14ac:dyDescent="0.2"/>
    <row r="59" ht="15.75" customHeight="1" x14ac:dyDescent="0.2"/>
    <row r="60" ht="15.75" customHeight="1" x14ac:dyDescent="0.2"/>
    <row r="61" ht="15.75" customHeight="1" x14ac:dyDescent="0.2"/>
    <row r="62" ht="15.75" customHeight="1" x14ac:dyDescent="0.2"/>
    <row r="63" ht="15.75" customHeight="1" x14ac:dyDescent="0.2"/>
    <row r="64" ht="15.75" customHeight="1" x14ac:dyDescent="0.2"/>
    <row r="65" ht="15.75" customHeight="1" x14ac:dyDescent="0.2"/>
    <row r="66" ht="15.75" customHeight="1" x14ac:dyDescent="0.2"/>
    <row r="67" ht="15.75" customHeight="1" x14ac:dyDescent="0.2"/>
    <row r="68" ht="15.75" customHeight="1" x14ac:dyDescent="0.2"/>
    <row r="69" ht="15.75" customHeight="1" x14ac:dyDescent="0.2"/>
    <row r="70" ht="15.75" customHeight="1" x14ac:dyDescent="0.2"/>
    <row r="71" ht="15.75" customHeight="1" x14ac:dyDescent="0.2"/>
    <row r="72" ht="15.75" customHeight="1" x14ac:dyDescent="0.2"/>
    <row r="73" ht="15.75" customHeight="1" x14ac:dyDescent="0.2"/>
    <row r="74" ht="15.75" customHeight="1" x14ac:dyDescent="0.2"/>
    <row r="75" ht="15.75" customHeight="1" x14ac:dyDescent="0.2"/>
    <row r="76" ht="15.75" customHeight="1" x14ac:dyDescent="0.2"/>
    <row r="77" ht="15.75" customHeight="1" x14ac:dyDescent="0.2"/>
    <row r="78" ht="15.75" customHeight="1" x14ac:dyDescent="0.2"/>
    <row r="79" ht="15.75" customHeight="1" x14ac:dyDescent="0.2"/>
    <row r="80" ht="15.75" customHeight="1" x14ac:dyDescent="0.2"/>
    <row r="81" ht="15.75" customHeight="1" x14ac:dyDescent="0.2"/>
    <row r="82" ht="15.75" customHeight="1" x14ac:dyDescent="0.2"/>
    <row r="83" ht="15.75" customHeight="1" x14ac:dyDescent="0.2"/>
    <row r="84" ht="15.75" customHeight="1" x14ac:dyDescent="0.2"/>
    <row r="85" ht="15.75" customHeight="1" x14ac:dyDescent="0.2"/>
    <row r="86" ht="15.75" customHeight="1" x14ac:dyDescent="0.2"/>
    <row r="87" ht="15.75" customHeight="1" x14ac:dyDescent="0.2"/>
    <row r="88" ht="15.75" customHeight="1" x14ac:dyDescent="0.2"/>
    <row r="89" ht="15.75" customHeight="1" x14ac:dyDescent="0.2"/>
    <row r="90" ht="15.75" customHeight="1" x14ac:dyDescent="0.2"/>
    <row r="91" ht="15.75" customHeight="1" x14ac:dyDescent="0.2"/>
    <row r="92" ht="15.75" customHeight="1" x14ac:dyDescent="0.2"/>
    <row r="93" ht="15.75" customHeight="1" x14ac:dyDescent="0.2"/>
    <row r="94" ht="15.75" customHeight="1" x14ac:dyDescent="0.2"/>
    <row r="95" ht="15.75" customHeight="1" x14ac:dyDescent="0.2"/>
    <row r="96" ht="15.75" customHeight="1" x14ac:dyDescent="0.2"/>
    <row r="97" ht="15.75" customHeight="1" x14ac:dyDescent="0.2"/>
    <row r="98" ht="15.75" customHeight="1" x14ac:dyDescent="0.2"/>
    <row r="99" ht="15.75" customHeight="1" x14ac:dyDescent="0.2"/>
    <row r="100" ht="15.75" customHeight="1" x14ac:dyDescent="0.2"/>
    <row r="101" ht="15.75" customHeight="1" x14ac:dyDescent="0.2"/>
    <row r="102" ht="15.75" customHeight="1" x14ac:dyDescent="0.2"/>
    <row r="103" ht="15.75" customHeight="1" x14ac:dyDescent="0.2"/>
    <row r="104" ht="15.75" customHeight="1" x14ac:dyDescent="0.2"/>
    <row r="105" ht="15.75" customHeight="1" x14ac:dyDescent="0.2"/>
    <row r="106" ht="15.75" customHeight="1" x14ac:dyDescent="0.2"/>
    <row r="107" ht="15.75" customHeight="1" x14ac:dyDescent="0.2"/>
    <row r="108" ht="15.75" customHeight="1" x14ac:dyDescent="0.2"/>
    <row r="109" ht="15.75" customHeight="1" x14ac:dyDescent="0.2"/>
    <row r="110" ht="15.75" customHeight="1" x14ac:dyDescent="0.2"/>
    <row r="111" ht="15.75" customHeight="1" x14ac:dyDescent="0.2"/>
    <row r="112" ht="15.75" customHeight="1" x14ac:dyDescent="0.2"/>
    <row r="113" ht="15.75" customHeight="1" x14ac:dyDescent="0.2"/>
    <row r="114" ht="15.75" customHeight="1" x14ac:dyDescent="0.2"/>
    <row r="115" ht="15.75" customHeight="1" x14ac:dyDescent="0.2"/>
    <row r="116" ht="15.75" customHeight="1" x14ac:dyDescent="0.2"/>
    <row r="117" ht="15.75" customHeight="1" x14ac:dyDescent="0.2"/>
    <row r="118" ht="15.75" customHeight="1" x14ac:dyDescent="0.2"/>
    <row r="119" ht="15.75" customHeight="1" x14ac:dyDescent="0.2"/>
    <row r="120" ht="15.75" customHeight="1" x14ac:dyDescent="0.2"/>
    <row r="121" ht="15.75" customHeight="1" x14ac:dyDescent="0.2"/>
    <row r="122" ht="15.75" customHeight="1" x14ac:dyDescent="0.2"/>
    <row r="123" ht="15.75" customHeight="1" x14ac:dyDescent="0.2"/>
    <row r="124" ht="15.75" customHeight="1" x14ac:dyDescent="0.2"/>
    <row r="125" ht="15.75" customHeight="1" x14ac:dyDescent="0.2"/>
    <row r="126" ht="15.75" customHeight="1" x14ac:dyDescent="0.2"/>
    <row r="127" ht="15.75" customHeight="1" x14ac:dyDescent="0.2"/>
    <row r="128" ht="15.75" customHeight="1" x14ac:dyDescent="0.2"/>
    <row r="129" ht="15.75" customHeight="1" x14ac:dyDescent="0.2"/>
    <row r="130" ht="15.75" customHeight="1" x14ac:dyDescent="0.2"/>
    <row r="131" ht="15.75" customHeight="1" x14ac:dyDescent="0.2"/>
    <row r="132" ht="15.75" customHeight="1" x14ac:dyDescent="0.2"/>
    <row r="133" ht="15.75" customHeight="1" x14ac:dyDescent="0.2"/>
    <row r="134" ht="15.75" customHeight="1" x14ac:dyDescent="0.2"/>
    <row r="135" ht="15.75" customHeight="1" x14ac:dyDescent="0.2"/>
    <row r="136" ht="15.75" customHeight="1" x14ac:dyDescent="0.2"/>
    <row r="137" ht="15.75" customHeight="1" x14ac:dyDescent="0.2"/>
    <row r="138" ht="15.75" customHeight="1" x14ac:dyDescent="0.2"/>
    <row r="139" ht="15.75" customHeight="1" x14ac:dyDescent="0.2"/>
    <row r="140" ht="15.75" customHeight="1" x14ac:dyDescent="0.2"/>
  </sheetData>
  <mergeCells count="11">
    <mergeCell ref="J3:K4"/>
    <mergeCell ref="J8:K9"/>
    <mergeCell ref="B2:G2"/>
    <mergeCell ref="B3:G3"/>
    <mergeCell ref="C11:E12"/>
    <mergeCell ref="F11:F13"/>
    <mergeCell ref="G11:G13"/>
    <mergeCell ref="D7:E7"/>
    <mergeCell ref="D8:E8"/>
    <mergeCell ref="D5:F5"/>
    <mergeCell ref="D6:F6"/>
  </mergeCells>
  <phoneticPr fontId="2" type="noConversion"/>
  <conditionalFormatting sqref="A11:C11 A12:B12 A13:E13 A2:B3 H2:XFD2 F11:I11 A1:XFD1 A4:I4 A9:I10 A5:B8 A14:XFD1048576 H12:I13 H3:I3 K5:XFD7 L13:XFD13 L3:XFD4 K10:XFD12 L8:XFD9 H5:I8 D7:E7 D5:D6">
    <cfRule type="expression" dxfId="655" priority="7">
      <formula>CELL("protect",A1)=0</formula>
    </cfRule>
  </conditionalFormatting>
  <conditionalFormatting sqref="C5:C8">
    <cfRule type="expression" dxfId="654" priority="6">
      <formula>CELL("Protect",C5)=0</formula>
    </cfRule>
  </conditionalFormatting>
  <conditionalFormatting sqref="D8">
    <cfRule type="expression" dxfId="653" priority="5">
      <formula>CELL("protect",D8)=0</formula>
    </cfRule>
  </conditionalFormatting>
  <conditionalFormatting sqref="J5:J8 J10:J13">
    <cfRule type="expression" dxfId="652" priority="3">
      <formula>CELL("protect",J5)=0</formula>
    </cfRule>
  </conditionalFormatting>
  <conditionalFormatting sqref="K13">
    <cfRule type="expression" dxfId="651" priority="2">
      <formula>CELL("protect",K13)=0</formula>
    </cfRule>
  </conditionalFormatting>
  <conditionalFormatting sqref="J3">
    <cfRule type="expression" dxfId="650" priority="1">
      <formula>CELL("protect",J3)=0</formula>
    </cfRule>
  </conditionalFormatting>
  <printOptions horizontalCentered="1"/>
  <pageMargins left="0.5" right="0.5" top="0.75" bottom="0.75" header="0.5" footer="0.5"/>
  <pageSetup scale="95" orientation="portrait" r:id="rId1"/>
  <headerFooter>
    <oddFooter>&amp;R&amp;"Tahoma,Regular"&amp;10ID-46 (rev. 07/21), Schedule &amp;A</oddFooter>
  </headerFooter>
  <ignoredErrors>
    <ignoredError sqref="J17:J18 J19 J22 J24:J25" formula="1"/>
  </ignoredError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codeName="Sheet18"/>
  <dimension ref="A1:K185"/>
  <sheetViews>
    <sheetView zoomScale="90" zoomScaleNormal="90" workbookViewId="0">
      <pane ySplit="12" topLeftCell="A32" activePane="bottomLeft" state="frozen"/>
      <selection pane="bottomLeft" activeCell="F57" sqref="F57"/>
    </sheetView>
  </sheetViews>
  <sheetFormatPr defaultRowHeight="14.25" x14ac:dyDescent="0.2"/>
  <cols>
    <col min="1" max="1" width="2.375" style="329" customWidth="1"/>
    <col min="2" max="2" width="3.125" style="329" customWidth="1"/>
    <col min="3" max="3" width="2.625" style="329" customWidth="1"/>
    <col min="4" max="4" width="3.5" style="329" customWidth="1"/>
    <col min="5" max="5" width="2.5" style="329" customWidth="1"/>
    <col min="6" max="6" width="53" style="329" customWidth="1"/>
    <col min="7" max="7" width="1.75" style="329" customWidth="1"/>
    <col min="8" max="8" width="15.5" style="329" customWidth="1"/>
    <col min="9" max="9" width="1.75" style="329" customWidth="1"/>
    <col min="10" max="10" width="15.5" style="329" customWidth="1"/>
    <col min="11" max="11" width="2.375" style="329" customWidth="1"/>
    <col min="12" max="16384" width="9" style="329"/>
  </cols>
  <sheetData>
    <row r="1" spans="1:11" s="32" customFormat="1" ht="9.75" customHeight="1" x14ac:dyDescent="0.2">
      <c r="A1" s="69"/>
      <c r="B1" s="70"/>
      <c r="C1" s="70"/>
      <c r="D1" s="70"/>
      <c r="E1" s="70"/>
      <c r="F1" s="70"/>
      <c r="G1" s="70"/>
      <c r="H1" s="70"/>
      <c r="I1" s="70"/>
      <c r="J1" s="70"/>
      <c r="K1" s="71"/>
    </row>
    <row r="2" spans="1:11" s="32" customFormat="1" ht="15" x14ac:dyDescent="0.2">
      <c r="A2" s="31"/>
      <c r="B2" s="950" t="s">
        <v>172</v>
      </c>
      <c r="C2" s="950"/>
      <c r="D2" s="950"/>
      <c r="E2" s="950"/>
      <c r="F2" s="950"/>
      <c r="G2" s="950"/>
      <c r="H2" s="950"/>
      <c r="I2" s="950"/>
      <c r="J2" s="950"/>
      <c r="K2" s="45"/>
    </row>
    <row r="3" spans="1:11" s="32" customFormat="1" ht="15" customHeight="1" x14ac:dyDescent="0.2">
      <c r="A3" s="31"/>
      <c r="B3" s="951" t="s">
        <v>510</v>
      </c>
      <c r="C3" s="951"/>
      <c r="D3" s="951"/>
      <c r="E3" s="951"/>
      <c r="F3" s="951"/>
      <c r="G3" s="951"/>
      <c r="H3" s="951"/>
      <c r="I3" s="951"/>
      <c r="J3" s="951"/>
      <c r="K3" s="45"/>
    </row>
    <row r="4" spans="1:11" s="32" customFormat="1" ht="15" x14ac:dyDescent="0.2">
      <c r="A4" s="31"/>
      <c r="B4" s="95"/>
      <c r="C4" s="95"/>
      <c r="D4" s="95"/>
      <c r="E4" s="95"/>
      <c r="F4" s="95"/>
      <c r="G4" s="29"/>
      <c r="H4" s="29"/>
      <c r="I4" s="29"/>
      <c r="J4" s="29"/>
      <c r="K4" s="45"/>
    </row>
    <row r="5" spans="1:11" s="32" customFormat="1" ht="15.75" customHeight="1" x14ac:dyDescent="0.2">
      <c r="A5" s="31"/>
      <c r="F5" s="195" t="s">
        <v>316</v>
      </c>
      <c r="G5" s="728">
        <f>Cert!$A$8</f>
        <v>0</v>
      </c>
      <c r="H5" s="29"/>
      <c r="I5" s="98"/>
      <c r="J5" s="98"/>
      <c r="K5" s="45"/>
    </row>
    <row r="6" spans="1:11" s="32" customFormat="1" ht="15.75" customHeight="1" x14ac:dyDescent="0.2">
      <c r="A6" s="31"/>
      <c r="F6" s="195" t="s">
        <v>317</v>
      </c>
      <c r="G6" s="728">
        <f>Cert!$F$8</f>
        <v>0</v>
      </c>
      <c r="H6" s="29"/>
      <c r="I6" s="98"/>
      <c r="J6" s="98"/>
      <c r="K6" s="45"/>
    </row>
    <row r="7" spans="1:11" s="32" customFormat="1" ht="15.75" customHeight="1" x14ac:dyDescent="0.2">
      <c r="A7" s="31"/>
      <c r="F7" s="195" t="s">
        <v>318</v>
      </c>
      <c r="G7" s="729">
        <f>Cert!$K$8</f>
        <v>0</v>
      </c>
      <c r="H7" s="29"/>
      <c r="I7" s="98"/>
      <c r="J7" s="98"/>
      <c r="K7" s="45"/>
    </row>
    <row r="8" spans="1:11" s="32" customFormat="1" ht="15.75" customHeight="1" x14ac:dyDescent="0.2">
      <c r="A8" s="31"/>
      <c r="B8" s="29"/>
      <c r="C8" s="29"/>
      <c r="D8" s="29"/>
      <c r="E8" s="29"/>
      <c r="F8" s="195" t="s">
        <v>319</v>
      </c>
      <c r="G8" s="729" t="str">
        <f>TEXT(Cert!$K$10,"mm/dd/yy")&amp;" to "&amp;TEXT(Cert!$M$10,"mm/dd/yy")</f>
        <v>07/01/20 to 06/30/21</v>
      </c>
      <c r="H8" s="29"/>
      <c r="I8" s="729"/>
      <c r="J8" s="817"/>
      <c r="K8" s="45"/>
    </row>
    <row r="9" spans="1:11" s="32" customFormat="1" ht="15.75" customHeight="1" x14ac:dyDescent="0.2">
      <c r="A9" s="31"/>
      <c r="B9" s="29"/>
      <c r="C9" s="29"/>
      <c r="D9" s="29"/>
      <c r="E9" s="29"/>
      <c r="F9" s="29"/>
      <c r="G9" s="72"/>
      <c r="H9" s="73"/>
      <c r="I9" s="24"/>
      <c r="J9" s="73"/>
      <c r="K9" s="45"/>
    </row>
    <row r="10" spans="1:11" ht="15.75" customHeight="1" x14ac:dyDescent="0.2">
      <c r="A10" s="155"/>
      <c r="B10" s="952" t="s">
        <v>9</v>
      </c>
      <c r="C10" s="953"/>
      <c r="D10" s="953"/>
      <c r="E10" s="953"/>
      <c r="F10" s="954"/>
      <c r="G10" s="544"/>
      <c r="H10" s="91" t="s">
        <v>10</v>
      </c>
      <c r="I10" s="544"/>
      <c r="J10" s="91" t="s">
        <v>567</v>
      </c>
      <c r="K10" s="330"/>
    </row>
    <row r="11" spans="1:11" ht="28.5" x14ac:dyDescent="0.2">
      <c r="A11" s="155"/>
      <c r="B11" s="955"/>
      <c r="C11" s="956"/>
      <c r="D11" s="956"/>
      <c r="E11" s="956"/>
      <c r="F11" s="957"/>
      <c r="G11" s="215"/>
      <c r="H11" s="731" t="s">
        <v>761</v>
      </c>
      <c r="I11" s="215"/>
      <c r="J11" s="731" t="s">
        <v>767</v>
      </c>
      <c r="K11" s="330"/>
    </row>
    <row r="12" spans="1:11" ht="15.75" hidden="1" customHeight="1" x14ac:dyDescent="0.2">
      <c r="A12" s="155"/>
      <c r="B12" s="134"/>
      <c r="C12" s="134"/>
      <c r="D12" s="134"/>
      <c r="E12" s="134"/>
      <c r="F12" s="134"/>
      <c r="G12" s="86"/>
      <c r="H12" s="86"/>
      <c r="I12" s="86"/>
      <c r="J12" s="86"/>
      <c r="K12" s="330"/>
    </row>
    <row r="13" spans="1:11" ht="15.75" customHeight="1" x14ac:dyDescent="0.2">
      <c r="A13" s="155"/>
      <c r="B13" s="281" t="s">
        <v>276</v>
      </c>
      <c r="C13" s="134"/>
      <c r="D13" s="134"/>
      <c r="E13" s="134"/>
      <c r="F13" s="134"/>
      <c r="G13" s="335"/>
      <c r="H13" s="335"/>
      <c r="I13" s="335"/>
      <c r="J13" s="726"/>
      <c r="K13" s="330"/>
    </row>
    <row r="14" spans="1:11" ht="15.75" customHeight="1" x14ac:dyDescent="0.2">
      <c r="A14" s="155"/>
      <c r="B14" s="332" t="s">
        <v>283</v>
      </c>
      <c r="C14" s="179" t="s">
        <v>634</v>
      </c>
      <c r="D14" s="179"/>
      <c r="E14" s="179"/>
      <c r="F14" s="179"/>
      <c r="G14" s="333"/>
      <c r="H14" s="382"/>
      <c r="I14" s="393"/>
      <c r="J14" s="393"/>
      <c r="K14" s="330"/>
    </row>
    <row r="15" spans="1:11" ht="15.75" customHeight="1" x14ac:dyDescent="0.2">
      <c r="A15" s="155"/>
      <c r="B15" s="332" t="s">
        <v>284</v>
      </c>
      <c r="C15" s="179" t="s">
        <v>308</v>
      </c>
      <c r="D15" s="179"/>
      <c r="E15" s="179"/>
      <c r="F15" s="179"/>
      <c r="G15" s="333"/>
      <c r="H15" s="382"/>
      <c r="I15" s="393"/>
      <c r="J15" s="393"/>
      <c r="K15" s="330"/>
    </row>
    <row r="16" spans="1:11" ht="15.75" customHeight="1" x14ac:dyDescent="0.2">
      <c r="A16" s="155"/>
      <c r="B16" s="332" t="s">
        <v>285</v>
      </c>
      <c r="C16" s="179" t="s">
        <v>309</v>
      </c>
      <c r="D16" s="179"/>
      <c r="E16" s="179"/>
      <c r="F16" s="179"/>
      <c r="G16" s="333"/>
      <c r="H16" s="382"/>
      <c r="I16" s="393"/>
      <c r="J16" s="393"/>
      <c r="K16" s="330"/>
    </row>
    <row r="17" spans="1:11" ht="15.75" customHeight="1" x14ac:dyDescent="0.2">
      <c r="A17" s="155"/>
      <c r="B17" s="332" t="s">
        <v>286</v>
      </c>
      <c r="C17" s="334" t="s">
        <v>310</v>
      </c>
      <c r="D17" s="179"/>
      <c r="E17" s="949" t="s">
        <v>578</v>
      </c>
      <c r="F17" s="949"/>
      <c r="G17" s="333"/>
      <c r="H17" s="382"/>
      <c r="I17" s="393"/>
      <c r="J17" s="393"/>
      <c r="K17" s="330"/>
    </row>
    <row r="18" spans="1:11" ht="15.75" customHeight="1" x14ac:dyDescent="0.2">
      <c r="A18" s="155"/>
      <c r="B18" s="332" t="s">
        <v>287</v>
      </c>
      <c r="C18" s="334" t="s">
        <v>310</v>
      </c>
      <c r="D18" s="179"/>
      <c r="E18" s="949" t="s">
        <v>632</v>
      </c>
      <c r="F18" s="949"/>
      <c r="G18" s="333"/>
      <c r="H18" s="382"/>
      <c r="I18" s="393"/>
      <c r="J18" s="393"/>
      <c r="K18" s="330"/>
    </row>
    <row r="19" spans="1:11" ht="15.75" customHeight="1" x14ac:dyDescent="0.2">
      <c r="A19" s="155"/>
      <c r="B19" s="332" t="s">
        <v>288</v>
      </c>
      <c r="C19" s="334" t="s">
        <v>310</v>
      </c>
      <c r="D19" s="179"/>
      <c r="E19" s="949" t="s">
        <v>633</v>
      </c>
      <c r="F19" s="949"/>
      <c r="G19" s="333"/>
      <c r="H19" s="382"/>
      <c r="I19" s="393"/>
      <c r="J19" s="393"/>
      <c r="K19" s="330"/>
    </row>
    <row r="20" spans="1:11" ht="15.75" customHeight="1" x14ac:dyDescent="0.2">
      <c r="A20" s="155"/>
      <c r="B20" s="332" t="s">
        <v>289</v>
      </c>
      <c r="C20" s="334" t="s">
        <v>310</v>
      </c>
      <c r="D20" s="179"/>
      <c r="E20" s="949"/>
      <c r="F20" s="949"/>
      <c r="G20" s="333"/>
      <c r="H20" s="382"/>
      <c r="I20" s="393"/>
      <c r="J20" s="393"/>
      <c r="K20" s="330"/>
    </row>
    <row r="21" spans="1:11" ht="15.75" customHeight="1" x14ac:dyDescent="0.2">
      <c r="A21" s="155"/>
      <c r="B21" s="332" t="s">
        <v>303</v>
      </c>
      <c r="C21" s="334" t="s">
        <v>310</v>
      </c>
      <c r="D21" s="179"/>
      <c r="E21" s="949"/>
      <c r="F21" s="949"/>
      <c r="G21" s="333"/>
      <c r="H21" s="382"/>
      <c r="I21" s="393"/>
      <c r="J21" s="393"/>
      <c r="K21" s="330"/>
    </row>
    <row r="22" spans="1:11" s="15" customFormat="1" ht="15.75" hidden="1" customHeight="1" x14ac:dyDescent="0.2">
      <c r="A22" s="206"/>
      <c r="B22" s="332"/>
      <c r="C22" s="162"/>
      <c r="D22" s="162"/>
      <c r="E22" s="162"/>
      <c r="F22" s="162"/>
      <c r="G22" s="195"/>
      <c r="H22" s="552"/>
      <c r="I22" s="552"/>
      <c r="J22" s="552"/>
      <c r="K22" s="14"/>
    </row>
    <row r="23" spans="1:11" ht="15.75" customHeight="1" thickBot="1" x14ac:dyDescent="0.25">
      <c r="A23" s="155"/>
      <c r="B23" s="332" t="s">
        <v>352</v>
      </c>
      <c r="C23" s="550" t="s">
        <v>532</v>
      </c>
      <c r="D23" s="179"/>
      <c r="E23" s="179"/>
      <c r="F23" s="179"/>
      <c r="G23" s="333"/>
      <c r="H23" s="553">
        <f>SUM(H14:H21)</f>
        <v>0</v>
      </c>
      <c r="I23" s="393"/>
      <c r="J23" s="393" t="s">
        <v>0</v>
      </c>
      <c r="K23" s="330"/>
    </row>
    <row r="24" spans="1:11" ht="8.25" customHeight="1" thickTop="1" x14ac:dyDescent="0.2">
      <c r="A24" s="155"/>
      <c r="B24" s="86"/>
      <c r="C24" s="86"/>
      <c r="D24" s="86"/>
      <c r="E24" s="86"/>
      <c r="F24" s="86"/>
      <c r="G24" s="333"/>
      <c r="H24" s="393"/>
      <c r="I24" s="393"/>
      <c r="J24" s="393"/>
      <c r="K24" s="330"/>
    </row>
    <row r="25" spans="1:11" ht="15.75" customHeight="1" x14ac:dyDescent="0.2">
      <c r="A25" s="155"/>
      <c r="B25" s="281" t="s">
        <v>277</v>
      </c>
      <c r="C25" s="134"/>
      <c r="D25" s="134"/>
      <c r="E25" s="134"/>
      <c r="F25" s="134"/>
      <c r="G25" s="335"/>
      <c r="H25" s="554"/>
      <c r="I25" s="554"/>
      <c r="J25" s="555"/>
      <c r="K25" s="330"/>
    </row>
    <row r="26" spans="1:11" ht="15.75" customHeight="1" x14ac:dyDescent="0.2">
      <c r="A26" s="155"/>
      <c r="B26" s="332" t="s">
        <v>353</v>
      </c>
      <c r="C26" s="179" t="s">
        <v>311</v>
      </c>
      <c r="D26" s="179"/>
      <c r="E26" s="179"/>
      <c r="F26" s="179"/>
      <c r="G26" s="336"/>
      <c r="H26" s="349"/>
      <c r="I26" s="556"/>
      <c r="J26" s="382"/>
      <c r="K26" s="330"/>
    </row>
    <row r="27" spans="1:11" ht="15.75" customHeight="1" x14ac:dyDescent="0.2">
      <c r="A27" s="155"/>
      <c r="B27" s="332" t="s">
        <v>354</v>
      </c>
      <c r="C27" s="179" t="s">
        <v>312</v>
      </c>
      <c r="D27" s="179"/>
      <c r="E27" s="179"/>
      <c r="F27" s="179"/>
      <c r="G27" s="336"/>
      <c r="H27" s="349"/>
      <c r="I27" s="556"/>
      <c r="J27" s="382"/>
      <c r="K27" s="330"/>
    </row>
    <row r="28" spans="1:11" ht="15.75" customHeight="1" x14ac:dyDescent="0.2">
      <c r="A28" s="155"/>
      <c r="B28" s="332" t="s">
        <v>361</v>
      </c>
      <c r="C28" s="179" t="s">
        <v>314</v>
      </c>
      <c r="D28" s="179"/>
      <c r="E28" s="179"/>
      <c r="F28" s="179"/>
      <c r="G28" s="337"/>
      <c r="H28" s="557"/>
      <c r="I28" s="557"/>
      <c r="J28" s="554"/>
      <c r="K28" s="330"/>
    </row>
    <row r="29" spans="1:11" ht="15.75" customHeight="1" x14ac:dyDescent="0.2">
      <c r="A29" s="155"/>
      <c r="B29" s="334" t="s">
        <v>174</v>
      </c>
      <c r="C29" s="338" t="s">
        <v>253</v>
      </c>
      <c r="D29" s="179" t="s">
        <v>315</v>
      </c>
      <c r="E29" s="179"/>
      <c r="F29" s="179"/>
      <c r="G29" s="336"/>
      <c r="H29" s="349"/>
      <c r="I29" s="556"/>
      <c r="J29" s="382"/>
      <c r="K29" s="330"/>
    </row>
    <row r="30" spans="1:11" ht="15.75" customHeight="1" x14ac:dyDescent="0.2">
      <c r="A30" s="155"/>
      <c r="B30" s="334" t="s">
        <v>175</v>
      </c>
      <c r="C30" s="338" t="s">
        <v>254</v>
      </c>
      <c r="D30" s="179" t="s">
        <v>609</v>
      </c>
      <c r="E30" s="179"/>
      <c r="F30" s="179"/>
      <c r="G30" s="336"/>
      <c r="H30" s="349"/>
      <c r="I30" s="556"/>
      <c r="J30" s="382"/>
      <c r="K30" s="330"/>
    </row>
    <row r="31" spans="1:11" ht="15.75" customHeight="1" x14ac:dyDescent="0.2">
      <c r="A31" s="155"/>
      <c r="B31" s="334" t="s">
        <v>211</v>
      </c>
      <c r="C31" s="338" t="s">
        <v>255</v>
      </c>
      <c r="D31" s="334" t="s">
        <v>310</v>
      </c>
      <c r="E31" s="179"/>
      <c r="F31" s="339"/>
      <c r="G31" s="336"/>
      <c r="H31" s="349"/>
      <c r="I31" s="556"/>
      <c r="J31" s="382"/>
      <c r="K31" s="330"/>
    </row>
    <row r="32" spans="1:11" ht="15.75" customHeight="1" x14ac:dyDescent="0.2">
      <c r="A32" s="155"/>
      <c r="B32" s="332" t="s">
        <v>355</v>
      </c>
      <c r="C32" s="179" t="s">
        <v>313</v>
      </c>
      <c r="D32" s="179"/>
      <c r="E32" s="179"/>
      <c r="F32" s="179"/>
      <c r="G32" s="336"/>
      <c r="H32" s="349"/>
      <c r="I32" s="556"/>
      <c r="J32" s="382"/>
      <c r="K32" s="330"/>
    </row>
    <row r="33" spans="1:11" ht="15.75" customHeight="1" x14ac:dyDescent="0.2">
      <c r="A33" s="155"/>
      <c r="B33" s="332" t="s">
        <v>356</v>
      </c>
      <c r="C33" s="334" t="s">
        <v>310</v>
      </c>
      <c r="D33" s="179"/>
      <c r="E33" s="949"/>
      <c r="F33" s="949"/>
      <c r="G33" s="336"/>
      <c r="H33" s="349"/>
      <c r="I33" s="556"/>
      <c r="J33" s="382"/>
      <c r="K33" s="330"/>
    </row>
    <row r="34" spans="1:11" ht="15.75" customHeight="1" x14ac:dyDescent="0.2">
      <c r="A34" s="155"/>
      <c r="B34" s="332" t="s">
        <v>357</v>
      </c>
      <c r="C34" s="334" t="s">
        <v>310</v>
      </c>
      <c r="D34" s="179"/>
      <c r="E34" s="949"/>
      <c r="F34" s="949"/>
      <c r="G34" s="336"/>
      <c r="H34" s="349"/>
      <c r="I34" s="556"/>
      <c r="J34" s="382"/>
      <c r="K34" s="330"/>
    </row>
    <row r="35" spans="1:11" ht="15.75" customHeight="1" x14ac:dyDescent="0.2">
      <c r="A35" s="155"/>
      <c r="B35" s="332" t="s">
        <v>358</v>
      </c>
      <c r="C35" s="334" t="s">
        <v>310</v>
      </c>
      <c r="D35" s="179"/>
      <c r="E35" s="949"/>
      <c r="F35" s="949"/>
      <c r="G35" s="336"/>
      <c r="H35" s="349"/>
      <c r="I35" s="556"/>
      <c r="J35" s="382"/>
      <c r="K35" s="330"/>
    </row>
    <row r="36" spans="1:11" ht="15.75" customHeight="1" x14ac:dyDescent="0.2">
      <c r="A36" s="155"/>
      <c r="B36" s="332" t="s">
        <v>359</v>
      </c>
      <c r="C36" s="179" t="s">
        <v>817</v>
      </c>
      <c r="D36" s="179"/>
      <c r="E36" s="179"/>
      <c r="F36" s="179"/>
      <c r="G36" s="336"/>
      <c r="H36" s="349"/>
      <c r="I36" s="556"/>
      <c r="J36" s="382"/>
      <c r="K36" s="330"/>
    </row>
    <row r="37" spans="1:11" ht="15.75" customHeight="1" x14ac:dyDescent="0.2">
      <c r="A37" s="155"/>
      <c r="B37" s="332" t="s">
        <v>360</v>
      </c>
      <c r="C37" s="179" t="s">
        <v>798</v>
      </c>
      <c r="D37" s="179"/>
      <c r="E37" s="179"/>
      <c r="F37" s="179"/>
      <c r="G37" s="336"/>
      <c r="H37" s="349"/>
      <c r="I37" s="727"/>
      <c r="J37" s="393"/>
      <c r="K37" s="330"/>
    </row>
    <row r="38" spans="1:11" ht="8.25" customHeight="1" x14ac:dyDescent="0.2">
      <c r="A38" s="155"/>
      <c r="B38" s="86"/>
      <c r="C38" s="86"/>
      <c r="D38" s="86"/>
      <c r="E38" s="86"/>
      <c r="F38" s="86"/>
      <c r="G38" s="333"/>
      <c r="H38" s="393"/>
      <c r="I38" s="393"/>
      <c r="J38" s="393"/>
      <c r="K38" s="330"/>
    </row>
    <row r="39" spans="1:11" ht="15.75" customHeight="1" x14ac:dyDescent="0.2">
      <c r="A39" s="155"/>
      <c r="B39" s="281" t="s">
        <v>826</v>
      </c>
      <c r="C39" s="134"/>
      <c r="D39" s="134"/>
      <c r="E39" s="134"/>
      <c r="F39" s="134"/>
      <c r="G39" s="335"/>
      <c r="H39" s="554"/>
      <c r="I39" s="554"/>
      <c r="J39" s="555"/>
      <c r="K39" s="330"/>
    </row>
    <row r="40" spans="1:11" x14ac:dyDescent="0.2">
      <c r="A40" s="155"/>
      <c r="B40" s="332" t="s">
        <v>102</v>
      </c>
      <c r="C40" s="334" t="s">
        <v>310</v>
      </c>
      <c r="D40" s="179"/>
      <c r="E40" s="949"/>
      <c r="F40" s="949"/>
      <c r="G40" s="336"/>
      <c r="H40" s="349"/>
      <c r="I40" s="556"/>
      <c r="J40" s="382"/>
      <c r="K40" s="330"/>
    </row>
    <row r="41" spans="1:11" ht="15.75" customHeight="1" x14ac:dyDescent="0.2">
      <c r="A41" s="155"/>
      <c r="B41" s="332" t="s">
        <v>103</v>
      </c>
      <c r="C41" s="334" t="s">
        <v>310</v>
      </c>
      <c r="D41" s="179"/>
      <c r="E41" s="949"/>
      <c r="F41" s="949"/>
      <c r="G41" s="333"/>
      <c r="H41" s="382"/>
      <c r="I41" s="393"/>
      <c r="J41" s="382"/>
      <c r="K41" s="330"/>
    </row>
    <row r="42" spans="1:11" ht="15.75" customHeight="1" x14ac:dyDescent="0.2">
      <c r="A42" s="155"/>
      <c r="B42" s="332" t="s">
        <v>362</v>
      </c>
      <c r="C42" s="334" t="s">
        <v>310</v>
      </c>
      <c r="D42" s="179"/>
      <c r="E42" s="949"/>
      <c r="F42" s="949"/>
      <c r="G42" s="333"/>
      <c r="H42" s="382"/>
      <c r="I42" s="393"/>
      <c r="J42" s="382"/>
      <c r="K42" s="330"/>
    </row>
    <row r="43" spans="1:11" ht="15.75" customHeight="1" x14ac:dyDescent="0.2">
      <c r="A43" s="155"/>
      <c r="B43" s="332" t="s">
        <v>363</v>
      </c>
      <c r="C43" s="334" t="s">
        <v>310</v>
      </c>
      <c r="D43" s="179"/>
      <c r="E43" s="949"/>
      <c r="F43" s="949"/>
      <c r="G43" s="336"/>
      <c r="H43" s="349"/>
      <c r="I43" s="556"/>
      <c r="J43" s="382"/>
      <c r="K43" s="330"/>
    </row>
    <row r="44" spans="1:11" s="15" customFormat="1" ht="15.75" hidden="1" customHeight="1" x14ac:dyDescent="0.2">
      <c r="A44" s="206"/>
      <c r="B44" s="162"/>
      <c r="C44" s="162"/>
      <c r="D44" s="162"/>
      <c r="E44" s="162"/>
      <c r="F44" s="162"/>
      <c r="G44" s="163"/>
      <c r="H44" s="558"/>
      <c r="I44" s="558"/>
      <c r="J44" s="552"/>
      <c r="K44" s="14"/>
    </row>
    <row r="45" spans="1:11" s="15" customFormat="1" ht="8.25" customHeight="1" x14ac:dyDescent="0.2">
      <c r="A45" s="206"/>
      <c r="B45" s="86"/>
      <c r="C45" s="86"/>
      <c r="D45" s="86"/>
      <c r="E45" s="86"/>
      <c r="F45" s="86"/>
      <c r="G45" s="333"/>
      <c r="H45" s="559"/>
      <c r="I45" s="393"/>
      <c r="J45" s="559"/>
      <c r="K45" s="14"/>
    </row>
    <row r="46" spans="1:11" ht="15.75" customHeight="1" thickBot="1" x14ac:dyDescent="0.25">
      <c r="A46" s="155"/>
      <c r="B46" s="332" t="s">
        <v>370</v>
      </c>
      <c r="C46" s="179" t="s">
        <v>569</v>
      </c>
      <c r="D46" s="179"/>
      <c r="E46" s="179"/>
      <c r="F46" s="179"/>
      <c r="G46" s="179"/>
      <c r="H46" s="560">
        <f>SUM(H23:H45)</f>
        <v>0</v>
      </c>
      <c r="I46" s="561"/>
      <c r="J46" s="560">
        <f>SUM(J25:J45)</f>
        <v>0</v>
      </c>
      <c r="K46" s="330"/>
    </row>
    <row r="47" spans="1:11" ht="15" thickTop="1" x14ac:dyDescent="0.2">
      <c r="A47" s="155"/>
      <c r="B47" s="134"/>
      <c r="C47" s="134"/>
      <c r="D47" s="134"/>
      <c r="E47" s="134"/>
      <c r="F47" s="134"/>
      <c r="G47" s="134"/>
      <c r="H47" s="733" t="s">
        <v>280</v>
      </c>
      <c r="I47" s="591"/>
      <c r="J47" s="733" t="s">
        <v>512</v>
      </c>
      <c r="K47" s="330"/>
    </row>
    <row r="48" spans="1:11" x14ac:dyDescent="0.2">
      <c r="A48" s="155"/>
      <c r="B48" s="134"/>
      <c r="C48" s="134"/>
      <c r="D48" s="134"/>
      <c r="E48" s="134"/>
      <c r="F48" s="134"/>
      <c r="G48" s="134"/>
      <c r="H48" s="134"/>
      <c r="I48" s="134"/>
      <c r="J48" s="134"/>
      <c r="K48" s="330"/>
    </row>
    <row r="49" spans="1:11" x14ac:dyDescent="0.2">
      <c r="A49" s="155"/>
      <c r="B49" s="340" t="s">
        <v>768</v>
      </c>
      <c r="C49" s="134"/>
      <c r="D49" s="134"/>
      <c r="E49" s="134"/>
      <c r="F49" s="134"/>
      <c r="G49" s="134"/>
      <c r="H49" s="134"/>
      <c r="I49" s="134"/>
      <c r="J49" s="134"/>
      <c r="K49" s="330"/>
    </row>
    <row r="50" spans="1:11" ht="15.75" customHeight="1" x14ac:dyDescent="0.2">
      <c r="A50" s="155"/>
      <c r="B50" s="735" t="s">
        <v>762</v>
      </c>
      <c r="C50" s="134"/>
      <c r="E50" s="134"/>
      <c r="F50" s="134"/>
      <c r="G50" s="134"/>
      <c r="H50" s="134"/>
      <c r="I50" s="134"/>
      <c r="J50" s="134"/>
      <c r="K50" s="330"/>
    </row>
    <row r="51" spans="1:11" x14ac:dyDescent="0.2">
      <c r="A51" s="155"/>
      <c r="B51" s="341" t="s">
        <v>799</v>
      </c>
      <c r="C51" s="134"/>
      <c r="D51" s="340"/>
      <c r="E51" s="134"/>
      <c r="F51" s="134"/>
      <c r="G51" s="134"/>
      <c r="H51" s="134"/>
      <c r="I51" s="134"/>
      <c r="J51" s="134"/>
      <c r="K51" s="330"/>
    </row>
    <row r="52" spans="1:11" ht="15.75" customHeight="1" x14ac:dyDescent="0.25">
      <c r="A52" s="155"/>
      <c r="B52" s="734" t="s">
        <v>770</v>
      </c>
      <c r="C52" s="134"/>
      <c r="E52" s="134"/>
      <c r="F52" s="134"/>
      <c r="G52" s="134"/>
      <c r="H52" s="134"/>
      <c r="I52" s="134"/>
      <c r="J52" s="134"/>
      <c r="K52" s="330"/>
    </row>
    <row r="53" spans="1:11" ht="15.75" customHeight="1" x14ac:dyDescent="0.25">
      <c r="A53" s="155"/>
      <c r="B53" s="340" t="s">
        <v>769</v>
      </c>
      <c r="C53" s="134"/>
      <c r="D53" s="134"/>
      <c r="E53" s="134"/>
      <c r="F53" s="134"/>
      <c r="G53" s="134"/>
      <c r="H53" s="134"/>
      <c r="I53" s="134"/>
      <c r="J53" s="134"/>
      <c r="K53" s="330"/>
    </row>
    <row r="54" spans="1:11" ht="9.75" customHeight="1" x14ac:dyDescent="0.2">
      <c r="A54" s="136"/>
      <c r="B54" s="137"/>
      <c r="C54" s="137"/>
      <c r="D54" s="137"/>
      <c r="E54" s="137"/>
      <c r="F54" s="137"/>
      <c r="G54" s="137"/>
      <c r="H54" s="137"/>
      <c r="I54" s="137"/>
      <c r="J54" s="137"/>
      <c r="K54" s="144"/>
    </row>
    <row r="55" spans="1:11" ht="15.75" customHeight="1" x14ac:dyDescent="0.2">
      <c r="B55" s="134"/>
      <c r="C55" s="134"/>
      <c r="D55" s="134"/>
      <c r="E55" s="134"/>
      <c r="F55" s="134"/>
      <c r="G55" s="134"/>
      <c r="H55" s="134"/>
      <c r="I55" s="134"/>
      <c r="J55" s="134"/>
    </row>
    <row r="56" spans="1:11" ht="15.75" customHeight="1" x14ac:dyDescent="0.2">
      <c r="B56" s="134"/>
      <c r="C56" s="134"/>
      <c r="D56" s="134"/>
      <c r="E56" s="134"/>
      <c r="F56" s="134"/>
      <c r="G56" s="134"/>
      <c r="H56" s="134"/>
      <c r="I56" s="134"/>
      <c r="J56" s="134"/>
    </row>
    <row r="57" spans="1:11" ht="15.75" customHeight="1" x14ac:dyDescent="0.2">
      <c r="B57" s="134"/>
      <c r="C57" s="134"/>
      <c r="D57" s="134"/>
      <c r="E57" s="134"/>
      <c r="F57" s="134"/>
      <c r="G57" s="134"/>
      <c r="H57" s="134"/>
      <c r="I57" s="134"/>
      <c r="J57" s="134"/>
    </row>
    <row r="58" spans="1:11" ht="15.75" customHeight="1" x14ac:dyDescent="0.2">
      <c r="B58" s="134"/>
      <c r="C58" s="134"/>
      <c r="D58" s="134"/>
      <c r="E58" s="134"/>
      <c r="F58" s="134"/>
      <c r="G58" s="134"/>
      <c r="H58" s="134"/>
      <c r="I58" s="134"/>
      <c r="J58" s="134"/>
    </row>
    <row r="59" spans="1:11" ht="15.75" customHeight="1" x14ac:dyDescent="0.2">
      <c r="B59" s="134"/>
      <c r="C59" s="134"/>
      <c r="D59" s="134"/>
      <c r="E59" s="134"/>
      <c r="F59" s="134"/>
      <c r="G59" s="134"/>
      <c r="H59" s="134"/>
      <c r="I59" s="134"/>
      <c r="J59" s="134"/>
    </row>
    <row r="60" spans="1:11" ht="15.75" customHeight="1" x14ac:dyDescent="0.2">
      <c r="B60" s="134"/>
      <c r="C60" s="134"/>
      <c r="D60" s="134"/>
      <c r="E60" s="134"/>
      <c r="F60" s="134"/>
      <c r="G60" s="134"/>
      <c r="H60" s="134"/>
      <c r="I60" s="134"/>
      <c r="J60" s="134"/>
    </row>
    <row r="61" spans="1:11" ht="15.75" customHeight="1" x14ac:dyDescent="0.2">
      <c r="B61" s="134"/>
      <c r="C61" s="134"/>
      <c r="D61" s="134"/>
      <c r="E61" s="134"/>
      <c r="F61" s="134"/>
      <c r="G61" s="134"/>
      <c r="H61" s="134"/>
      <c r="I61" s="134"/>
      <c r="J61" s="134"/>
    </row>
    <row r="62" spans="1:11" ht="15.75" customHeight="1" x14ac:dyDescent="0.2">
      <c r="B62" s="134"/>
      <c r="C62" s="134"/>
      <c r="D62" s="134"/>
      <c r="E62" s="134"/>
      <c r="F62" s="134"/>
      <c r="G62" s="134"/>
      <c r="H62" s="134"/>
      <c r="I62" s="134"/>
      <c r="J62" s="134"/>
    </row>
    <row r="63" spans="1:11" ht="15.75" customHeight="1" x14ac:dyDescent="0.2">
      <c r="B63" s="134"/>
      <c r="C63" s="134"/>
      <c r="D63" s="134"/>
      <c r="E63" s="134"/>
      <c r="F63" s="134"/>
      <c r="G63" s="134"/>
      <c r="H63" s="134"/>
      <c r="I63" s="134"/>
      <c r="J63" s="134"/>
    </row>
    <row r="64" spans="1:11" ht="15.75" customHeight="1" x14ac:dyDescent="0.2">
      <c r="B64" s="134"/>
      <c r="C64" s="134"/>
      <c r="D64" s="134"/>
      <c r="E64" s="134"/>
      <c r="F64" s="134"/>
      <c r="G64" s="134"/>
      <c r="H64" s="134"/>
      <c r="I64" s="134"/>
      <c r="J64" s="134"/>
    </row>
    <row r="65" ht="15.75" customHeight="1" x14ac:dyDescent="0.2"/>
    <row r="66" ht="15.75" customHeight="1" x14ac:dyDescent="0.2"/>
    <row r="67" ht="15.75" customHeight="1" x14ac:dyDescent="0.2"/>
    <row r="68" ht="15.75" customHeight="1" x14ac:dyDescent="0.2"/>
    <row r="69" ht="15.75" customHeight="1" x14ac:dyDescent="0.2"/>
    <row r="70" ht="15.75" customHeight="1" x14ac:dyDescent="0.2"/>
    <row r="71" ht="15.75" customHeight="1" x14ac:dyDescent="0.2"/>
    <row r="72" ht="15.75" customHeight="1" x14ac:dyDescent="0.2"/>
    <row r="73" ht="15.75" customHeight="1" x14ac:dyDescent="0.2"/>
    <row r="74" ht="15.75" customHeight="1" x14ac:dyDescent="0.2"/>
    <row r="75" ht="15.75" customHeight="1" x14ac:dyDescent="0.2"/>
    <row r="76" ht="15.75" customHeight="1" x14ac:dyDescent="0.2"/>
    <row r="77" ht="15.75" customHeight="1" x14ac:dyDescent="0.2"/>
    <row r="78" ht="15.75" customHeight="1" x14ac:dyDescent="0.2"/>
    <row r="79" ht="15.75" customHeight="1" x14ac:dyDescent="0.2"/>
    <row r="80" ht="15.75" customHeight="1" x14ac:dyDescent="0.2"/>
    <row r="81" ht="15.75" customHeight="1" x14ac:dyDescent="0.2"/>
    <row r="82" ht="15.75" customHeight="1" x14ac:dyDescent="0.2"/>
    <row r="83" ht="15.75" customHeight="1" x14ac:dyDescent="0.2"/>
    <row r="84" ht="15.75" customHeight="1" x14ac:dyDescent="0.2"/>
    <row r="85" ht="15.75" customHeight="1" x14ac:dyDescent="0.2"/>
    <row r="86" ht="15.75" customHeight="1" x14ac:dyDescent="0.2"/>
    <row r="87" ht="15.75" customHeight="1" x14ac:dyDescent="0.2"/>
    <row r="88" ht="15.75" customHeight="1" x14ac:dyDescent="0.2"/>
    <row r="89" ht="15.75" customHeight="1" x14ac:dyDescent="0.2"/>
    <row r="90" ht="15.75" customHeight="1" x14ac:dyDescent="0.2"/>
    <row r="91" ht="15.75" customHeight="1" x14ac:dyDescent="0.2"/>
    <row r="92" ht="15.75" customHeight="1" x14ac:dyDescent="0.2"/>
    <row r="93" ht="15.75" customHeight="1" x14ac:dyDescent="0.2"/>
    <row r="94" ht="15.75" customHeight="1" x14ac:dyDescent="0.2"/>
    <row r="95" ht="15.75" customHeight="1" x14ac:dyDescent="0.2"/>
    <row r="96" ht="15.75" customHeight="1" x14ac:dyDescent="0.2"/>
    <row r="97" ht="15.75" customHeight="1" x14ac:dyDescent="0.2"/>
    <row r="98" ht="15.75" customHeight="1" x14ac:dyDescent="0.2"/>
    <row r="99" ht="15.75" customHeight="1" x14ac:dyDescent="0.2"/>
    <row r="100" ht="15.75" customHeight="1" x14ac:dyDescent="0.2"/>
    <row r="101" ht="15.75" customHeight="1" x14ac:dyDescent="0.2"/>
    <row r="102" ht="15.75" customHeight="1" x14ac:dyDescent="0.2"/>
    <row r="103" ht="15.75" customHeight="1" x14ac:dyDescent="0.2"/>
    <row r="104" ht="15.75" customHeight="1" x14ac:dyDescent="0.2"/>
    <row r="105" ht="15.75" customHeight="1" x14ac:dyDescent="0.2"/>
    <row r="106" ht="15.75" customHeight="1" x14ac:dyDescent="0.2"/>
    <row r="107" ht="15.75" customHeight="1" x14ac:dyDescent="0.2"/>
    <row r="108" ht="15.75" customHeight="1" x14ac:dyDescent="0.2"/>
    <row r="109" ht="15.75" customHeight="1" x14ac:dyDescent="0.2"/>
    <row r="110" ht="15.75" customHeight="1" x14ac:dyDescent="0.2"/>
    <row r="111" ht="15.75" customHeight="1" x14ac:dyDescent="0.2"/>
    <row r="112" ht="15.75" customHeight="1" x14ac:dyDescent="0.2"/>
    <row r="113" ht="15.75" customHeight="1" x14ac:dyDescent="0.2"/>
    <row r="114" ht="15.75" customHeight="1" x14ac:dyDescent="0.2"/>
    <row r="115" ht="15.75" customHeight="1" x14ac:dyDescent="0.2"/>
    <row r="116" ht="15.75" customHeight="1" x14ac:dyDescent="0.2"/>
    <row r="117" ht="15.75" customHeight="1" x14ac:dyDescent="0.2"/>
    <row r="118" ht="15.75" customHeight="1" x14ac:dyDescent="0.2"/>
    <row r="119" ht="15.75" customHeight="1" x14ac:dyDescent="0.2"/>
    <row r="120" ht="15.75" customHeight="1" x14ac:dyDescent="0.2"/>
    <row r="121" ht="15.75" customHeight="1" x14ac:dyDescent="0.2"/>
    <row r="122" ht="15.75" customHeight="1" x14ac:dyDescent="0.2"/>
    <row r="123" ht="15.75" customHeight="1" x14ac:dyDescent="0.2"/>
    <row r="124" ht="15.75" customHeight="1" x14ac:dyDescent="0.2"/>
    <row r="125" ht="15.75" customHeight="1" x14ac:dyDescent="0.2"/>
    <row r="126" ht="15.75" customHeight="1" x14ac:dyDescent="0.2"/>
    <row r="127" ht="15.75" customHeight="1" x14ac:dyDescent="0.2"/>
    <row r="128" ht="15.75" customHeight="1" x14ac:dyDescent="0.2"/>
    <row r="129" ht="15.75" customHeight="1" x14ac:dyDescent="0.2"/>
    <row r="130" ht="15.75" customHeight="1" x14ac:dyDescent="0.2"/>
    <row r="131" ht="15.75" customHeight="1" x14ac:dyDescent="0.2"/>
    <row r="132" ht="15.75" customHeight="1" x14ac:dyDescent="0.2"/>
    <row r="133" ht="15.75" customHeight="1" x14ac:dyDescent="0.2"/>
    <row r="134" ht="15.75" customHeight="1" x14ac:dyDescent="0.2"/>
    <row r="135" ht="15.75" customHeight="1" x14ac:dyDescent="0.2"/>
    <row r="136" ht="15.75" customHeight="1" x14ac:dyDescent="0.2"/>
    <row r="137" ht="15.75" customHeight="1" x14ac:dyDescent="0.2"/>
    <row r="138" ht="15.75" customHeight="1" x14ac:dyDescent="0.2"/>
    <row r="139" ht="15.75" customHeight="1" x14ac:dyDescent="0.2"/>
    <row r="140" ht="15.75" customHeight="1" x14ac:dyDescent="0.2"/>
    <row r="141" ht="15.75" customHeight="1" x14ac:dyDescent="0.2"/>
    <row r="142" ht="15.75" customHeight="1" x14ac:dyDescent="0.2"/>
    <row r="143" ht="15.75" customHeight="1" x14ac:dyDescent="0.2"/>
    <row r="144" ht="15.75" customHeight="1" x14ac:dyDescent="0.2"/>
    <row r="145" ht="15.75" customHeight="1" x14ac:dyDescent="0.2"/>
    <row r="146" ht="15.75" customHeight="1" x14ac:dyDescent="0.2"/>
    <row r="147" ht="15.75" customHeight="1" x14ac:dyDescent="0.2"/>
    <row r="148" ht="15.75" customHeight="1" x14ac:dyDescent="0.2"/>
    <row r="149" ht="15.75" customHeight="1" x14ac:dyDescent="0.2"/>
    <row r="150" ht="15.75" customHeight="1" x14ac:dyDescent="0.2"/>
    <row r="151" ht="15.75" customHeight="1" x14ac:dyDescent="0.2"/>
    <row r="152" ht="15.75" customHeight="1" x14ac:dyDescent="0.2"/>
    <row r="153" ht="15.75" customHeight="1" x14ac:dyDescent="0.2"/>
    <row r="154" ht="15.75" customHeight="1" x14ac:dyDescent="0.2"/>
    <row r="155" ht="15.75" customHeight="1" x14ac:dyDescent="0.2"/>
    <row r="156" ht="15.75" customHeight="1" x14ac:dyDescent="0.2"/>
    <row r="157" ht="15.75" customHeight="1" x14ac:dyDescent="0.2"/>
    <row r="158" ht="15.75" customHeight="1" x14ac:dyDescent="0.2"/>
    <row r="159" ht="15.75" customHeight="1" x14ac:dyDescent="0.2"/>
    <row r="160" ht="15.75" customHeight="1" x14ac:dyDescent="0.2"/>
    <row r="161" ht="15.75" customHeight="1" x14ac:dyDescent="0.2"/>
    <row r="162" ht="15.75" customHeight="1" x14ac:dyDescent="0.2"/>
    <row r="163" ht="15.75" customHeight="1" x14ac:dyDescent="0.2"/>
    <row r="164" ht="15.75" customHeight="1" x14ac:dyDescent="0.2"/>
    <row r="165" ht="15.75" customHeight="1" x14ac:dyDescent="0.2"/>
    <row r="166" ht="15.75" customHeight="1" x14ac:dyDescent="0.2"/>
    <row r="167" ht="15.75" customHeight="1" x14ac:dyDescent="0.2"/>
    <row r="168" ht="15.75" customHeight="1" x14ac:dyDescent="0.2"/>
    <row r="169" ht="15.75" customHeight="1" x14ac:dyDescent="0.2"/>
    <row r="170" ht="15.75" customHeight="1" x14ac:dyDescent="0.2"/>
    <row r="171" ht="15.75" customHeight="1" x14ac:dyDescent="0.2"/>
    <row r="172" ht="15.75" customHeight="1" x14ac:dyDescent="0.2"/>
    <row r="173" ht="15.75" customHeight="1" x14ac:dyDescent="0.2"/>
    <row r="174" ht="15.75" customHeight="1" x14ac:dyDescent="0.2"/>
    <row r="175" ht="15.75" customHeight="1" x14ac:dyDescent="0.2"/>
    <row r="176" ht="15.75" customHeight="1" x14ac:dyDescent="0.2"/>
    <row r="177" ht="15.75" customHeight="1" x14ac:dyDescent="0.2"/>
    <row r="178" ht="15.75" customHeight="1" x14ac:dyDescent="0.2"/>
    <row r="179" ht="15.75" customHeight="1" x14ac:dyDescent="0.2"/>
    <row r="180" ht="15.75" customHeight="1" x14ac:dyDescent="0.2"/>
    <row r="181" ht="15.75" customHeight="1" x14ac:dyDescent="0.2"/>
    <row r="182" ht="15.75" customHeight="1" x14ac:dyDescent="0.2"/>
    <row r="183" ht="15.75" customHeight="1" x14ac:dyDescent="0.2"/>
    <row r="184" ht="15.75" customHeight="1" x14ac:dyDescent="0.2"/>
    <row r="185" ht="15.75" customHeight="1" x14ac:dyDescent="0.2"/>
  </sheetData>
  <mergeCells count="16">
    <mergeCell ref="B2:J2"/>
    <mergeCell ref="B3:J3"/>
    <mergeCell ref="E21:F21"/>
    <mergeCell ref="E33:F33"/>
    <mergeCell ref="B10:F10"/>
    <mergeCell ref="B11:F11"/>
    <mergeCell ref="E20:F20"/>
    <mergeCell ref="E19:F19"/>
    <mergeCell ref="E18:F18"/>
    <mergeCell ref="E17:F17"/>
    <mergeCell ref="E41:F41"/>
    <mergeCell ref="E42:F42"/>
    <mergeCell ref="E43:F43"/>
    <mergeCell ref="E35:F35"/>
    <mergeCell ref="E34:F34"/>
    <mergeCell ref="E40:F40"/>
  </mergeCells>
  <phoneticPr fontId="2" type="noConversion"/>
  <conditionalFormatting sqref="A54:XFD1048576 A50:A52 A5:A7 A1:XFD1 A4:XFD4 A2:B3 K2:XFD3 C52 E52:XFD52 A8:E8 K5:XFD8 A9:XFD9 A12:F17 A10:B10 A11 A24:F25 D23:F23 C26:F35 A26:A37 K36:XFD37 H21:XFD35 A21:A23 K46:XFD46 A46 C21:F22 C51:XFD51 E50:XFD50 B50:C50 G10:XFD17 A47:XFD49">
    <cfRule type="expression" dxfId="649" priority="54">
      <formula>CELL("protect",A1)=0</formula>
    </cfRule>
  </conditionalFormatting>
  <conditionalFormatting sqref="G8">
    <cfRule type="expression" dxfId="648" priority="50">
      <formula>CELL("protect",G8)=0</formula>
    </cfRule>
  </conditionalFormatting>
  <conditionalFormatting sqref="F8 J8 I5:J7 F5:G7">
    <cfRule type="expression" dxfId="647" priority="51">
      <formula>CELL("Protect",F5)=0</formula>
    </cfRule>
  </conditionalFormatting>
  <conditionalFormatting sqref="G21:G35">
    <cfRule type="expression" dxfId="646" priority="49">
      <formula>CELL("protect",G21)=0</formula>
    </cfRule>
  </conditionalFormatting>
  <conditionalFormatting sqref="G36:G37">
    <cfRule type="expression" dxfId="645" priority="43">
      <formula>CELL("protect",G36)=0</formula>
    </cfRule>
  </conditionalFormatting>
  <conditionalFormatting sqref="C23">
    <cfRule type="expression" dxfId="644" priority="47">
      <formula>CELL("protect",C23)=0</formula>
    </cfRule>
  </conditionalFormatting>
  <conditionalFormatting sqref="B26:B31">
    <cfRule type="expression" dxfId="643" priority="46">
      <formula>CELL("protect",B26)=0</formula>
    </cfRule>
  </conditionalFormatting>
  <conditionalFormatting sqref="C46:J46 D37:F37 B37 H36:J37">
    <cfRule type="expression" dxfId="642" priority="44">
      <formula>CELL("protect",B36)=0</formula>
    </cfRule>
  </conditionalFormatting>
  <conditionalFormatting sqref="C37">
    <cfRule type="expression" dxfId="641" priority="42">
      <formula>CELL("protect",C37)=0</formula>
    </cfRule>
  </conditionalFormatting>
  <conditionalFormatting sqref="B36">
    <cfRule type="expression" dxfId="640" priority="41">
      <formula>CELL("protect",B36)=0</formula>
    </cfRule>
  </conditionalFormatting>
  <conditionalFormatting sqref="D36:F36">
    <cfRule type="expression" dxfId="639" priority="40">
      <formula>CELL("protect",D36)=0</formula>
    </cfRule>
  </conditionalFormatting>
  <conditionalFormatting sqref="C36">
    <cfRule type="expression" dxfId="638" priority="39">
      <formula>CELL("protect",C36)=0</formula>
    </cfRule>
  </conditionalFormatting>
  <conditionalFormatting sqref="H20:XFD20 A20 C20:F20">
    <cfRule type="expression" dxfId="637" priority="38">
      <formula>CELL("protect",A20)=0</formula>
    </cfRule>
  </conditionalFormatting>
  <conditionalFormatting sqref="G20">
    <cfRule type="expression" dxfId="636" priority="37">
      <formula>CELL("protect",G20)=0</formula>
    </cfRule>
  </conditionalFormatting>
  <conditionalFormatting sqref="H19:XFD19 A19 C19:F19">
    <cfRule type="expression" dxfId="635" priority="36">
      <formula>CELL("protect",A19)=0</formula>
    </cfRule>
  </conditionalFormatting>
  <conditionalFormatting sqref="G19">
    <cfRule type="expression" dxfId="634" priority="35">
      <formula>CELL("protect",G19)=0</formula>
    </cfRule>
  </conditionalFormatting>
  <conditionalFormatting sqref="H18:XFD18 A18:F18">
    <cfRule type="expression" dxfId="633" priority="34">
      <formula>CELL("protect",A18)=0</formula>
    </cfRule>
  </conditionalFormatting>
  <conditionalFormatting sqref="G18">
    <cfRule type="expression" dxfId="632" priority="33">
      <formula>CELL("protect",G18)=0</formula>
    </cfRule>
  </conditionalFormatting>
  <conditionalFormatting sqref="A43:A45 K43:XFD45">
    <cfRule type="expression" dxfId="631" priority="32">
      <formula>CELL("protect",A43)=0</formula>
    </cfRule>
  </conditionalFormatting>
  <conditionalFormatting sqref="B44:F45 H44:J45 H43:I43">
    <cfRule type="expression" dxfId="630" priority="31">
      <formula>CELL("protect",B43)=0</formula>
    </cfRule>
  </conditionalFormatting>
  <conditionalFormatting sqref="G43:G45">
    <cfRule type="expression" dxfId="629" priority="30">
      <formula>CELL("protect",G43)=0</formula>
    </cfRule>
  </conditionalFormatting>
  <conditionalFormatting sqref="A38:F39 H38:XFD39">
    <cfRule type="expression" dxfId="628" priority="28">
      <formula>CELL("protect",A38)=0</formula>
    </cfRule>
  </conditionalFormatting>
  <conditionalFormatting sqref="G38:G39">
    <cfRule type="expression" dxfId="627" priority="27">
      <formula>CELL("protect",G38)=0</formula>
    </cfRule>
  </conditionalFormatting>
  <conditionalFormatting sqref="A40 K40:XFD40">
    <cfRule type="expression" dxfId="626" priority="26">
      <formula>CELL("protect",A40)=0</formula>
    </cfRule>
  </conditionalFormatting>
  <conditionalFormatting sqref="H40:I40">
    <cfRule type="expression" dxfId="625" priority="25">
      <formula>CELL("protect",H40)=0</formula>
    </cfRule>
  </conditionalFormatting>
  <conditionalFormatting sqref="G40">
    <cfRule type="expression" dxfId="624" priority="24">
      <formula>CELL("protect",G40)=0</formula>
    </cfRule>
  </conditionalFormatting>
  <conditionalFormatting sqref="G42">
    <cfRule type="expression" dxfId="623" priority="21">
      <formula>CELL("protect",G42)=0</formula>
    </cfRule>
  </conditionalFormatting>
  <conditionalFormatting sqref="H42:I42 A42 C42:F42 K42:XFD42">
    <cfRule type="expression" dxfId="622" priority="22">
      <formula>CELL("protect",A42)=0</formula>
    </cfRule>
  </conditionalFormatting>
  <conditionalFormatting sqref="H41:I41 A41 C41:F41 K41:XFD41">
    <cfRule type="expression" dxfId="621" priority="20">
      <formula>CELL("protect",A41)=0</formula>
    </cfRule>
  </conditionalFormatting>
  <conditionalFormatting sqref="G41">
    <cfRule type="expression" dxfId="620" priority="19">
      <formula>CELL("protect",G41)=0</formula>
    </cfRule>
  </conditionalFormatting>
  <conditionalFormatting sqref="B19">
    <cfRule type="expression" dxfId="619" priority="17">
      <formula>CELL("protect",B19)=0</formula>
    </cfRule>
  </conditionalFormatting>
  <conditionalFormatting sqref="B20:B22">
    <cfRule type="expression" dxfId="618" priority="16">
      <formula>CELL("protect",B20)=0</formula>
    </cfRule>
  </conditionalFormatting>
  <conditionalFormatting sqref="B23">
    <cfRule type="expression" dxfId="617" priority="15">
      <formula>CELL("protect",B23)=0</formula>
    </cfRule>
  </conditionalFormatting>
  <conditionalFormatting sqref="B32">
    <cfRule type="expression" dxfId="616" priority="14">
      <formula>CELL("protect",B32)=0</formula>
    </cfRule>
  </conditionalFormatting>
  <conditionalFormatting sqref="B34">
    <cfRule type="expression" dxfId="615" priority="13">
      <formula>CELL("protect",B34)=0</formula>
    </cfRule>
  </conditionalFormatting>
  <conditionalFormatting sqref="B33">
    <cfRule type="expression" dxfId="614" priority="12">
      <formula>CELL("protect",B33)=0</formula>
    </cfRule>
  </conditionalFormatting>
  <conditionalFormatting sqref="B35">
    <cfRule type="expression" dxfId="613" priority="11">
      <formula>CELL("protect",B35)=0</formula>
    </cfRule>
  </conditionalFormatting>
  <conditionalFormatting sqref="B40:B42">
    <cfRule type="expression" dxfId="612" priority="10">
      <formula>CELL("protect",B40)=0</formula>
    </cfRule>
  </conditionalFormatting>
  <conditionalFormatting sqref="C43:F43">
    <cfRule type="expression" dxfId="611" priority="8">
      <formula>CELL("protect",C43)=0</formula>
    </cfRule>
  </conditionalFormatting>
  <conditionalFormatting sqref="B43">
    <cfRule type="expression" dxfId="610" priority="7">
      <formula>CELL("protect",B43)=0</formula>
    </cfRule>
  </conditionalFormatting>
  <conditionalFormatting sqref="B46">
    <cfRule type="expression" dxfId="609" priority="6">
      <formula>CELL("protect",B46)=0</formula>
    </cfRule>
  </conditionalFormatting>
  <conditionalFormatting sqref="A53:XFD53">
    <cfRule type="expression" dxfId="608" priority="4">
      <formula>CELL("protect",A53)=0</formula>
    </cfRule>
  </conditionalFormatting>
  <conditionalFormatting sqref="C40:F40">
    <cfRule type="expression" dxfId="607" priority="2">
      <formula>CELL("protect",C40)=0</formula>
    </cfRule>
  </conditionalFormatting>
  <conditionalFormatting sqref="J40:J43">
    <cfRule type="expression" dxfId="606" priority="1">
      <formula>CELL("protect",J40)=0</formula>
    </cfRule>
  </conditionalFormatting>
  <dataValidations count="3">
    <dataValidation type="whole" allowBlank="1" showInputMessage="1" showErrorMessage="1" error="Enter whole amount only.  Round cents to the nearest dollar." sqref="H14:H16 H36:H37 J26:J37 H26:H32 J14:J21 H43 H40 J40:J43" xr:uid="{00000000-0002-0000-0600-000000000000}">
      <formula1>0</formula1>
      <formula2>9.99999999999999E+25</formula2>
    </dataValidation>
    <dataValidation type="whole" allowBlank="1" showErrorMessage="1" error="Round entry to a whole number.  (may be negative)" prompt="whole number, may be negative" sqref="H17:H21 H41:H42" xr:uid="{00000000-0002-0000-0600-000001000000}">
      <formula1>-10000000000000000</formula1>
      <formula2>100000000000000000</formula2>
    </dataValidation>
    <dataValidation type="whole" allowBlank="1" showInputMessage="1" showErrorMessage="1" error="Round to whole number.  (may be negative)" sqref="H33:H35" xr:uid="{00000000-0002-0000-0600-000002000000}">
      <formula1>-1000000000000000</formula1>
      <formula2>1E+21</formula2>
    </dataValidation>
  </dataValidations>
  <printOptions horizontalCentered="1"/>
  <pageMargins left="0.33" right="0.33" top="0.44" bottom="0.4" header="0.61" footer="0.24"/>
  <pageSetup scale="89" orientation="portrait" r:id="rId1"/>
  <headerFooter>
    <oddFooter xml:space="preserve">&amp;R&amp;"Tahoma,Regular"&amp;10ID-46 (rev. 07/21), Schedule &amp;A 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 codeName="Sheet19"/>
  <dimension ref="A1:J132"/>
  <sheetViews>
    <sheetView topLeftCell="A3" zoomScale="90" zoomScaleNormal="90" workbookViewId="0">
      <pane ySplit="3" topLeftCell="A6" activePane="bottomLeft" state="frozen"/>
      <selection activeCell="A3" sqref="A3"/>
      <selection pane="bottomLeft" activeCell="C19" sqref="C19"/>
    </sheetView>
  </sheetViews>
  <sheetFormatPr defaultRowHeight="14.25" x14ac:dyDescent="0.2"/>
  <cols>
    <col min="1" max="1" width="2.75" style="15" customWidth="1"/>
    <col min="2" max="2" width="3" style="15" customWidth="1"/>
    <col min="3" max="3" width="6.375" style="15" customWidth="1"/>
    <col min="4" max="4" width="30.5" style="15" customWidth="1"/>
    <col min="5" max="6" width="10.625" style="15" customWidth="1"/>
    <col min="7" max="7" width="3.375" style="15" customWidth="1"/>
    <col min="8" max="8" width="16.875" style="15" customWidth="1"/>
    <col min="9" max="9" width="3.375" style="15" customWidth="1"/>
    <col min="10" max="10" width="2.625" style="15" customWidth="1"/>
    <col min="11" max="16384" width="9" style="15"/>
  </cols>
  <sheetData>
    <row r="1" spans="1:10" s="8" customFormat="1" ht="15" x14ac:dyDescent="0.2">
      <c r="A1" s="109"/>
      <c r="B1" s="110"/>
      <c r="C1" s="110"/>
      <c r="D1" s="110"/>
      <c r="E1" s="110"/>
      <c r="F1" s="110"/>
      <c r="G1" s="110"/>
      <c r="H1" s="110"/>
      <c r="I1" s="110"/>
      <c r="J1" s="35"/>
    </row>
    <row r="2" spans="1:10" s="8" customFormat="1" ht="15" x14ac:dyDescent="0.2">
      <c r="A2" s="106"/>
      <c r="B2" s="98"/>
      <c r="C2" s="98"/>
      <c r="D2" s="98"/>
      <c r="E2" s="98"/>
      <c r="F2" s="98"/>
      <c r="G2" s="98"/>
      <c r="H2" s="98"/>
      <c r="I2" s="98"/>
      <c r="J2" s="93"/>
    </row>
    <row r="3" spans="1:10" s="8" customFormat="1" ht="15.75" customHeight="1" x14ac:dyDescent="0.2">
      <c r="A3" s="106"/>
      <c r="B3" s="925" t="s">
        <v>173</v>
      </c>
      <c r="C3" s="925"/>
      <c r="D3" s="925"/>
      <c r="E3" s="925"/>
      <c r="F3" s="925"/>
      <c r="G3" s="925"/>
      <c r="H3" s="925"/>
      <c r="I3" s="925"/>
      <c r="J3" s="93"/>
    </row>
    <row r="4" spans="1:10" s="8" customFormat="1" ht="15.75" customHeight="1" x14ac:dyDescent="0.2">
      <c r="A4" s="106"/>
      <c r="B4" s="925" t="s">
        <v>440</v>
      </c>
      <c r="C4" s="925"/>
      <c r="D4" s="925"/>
      <c r="E4" s="925"/>
      <c r="F4" s="925"/>
      <c r="G4" s="925"/>
      <c r="H4" s="925"/>
      <c r="I4" s="925"/>
      <c r="J4" s="93"/>
    </row>
    <row r="5" spans="1:10" s="8" customFormat="1" ht="15.75" customHeight="1" x14ac:dyDescent="0.2">
      <c r="A5" s="106"/>
      <c r="B5" s="100"/>
      <c r="C5" s="100"/>
      <c r="D5" s="100"/>
      <c r="E5" s="100"/>
      <c r="F5" s="98"/>
      <c r="G5" s="98"/>
      <c r="H5" s="98"/>
      <c r="I5" s="98"/>
      <c r="J5" s="93"/>
    </row>
    <row r="6" spans="1:10" s="8" customFormat="1" ht="15.75" customHeight="1" x14ac:dyDescent="0.2">
      <c r="A6" s="106"/>
      <c r="B6" s="98"/>
      <c r="C6" s="98"/>
      <c r="D6" s="195" t="s">
        <v>316</v>
      </c>
      <c r="E6" s="911">
        <f>Cert!$A$8</f>
        <v>0</v>
      </c>
      <c r="F6" s="911"/>
      <c r="G6" s="911"/>
      <c r="H6" s="911"/>
      <c r="I6" s="98"/>
      <c r="J6" s="93"/>
    </row>
    <row r="7" spans="1:10" s="8" customFormat="1" ht="15.75" customHeight="1" x14ac:dyDescent="0.2">
      <c r="A7" s="106"/>
      <c r="B7" s="98"/>
      <c r="C7" s="98"/>
      <c r="D7" s="195" t="s">
        <v>317</v>
      </c>
      <c r="E7" s="911">
        <f>Cert!$F$8</f>
        <v>0</v>
      </c>
      <c r="F7" s="911"/>
      <c r="G7" s="911"/>
      <c r="H7" s="911"/>
      <c r="I7" s="98"/>
      <c r="J7" s="93"/>
    </row>
    <row r="8" spans="1:10" s="8" customFormat="1" ht="15.75" customHeight="1" x14ac:dyDescent="0.2">
      <c r="A8" s="106"/>
      <c r="B8" s="72"/>
      <c r="C8" s="72"/>
      <c r="D8" s="195" t="s">
        <v>318</v>
      </c>
      <c r="E8" s="912">
        <f>Cert!$K$8</f>
        <v>0</v>
      </c>
      <c r="F8" s="912"/>
      <c r="G8" s="98"/>
      <c r="H8" s="98"/>
      <c r="I8" s="29"/>
      <c r="J8" s="93"/>
    </row>
    <row r="9" spans="1:10" s="8" customFormat="1" ht="15.75" customHeight="1" x14ac:dyDescent="0.2">
      <c r="A9" s="106"/>
      <c r="B9" s="29"/>
      <c r="C9" s="29"/>
      <c r="D9" s="195" t="s">
        <v>319</v>
      </c>
      <c r="E9" s="729" t="str">
        <f>TEXT(Cert!$K$10,"mm/dd/yy")&amp;" to "&amp;TEXT(Cert!$M$10,"mm/dd/yy")</f>
        <v>07/01/20 to 06/30/21</v>
      </c>
      <c r="F9" s="98"/>
      <c r="G9" s="729"/>
      <c r="H9" s="817"/>
      <c r="I9" s="29"/>
      <c r="J9" s="93"/>
    </row>
    <row r="10" spans="1:10" s="8" customFormat="1" ht="15.75" customHeight="1" x14ac:dyDescent="0.2">
      <c r="A10" s="106"/>
      <c r="B10" s="29"/>
      <c r="C10" s="29"/>
      <c r="D10" s="29"/>
      <c r="E10" s="29"/>
      <c r="F10" s="29"/>
      <c r="G10" s="29"/>
      <c r="H10" s="29"/>
      <c r="I10" s="29"/>
      <c r="J10" s="93"/>
    </row>
    <row r="11" spans="1:10" ht="15.75" customHeight="1" x14ac:dyDescent="0.2">
      <c r="A11" s="206"/>
      <c r="B11" s="134"/>
      <c r="C11" s="134"/>
      <c r="D11" s="134"/>
      <c r="E11" s="134"/>
      <c r="F11" s="134"/>
      <c r="G11" s="134"/>
      <c r="I11" s="134"/>
      <c r="J11" s="14"/>
    </row>
    <row r="12" spans="1:10" ht="15.75" customHeight="1" x14ac:dyDescent="0.2">
      <c r="A12" s="206"/>
      <c r="C12" s="134"/>
      <c r="D12" s="134"/>
      <c r="E12" s="134"/>
      <c r="F12" s="134"/>
      <c r="G12" s="303"/>
      <c r="H12" s="119" t="s">
        <v>450</v>
      </c>
      <c r="I12" s="328"/>
      <c r="J12" s="14"/>
    </row>
    <row r="13" spans="1:10" ht="15.75" customHeight="1" x14ac:dyDescent="0.2">
      <c r="A13" s="206"/>
      <c r="B13" s="134" t="s">
        <v>538</v>
      </c>
      <c r="C13" s="134"/>
      <c r="D13" s="134"/>
      <c r="E13" s="134"/>
      <c r="F13" s="134"/>
      <c r="G13" s="136"/>
      <c r="H13" s="120" t="s">
        <v>442</v>
      </c>
      <c r="I13" s="144"/>
      <c r="J13" s="14"/>
    </row>
    <row r="14" spans="1:10" ht="15.75" hidden="1" customHeight="1" x14ac:dyDescent="0.2"/>
    <row r="15" spans="1:10" ht="15.75" customHeight="1" x14ac:dyDescent="0.2">
      <c r="A15" s="206"/>
      <c r="B15" s="332" t="s">
        <v>283</v>
      </c>
      <c r="C15" s="179" t="s">
        <v>441</v>
      </c>
      <c r="D15" s="179"/>
      <c r="E15" s="179"/>
      <c r="F15" s="179"/>
      <c r="G15" s="346"/>
      <c r="H15" s="347"/>
      <c r="I15" s="86"/>
      <c r="J15" s="14"/>
    </row>
    <row r="16" spans="1:10" ht="15.75" customHeight="1" x14ac:dyDescent="0.2">
      <c r="A16" s="206"/>
      <c r="B16" s="332" t="s">
        <v>284</v>
      </c>
      <c r="C16" s="179" t="s">
        <v>320</v>
      </c>
      <c r="D16" s="179"/>
      <c r="E16" s="179"/>
      <c r="F16" s="179"/>
      <c r="G16" s="348"/>
      <c r="H16" s="349"/>
      <c r="I16" s="86"/>
      <c r="J16" s="14"/>
    </row>
    <row r="17" spans="1:10" ht="15.75" customHeight="1" x14ac:dyDescent="0.2">
      <c r="A17" s="206"/>
      <c r="B17" s="332" t="s">
        <v>285</v>
      </c>
      <c r="C17" s="179" t="s">
        <v>321</v>
      </c>
      <c r="D17" s="179"/>
      <c r="E17" s="179"/>
      <c r="F17" s="179"/>
      <c r="G17" s="348"/>
      <c r="H17" s="349"/>
      <c r="I17" s="86"/>
      <c r="J17" s="14"/>
    </row>
    <row r="18" spans="1:10" ht="15.75" customHeight="1" x14ac:dyDescent="0.2">
      <c r="A18" s="206"/>
      <c r="B18" s="332" t="s">
        <v>286</v>
      </c>
      <c r="C18" s="179" t="s">
        <v>828</v>
      </c>
      <c r="D18" s="179"/>
      <c r="E18" s="179"/>
      <c r="F18" s="179"/>
      <c r="G18" s="348"/>
      <c r="H18" s="349"/>
      <c r="I18" s="86"/>
      <c r="J18" s="14"/>
    </row>
    <row r="19" spans="1:10" ht="15.75" customHeight="1" x14ac:dyDescent="0.2">
      <c r="A19" s="206"/>
      <c r="B19" s="332" t="s">
        <v>287</v>
      </c>
      <c r="C19" s="179" t="s">
        <v>570</v>
      </c>
      <c r="D19" s="179"/>
      <c r="E19" s="179"/>
      <c r="F19" s="179"/>
      <c r="G19" s="348"/>
      <c r="H19" s="350">
        <f>+'12-HC(A)'!H31</f>
        <v>0</v>
      </c>
      <c r="I19" s="86"/>
      <c r="J19" s="14"/>
    </row>
    <row r="20" spans="1:10" ht="15.75" customHeight="1" x14ac:dyDescent="0.2">
      <c r="A20" s="206"/>
      <c r="B20" s="332" t="s">
        <v>288</v>
      </c>
      <c r="C20" s="179" t="s">
        <v>310</v>
      </c>
      <c r="D20" s="339"/>
      <c r="E20" s="339"/>
      <c r="F20" s="339"/>
      <c r="G20" s="348"/>
      <c r="H20" s="349"/>
      <c r="I20" s="86"/>
      <c r="J20" s="14"/>
    </row>
    <row r="21" spans="1:10" ht="15.75" customHeight="1" x14ac:dyDescent="0.2">
      <c r="A21" s="206"/>
      <c r="B21" s="332" t="s">
        <v>289</v>
      </c>
      <c r="C21" s="179" t="s">
        <v>310</v>
      </c>
      <c r="D21" s="339"/>
      <c r="E21" s="339"/>
      <c r="F21" s="339"/>
      <c r="G21" s="348"/>
      <c r="H21" s="349"/>
      <c r="I21" s="86"/>
      <c r="J21" s="14"/>
    </row>
    <row r="22" spans="1:10" ht="15.75" customHeight="1" x14ac:dyDescent="0.2">
      <c r="A22" s="206"/>
      <c r="B22" s="332" t="s">
        <v>303</v>
      </c>
      <c r="C22" s="179" t="s">
        <v>310</v>
      </c>
      <c r="D22" s="339"/>
      <c r="E22" s="339"/>
      <c r="F22" s="339"/>
      <c r="G22" s="348"/>
      <c r="H22" s="349"/>
      <c r="I22" s="86"/>
      <c r="J22" s="14"/>
    </row>
    <row r="23" spans="1:10" ht="15.75" customHeight="1" x14ac:dyDescent="0.2">
      <c r="A23" s="206"/>
      <c r="B23" s="332" t="s">
        <v>352</v>
      </c>
      <c r="C23" s="179" t="s">
        <v>310</v>
      </c>
      <c r="D23" s="339"/>
      <c r="E23" s="339"/>
      <c r="F23" s="339"/>
      <c r="G23" s="348"/>
      <c r="H23" s="349"/>
      <c r="I23" s="86"/>
      <c r="J23" s="14"/>
    </row>
    <row r="24" spans="1:10" ht="15.75" customHeight="1" x14ac:dyDescent="0.2">
      <c r="A24" s="206"/>
      <c r="B24" s="332" t="s">
        <v>353</v>
      </c>
      <c r="C24" s="179" t="s">
        <v>310</v>
      </c>
      <c r="D24" s="339"/>
      <c r="E24" s="339"/>
      <c r="F24" s="339"/>
      <c r="G24" s="348"/>
      <c r="H24" s="349"/>
      <c r="I24" s="86"/>
      <c r="J24" s="14"/>
    </row>
    <row r="25" spans="1:10" ht="15.75" customHeight="1" x14ac:dyDescent="0.2">
      <c r="A25" s="206"/>
      <c r="B25" s="332" t="s">
        <v>354</v>
      </c>
      <c r="C25" s="179" t="s">
        <v>310</v>
      </c>
      <c r="D25" s="949"/>
      <c r="E25" s="949"/>
      <c r="F25" s="949"/>
      <c r="G25" s="348"/>
      <c r="H25" s="349"/>
      <c r="I25" s="86"/>
      <c r="J25" s="14"/>
    </row>
    <row r="26" spans="1:10" ht="15.75" customHeight="1" x14ac:dyDescent="0.2">
      <c r="A26" s="206"/>
      <c r="B26" s="332" t="s">
        <v>361</v>
      </c>
      <c r="C26" s="179" t="s">
        <v>310</v>
      </c>
      <c r="D26" s="949"/>
      <c r="E26" s="949"/>
      <c r="F26" s="949"/>
      <c r="G26" s="348"/>
      <c r="H26" s="349"/>
      <c r="I26" s="86"/>
      <c r="J26" s="14"/>
    </row>
    <row r="27" spans="1:10" ht="15.75" customHeight="1" x14ac:dyDescent="0.2">
      <c r="A27" s="206"/>
      <c r="B27" s="332" t="s">
        <v>355</v>
      </c>
      <c r="C27" s="179" t="s">
        <v>310</v>
      </c>
      <c r="D27" s="949"/>
      <c r="E27" s="949"/>
      <c r="F27" s="949"/>
      <c r="G27" s="348"/>
      <c r="H27" s="349"/>
      <c r="I27" s="86"/>
      <c r="J27" s="14"/>
    </row>
    <row r="28" spans="1:10" ht="15.75" customHeight="1" x14ac:dyDescent="0.2">
      <c r="A28" s="206"/>
      <c r="B28" s="332" t="s">
        <v>356</v>
      </c>
      <c r="C28" s="179" t="s">
        <v>310</v>
      </c>
      <c r="D28" s="949"/>
      <c r="E28" s="949"/>
      <c r="F28" s="949"/>
      <c r="G28" s="348"/>
      <c r="H28" s="349"/>
      <c r="I28" s="86"/>
      <c r="J28" s="14"/>
    </row>
    <row r="29" spans="1:10" ht="15.75" hidden="1" customHeight="1" x14ac:dyDescent="0.2">
      <c r="F29" s="329"/>
      <c r="H29" s="285"/>
    </row>
    <row r="30" spans="1:10" ht="15.75" customHeight="1" x14ac:dyDescent="0.2">
      <c r="A30" s="206"/>
      <c r="B30" s="134" t="s">
        <v>539</v>
      </c>
      <c r="C30" s="134"/>
      <c r="D30" s="134"/>
      <c r="E30" s="134"/>
      <c r="F30" s="134"/>
      <c r="G30" s="86"/>
      <c r="H30" s="351">
        <f>SUM(H15:H28)</f>
        <v>0</v>
      </c>
      <c r="I30" s="86"/>
      <c r="J30" s="14"/>
    </row>
    <row r="31" spans="1:10" ht="15.75" customHeight="1" x14ac:dyDescent="0.2">
      <c r="A31" s="206"/>
      <c r="B31" s="86"/>
      <c r="C31" s="86"/>
      <c r="D31" s="86"/>
      <c r="E31" s="86"/>
      <c r="F31" s="86"/>
      <c r="G31" s="86"/>
      <c r="H31" s="333"/>
      <c r="I31" s="86"/>
      <c r="J31" s="14"/>
    </row>
    <row r="32" spans="1:10" ht="15.75" customHeight="1" x14ac:dyDescent="0.2">
      <c r="A32" s="206"/>
      <c r="B32" s="134" t="s">
        <v>540</v>
      </c>
      <c r="C32" s="134"/>
      <c r="D32" s="134"/>
      <c r="E32" s="134"/>
      <c r="F32" s="134"/>
      <c r="G32" s="86"/>
      <c r="H32" s="958">
        <f>'5A'!F34</f>
        <v>0</v>
      </c>
      <c r="I32" s="86"/>
      <c r="J32" s="14"/>
    </row>
    <row r="33" spans="1:10" ht="15.75" customHeight="1" x14ac:dyDescent="0.2">
      <c r="A33" s="206"/>
      <c r="C33" s="134" t="s">
        <v>322</v>
      </c>
      <c r="D33" s="134"/>
      <c r="E33" s="134"/>
      <c r="F33" s="134"/>
      <c r="G33" s="86"/>
      <c r="H33" s="958"/>
      <c r="I33" s="86"/>
      <c r="J33" s="14"/>
    </row>
    <row r="34" spans="1:10" ht="15.75" customHeight="1" x14ac:dyDescent="0.2">
      <c r="A34" s="206"/>
      <c r="C34" s="6" t="s">
        <v>323</v>
      </c>
      <c r="D34" s="6"/>
      <c r="E34" s="6"/>
      <c r="F34" s="134"/>
      <c r="G34" s="86"/>
      <c r="H34" s="86"/>
      <c r="I34" s="86"/>
      <c r="J34" s="14"/>
    </row>
    <row r="35" spans="1:10" ht="15.75" customHeight="1" x14ac:dyDescent="0.2">
      <c r="A35" s="206"/>
      <c r="C35" s="6"/>
      <c r="D35" s="6"/>
      <c r="E35" s="6"/>
      <c r="F35" s="134"/>
      <c r="G35" s="134"/>
      <c r="H35" s="134"/>
      <c r="I35" s="134"/>
      <c r="J35" s="14"/>
    </row>
    <row r="36" spans="1:10" ht="11.25" customHeight="1" x14ac:dyDescent="0.2">
      <c r="A36" s="206"/>
      <c r="B36" s="329"/>
      <c r="C36" s="134"/>
      <c r="D36" s="134"/>
      <c r="E36" s="134"/>
      <c r="F36" s="134"/>
      <c r="G36" s="134"/>
      <c r="H36" s="134"/>
      <c r="I36" s="134"/>
      <c r="J36" s="14"/>
    </row>
    <row r="37" spans="1:10" s="329" customFormat="1" ht="15.75" customHeight="1" x14ac:dyDescent="0.2">
      <c r="A37" s="155"/>
      <c r="B37" s="341" t="s">
        <v>443</v>
      </c>
      <c r="C37" s="134"/>
      <c r="D37" s="134"/>
      <c r="E37" s="134"/>
      <c r="F37" s="134"/>
      <c r="G37" s="134"/>
      <c r="H37" s="134"/>
      <c r="I37" s="134"/>
      <c r="J37" s="330"/>
    </row>
    <row r="38" spans="1:10" ht="15.75" customHeight="1" x14ac:dyDescent="0.2">
      <c r="A38" s="209"/>
      <c r="B38" s="18"/>
      <c r="C38" s="18"/>
      <c r="D38" s="18"/>
      <c r="E38" s="18"/>
      <c r="F38" s="18"/>
      <c r="G38" s="18"/>
      <c r="H38" s="18"/>
      <c r="I38" s="18"/>
      <c r="J38" s="19"/>
    </row>
    <row r="39" spans="1:10" ht="15.75" customHeight="1" x14ac:dyDescent="0.2"/>
    <row r="40" spans="1:10" ht="15.75" customHeight="1" x14ac:dyDescent="0.2"/>
    <row r="41" spans="1:10" ht="15.75" customHeight="1" x14ac:dyDescent="0.2"/>
    <row r="42" spans="1:10" ht="15.75" customHeight="1" x14ac:dyDescent="0.2"/>
    <row r="43" spans="1:10" ht="15.75" customHeight="1" x14ac:dyDescent="0.2"/>
    <row r="44" spans="1:10" ht="15.75" customHeight="1" x14ac:dyDescent="0.2"/>
    <row r="45" spans="1:10" ht="15.75" customHeight="1" x14ac:dyDescent="0.2"/>
    <row r="46" spans="1:10" ht="15.75" customHeight="1" x14ac:dyDescent="0.2"/>
    <row r="47" spans="1:10" ht="15.75" customHeight="1" x14ac:dyDescent="0.2"/>
    <row r="48" spans="1:10" ht="15.75" customHeight="1" x14ac:dyDescent="0.2"/>
    <row r="49" ht="15.75" customHeight="1" x14ac:dyDescent="0.2"/>
    <row r="50" ht="15.75" customHeight="1" x14ac:dyDescent="0.2"/>
    <row r="51" ht="15.75" customHeight="1" x14ac:dyDescent="0.2"/>
    <row r="52" ht="15.75" customHeight="1" x14ac:dyDescent="0.2"/>
    <row r="53" ht="15.75" customHeight="1" x14ac:dyDescent="0.2"/>
    <row r="54" ht="15.75" customHeight="1" x14ac:dyDescent="0.2"/>
    <row r="55" ht="15.75" customHeight="1" x14ac:dyDescent="0.2"/>
    <row r="56" ht="15.75" customHeight="1" x14ac:dyDescent="0.2"/>
    <row r="57" ht="15.75" customHeight="1" x14ac:dyDescent="0.2"/>
    <row r="58" ht="15.75" customHeight="1" x14ac:dyDescent="0.2"/>
    <row r="59" ht="15.75" customHeight="1" x14ac:dyDescent="0.2"/>
    <row r="60" ht="15.75" customHeight="1" x14ac:dyDescent="0.2"/>
    <row r="61" ht="15.75" customHeight="1" x14ac:dyDescent="0.2"/>
    <row r="62" ht="15.75" customHeight="1" x14ac:dyDescent="0.2"/>
    <row r="63" ht="15.75" customHeight="1" x14ac:dyDescent="0.2"/>
    <row r="64" ht="15.75" customHeight="1" x14ac:dyDescent="0.2"/>
    <row r="65" ht="15.75" customHeight="1" x14ac:dyDescent="0.2"/>
    <row r="66" ht="15.75" customHeight="1" x14ac:dyDescent="0.2"/>
    <row r="67" ht="15.75" customHeight="1" x14ac:dyDescent="0.2"/>
    <row r="68" ht="15.75" customHeight="1" x14ac:dyDescent="0.2"/>
    <row r="69" ht="15.75" customHeight="1" x14ac:dyDescent="0.2"/>
    <row r="70" ht="15.75" customHeight="1" x14ac:dyDescent="0.2"/>
    <row r="71" ht="15.75" customHeight="1" x14ac:dyDescent="0.2"/>
    <row r="72" ht="15.75" customHeight="1" x14ac:dyDescent="0.2"/>
    <row r="73" ht="15.75" customHeight="1" x14ac:dyDescent="0.2"/>
    <row r="74" ht="15.75" customHeight="1" x14ac:dyDescent="0.2"/>
    <row r="75" ht="15.75" customHeight="1" x14ac:dyDescent="0.2"/>
    <row r="76" ht="15.75" customHeight="1" x14ac:dyDescent="0.2"/>
    <row r="77" ht="15.75" customHeight="1" x14ac:dyDescent="0.2"/>
    <row r="78" ht="15.75" customHeight="1" x14ac:dyDescent="0.2"/>
    <row r="79" ht="15.75" customHeight="1" x14ac:dyDescent="0.2"/>
    <row r="80" ht="15.75" customHeight="1" x14ac:dyDescent="0.2"/>
    <row r="81" ht="15.75" customHeight="1" x14ac:dyDescent="0.2"/>
    <row r="82" ht="15.75" customHeight="1" x14ac:dyDescent="0.2"/>
    <row r="83" ht="15.75" customHeight="1" x14ac:dyDescent="0.2"/>
    <row r="84" ht="15.75" customHeight="1" x14ac:dyDescent="0.2"/>
    <row r="85" ht="15.75" customHeight="1" x14ac:dyDescent="0.2"/>
    <row r="86" ht="15.75" customHeight="1" x14ac:dyDescent="0.2"/>
    <row r="87" ht="15.75" customHeight="1" x14ac:dyDescent="0.2"/>
    <row r="88" ht="15.75" customHeight="1" x14ac:dyDescent="0.2"/>
    <row r="89" ht="15.75" customHeight="1" x14ac:dyDescent="0.2"/>
    <row r="90" ht="15.75" customHeight="1" x14ac:dyDescent="0.2"/>
    <row r="91" ht="15.75" customHeight="1" x14ac:dyDescent="0.2"/>
    <row r="92" ht="15.75" customHeight="1" x14ac:dyDescent="0.2"/>
    <row r="93" ht="15.75" customHeight="1" x14ac:dyDescent="0.2"/>
    <row r="94" ht="15.75" customHeight="1" x14ac:dyDescent="0.2"/>
    <row r="95" ht="15.75" customHeight="1" x14ac:dyDescent="0.2"/>
    <row r="96" ht="15.75" customHeight="1" x14ac:dyDescent="0.2"/>
    <row r="97" ht="15.75" customHeight="1" x14ac:dyDescent="0.2"/>
    <row r="98" ht="15.75" customHeight="1" x14ac:dyDescent="0.2"/>
    <row r="99" ht="15.75" customHeight="1" x14ac:dyDescent="0.2"/>
    <row r="100" ht="15.75" customHeight="1" x14ac:dyDescent="0.2"/>
    <row r="101" ht="15.75" customHeight="1" x14ac:dyDescent="0.2"/>
    <row r="102" ht="15.75" customHeight="1" x14ac:dyDescent="0.2"/>
    <row r="103" ht="15.75" customHeight="1" x14ac:dyDescent="0.2"/>
    <row r="104" ht="15.75" customHeight="1" x14ac:dyDescent="0.2"/>
    <row r="105" ht="15.75" customHeight="1" x14ac:dyDescent="0.2"/>
    <row r="106" ht="15.75" customHeight="1" x14ac:dyDescent="0.2"/>
    <row r="107" ht="15.75" customHeight="1" x14ac:dyDescent="0.2"/>
    <row r="108" ht="15.75" customHeight="1" x14ac:dyDescent="0.2"/>
    <row r="109" ht="15.75" customHeight="1" x14ac:dyDescent="0.2"/>
    <row r="110" ht="15.75" customHeight="1" x14ac:dyDescent="0.2"/>
    <row r="111" ht="15.75" customHeight="1" x14ac:dyDescent="0.2"/>
    <row r="112" ht="15.75" customHeight="1" x14ac:dyDescent="0.2"/>
    <row r="113" ht="15.75" customHeight="1" x14ac:dyDescent="0.2"/>
    <row r="114" ht="15.75" customHeight="1" x14ac:dyDescent="0.2"/>
    <row r="115" ht="15.75" customHeight="1" x14ac:dyDescent="0.2"/>
    <row r="116" ht="15.75" customHeight="1" x14ac:dyDescent="0.2"/>
    <row r="117" ht="15.75" customHeight="1" x14ac:dyDescent="0.2"/>
    <row r="118" ht="15.75" customHeight="1" x14ac:dyDescent="0.2"/>
    <row r="119" ht="15.75" customHeight="1" x14ac:dyDescent="0.2"/>
    <row r="120" ht="15.75" customHeight="1" x14ac:dyDescent="0.2"/>
    <row r="121" ht="15.75" customHeight="1" x14ac:dyDescent="0.2"/>
    <row r="122" ht="15.75" customHeight="1" x14ac:dyDescent="0.2"/>
    <row r="123" ht="15.75" customHeight="1" x14ac:dyDescent="0.2"/>
    <row r="124" ht="15.75" customHeight="1" x14ac:dyDescent="0.2"/>
    <row r="125" ht="15.75" customHeight="1" x14ac:dyDescent="0.2"/>
    <row r="126" ht="15.75" customHeight="1" x14ac:dyDescent="0.2"/>
    <row r="127" ht="15.75" customHeight="1" x14ac:dyDescent="0.2"/>
    <row r="128" ht="15.75" customHeight="1" x14ac:dyDescent="0.2"/>
    <row r="129" ht="15.75" customHeight="1" x14ac:dyDescent="0.2"/>
    <row r="130" ht="15.75" customHeight="1" x14ac:dyDescent="0.2"/>
    <row r="131" ht="15.75" customHeight="1" x14ac:dyDescent="0.2"/>
    <row r="132" ht="15.75" customHeight="1" x14ac:dyDescent="0.2"/>
  </sheetData>
  <mergeCells count="10">
    <mergeCell ref="B3:I3"/>
    <mergeCell ref="B4:I4"/>
    <mergeCell ref="H32:H33"/>
    <mergeCell ref="D25:F25"/>
    <mergeCell ref="D27:F27"/>
    <mergeCell ref="D28:F28"/>
    <mergeCell ref="D26:F26"/>
    <mergeCell ref="E6:H6"/>
    <mergeCell ref="E7:H7"/>
    <mergeCell ref="E8:F8"/>
  </mergeCells>
  <phoneticPr fontId="2" type="noConversion"/>
  <conditionalFormatting sqref="A38:XFD1048576 A33:A37 C34:XFD37 A1:XFD2 I11:XFD13 H12:H13 A15:XFD32 A11:G11 C12:G12 B13:G13 A12:A13 C33:G33 I33:XFD33 A5:XFD5 A3:B4 J3:XFD4 A10:XFD10 A6:C9 I6:XFD9">
    <cfRule type="expression" dxfId="605" priority="3">
      <formula>CELL("Protect",A1)=0</formula>
    </cfRule>
  </conditionalFormatting>
  <conditionalFormatting sqref="E9">
    <cfRule type="expression" dxfId="604" priority="1">
      <formula>CELL("protect",E9)=0</formula>
    </cfRule>
  </conditionalFormatting>
  <conditionalFormatting sqref="D9 H9 G8:H8 D6:E8">
    <cfRule type="expression" dxfId="603" priority="2">
      <formula>CELL("Protect",D6)=0</formula>
    </cfRule>
  </conditionalFormatting>
  <dataValidations count="1">
    <dataValidation type="whole" allowBlank="1" showInputMessage="1" showErrorMessage="1" error="Enter whole amounts only.  Round cents to the nearest dollar." sqref="H15:H28" xr:uid="{00000000-0002-0000-0700-000000000000}">
      <formula1>-9999999999999990000</formula1>
      <formula2>999999999999999000000</formula2>
    </dataValidation>
  </dataValidations>
  <printOptions horizontalCentered="1"/>
  <pageMargins left="0.5" right="0.5" top="0.75" bottom="0.75" header="0.5" footer="0.5"/>
  <pageSetup scale="95" orientation="portrait" r:id="rId1"/>
  <headerFooter>
    <oddFooter>&amp;R&amp;"Tahoma,Regular"&amp;10ID-46 (rev. 07/21), Schedule &amp;A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 codeName="Sheet20"/>
  <dimension ref="A1:J36"/>
  <sheetViews>
    <sheetView topLeftCell="A2" zoomScale="88" zoomScaleNormal="88" workbookViewId="0">
      <pane ySplit="2" topLeftCell="A4" activePane="bottomLeft" state="frozen"/>
      <selection activeCell="A2" sqref="A2"/>
      <selection pane="bottomLeft" activeCell="F11" sqref="F11"/>
    </sheetView>
  </sheetViews>
  <sheetFormatPr defaultRowHeight="15.75" customHeight="1" x14ac:dyDescent="0.2"/>
  <cols>
    <col min="1" max="1" width="2.625" style="15" customWidth="1"/>
    <col min="2" max="2" width="47" style="15" bestFit="1" customWidth="1"/>
    <col min="3" max="3" width="2.125" style="15" customWidth="1"/>
    <col min="4" max="6" width="12.375" style="15" customWidth="1"/>
    <col min="7" max="7" width="2.125" style="15" customWidth="1"/>
    <col min="8" max="8" width="2.625" style="15" customWidth="1"/>
    <col min="9" max="16384" width="9" style="15"/>
  </cols>
  <sheetData>
    <row r="1" spans="1:10" s="8" customFormat="1" ht="15.75" customHeight="1" x14ac:dyDescent="0.2">
      <c r="A1" s="74"/>
      <c r="B1" s="110"/>
      <c r="C1" s="110"/>
      <c r="D1" s="110"/>
      <c r="E1" s="110"/>
      <c r="F1" s="110"/>
      <c r="G1" s="110"/>
      <c r="H1" s="35"/>
    </row>
    <row r="2" spans="1:10" s="8" customFormat="1" ht="15.75" customHeight="1" x14ac:dyDescent="0.2">
      <c r="A2" s="89"/>
      <c r="B2" s="950" t="s">
        <v>176</v>
      </c>
      <c r="C2" s="950"/>
      <c r="D2" s="950"/>
      <c r="E2" s="950"/>
      <c r="F2" s="950"/>
      <c r="G2" s="105"/>
      <c r="H2" s="93"/>
    </row>
    <row r="3" spans="1:10" s="8" customFormat="1" ht="15.75" customHeight="1" x14ac:dyDescent="0.2">
      <c r="A3" s="89"/>
      <c r="B3" s="950" t="s">
        <v>511</v>
      </c>
      <c r="C3" s="950"/>
      <c r="D3" s="950"/>
      <c r="E3" s="950"/>
      <c r="F3" s="950"/>
      <c r="G3" s="105"/>
      <c r="H3" s="93"/>
    </row>
    <row r="4" spans="1:10" s="8" customFormat="1" ht="15.75" customHeight="1" x14ac:dyDescent="0.2">
      <c r="A4" s="89"/>
      <c r="B4" s="117"/>
      <c r="C4" s="98"/>
      <c r="D4" s="98"/>
      <c r="E4" s="98"/>
      <c r="F4" s="98"/>
      <c r="G4" s="98"/>
      <c r="H4" s="93"/>
    </row>
    <row r="5" spans="1:10" s="8" customFormat="1" ht="15.75" customHeight="1" x14ac:dyDescent="0.2">
      <c r="A5" s="106"/>
      <c r="B5" s="195" t="s">
        <v>316</v>
      </c>
      <c r="C5" s="960">
        <f>Cert!$A$8</f>
        <v>0</v>
      </c>
      <c r="D5" s="960"/>
      <c r="E5" s="960"/>
      <c r="F5" s="960"/>
      <c r="G5" s="98"/>
      <c r="H5" s="93"/>
      <c r="J5" s="75" t="s">
        <v>491</v>
      </c>
    </row>
    <row r="6" spans="1:10" s="8" customFormat="1" ht="15.75" customHeight="1" x14ac:dyDescent="0.2">
      <c r="A6" s="106"/>
      <c r="B6" s="195" t="s">
        <v>317</v>
      </c>
      <c r="C6" s="960">
        <f>Cert!$F$8</f>
        <v>0</v>
      </c>
      <c r="D6" s="960"/>
      <c r="E6" s="960"/>
      <c r="F6" s="960"/>
      <c r="G6" s="98"/>
      <c r="H6" s="93"/>
      <c r="J6" s="75" t="s">
        <v>420</v>
      </c>
    </row>
    <row r="7" spans="1:10" s="8" customFormat="1" ht="15.75" customHeight="1" x14ac:dyDescent="0.2">
      <c r="A7" s="106"/>
      <c r="B7" s="195" t="s">
        <v>318</v>
      </c>
      <c r="C7" s="959">
        <f>Cert!$K$8</f>
        <v>0</v>
      </c>
      <c r="D7" s="959"/>
      <c r="E7" s="959"/>
      <c r="G7" s="98"/>
      <c r="H7" s="93"/>
      <c r="J7" s="75" t="s">
        <v>421</v>
      </c>
    </row>
    <row r="8" spans="1:10" s="8" customFormat="1" ht="15.75" customHeight="1" x14ac:dyDescent="0.2">
      <c r="A8" s="106"/>
      <c r="B8" s="195" t="s">
        <v>319</v>
      </c>
      <c r="C8" s="959" t="str">
        <f>TEXT(Cert!$K$10,"mm/dd/yy")&amp;" to "&amp;TEXT(Cert!$M$10,"mm/dd/yy")</f>
        <v>07/01/20 to 06/30/21</v>
      </c>
      <c r="D8" s="959"/>
      <c r="E8" s="959"/>
      <c r="G8" s="98"/>
      <c r="H8" s="93"/>
    </row>
    <row r="9" spans="1:10" s="8" customFormat="1" ht="15.75" customHeight="1" x14ac:dyDescent="0.2">
      <c r="A9" s="106"/>
      <c r="B9" s="29"/>
      <c r="C9" s="29"/>
      <c r="D9" s="29"/>
      <c r="E9" s="29"/>
      <c r="F9" s="29"/>
      <c r="G9" s="29"/>
      <c r="H9" s="93"/>
      <c r="J9" s="75" t="s">
        <v>422</v>
      </c>
    </row>
    <row r="10" spans="1:10" ht="15.75" customHeight="1" x14ac:dyDescent="0.2">
      <c r="A10" s="206"/>
      <c r="B10" s="134"/>
      <c r="C10" s="86"/>
      <c r="D10" s="86"/>
      <c r="E10" s="86"/>
      <c r="F10" s="86"/>
      <c r="G10" s="86"/>
      <c r="H10" s="14"/>
      <c r="J10" s="352"/>
    </row>
    <row r="11" spans="1:10" ht="15.75" customHeight="1" x14ac:dyDescent="0.2">
      <c r="A11" s="206"/>
      <c r="B11" s="6" t="s">
        <v>118</v>
      </c>
      <c r="C11" s="86"/>
      <c r="D11" s="333"/>
      <c r="E11" s="333" t="s">
        <v>0</v>
      </c>
      <c r="F11" s="353">
        <f>'1'!G42</f>
        <v>0</v>
      </c>
      <c r="G11" s="86"/>
      <c r="H11" s="14"/>
    </row>
    <row r="12" spans="1:10" ht="15.75" customHeight="1" x14ac:dyDescent="0.2">
      <c r="A12" s="206"/>
      <c r="B12" s="6" t="s">
        <v>119</v>
      </c>
      <c r="C12" s="86"/>
      <c r="D12" s="333"/>
      <c r="E12" s="333"/>
      <c r="F12" s="333"/>
      <c r="G12" s="86"/>
      <c r="H12" s="14"/>
    </row>
    <row r="13" spans="1:10" ht="15.75" customHeight="1" x14ac:dyDescent="0.2">
      <c r="A13" s="206"/>
      <c r="B13" s="134"/>
      <c r="C13" s="86"/>
      <c r="D13" s="333"/>
      <c r="E13" s="333"/>
      <c r="F13" s="333"/>
      <c r="G13" s="86"/>
      <c r="H13" s="14"/>
    </row>
    <row r="14" spans="1:10" ht="15.75" customHeight="1" x14ac:dyDescent="0.2">
      <c r="A14" s="206"/>
      <c r="B14" s="6" t="s">
        <v>120</v>
      </c>
      <c r="C14" s="86"/>
      <c r="D14" s="333"/>
      <c r="E14" s="353">
        <f>'1'!J42</f>
        <v>0</v>
      </c>
      <c r="F14" s="333"/>
      <c r="G14" s="86"/>
      <c r="H14" s="14"/>
    </row>
    <row r="15" spans="1:10" ht="15.75" customHeight="1" x14ac:dyDescent="0.2">
      <c r="A15" s="206"/>
      <c r="B15" s="6" t="s">
        <v>127</v>
      </c>
      <c r="C15" s="86"/>
      <c r="D15" s="333"/>
      <c r="E15" s="333"/>
      <c r="F15" s="333"/>
      <c r="G15" s="86"/>
      <c r="H15" s="14"/>
    </row>
    <row r="16" spans="1:10" ht="15.75" customHeight="1" x14ac:dyDescent="0.2">
      <c r="A16" s="206"/>
      <c r="B16" s="134"/>
      <c r="C16" s="86"/>
      <c r="D16" s="333"/>
      <c r="E16" s="333"/>
      <c r="F16" s="333"/>
      <c r="G16" s="86"/>
      <c r="H16" s="14"/>
    </row>
    <row r="17" spans="1:8" ht="15.75" customHeight="1" x14ac:dyDescent="0.2">
      <c r="A17" s="206"/>
      <c r="B17" s="134" t="s">
        <v>121</v>
      </c>
      <c r="C17" s="86"/>
      <c r="D17" s="333"/>
      <c r="E17" s="333"/>
      <c r="F17" s="333"/>
      <c r="G17" s="86"/>
      <c r="H17" s="14"/>
    </row>
    <row r="18" spans="1:8" ht="15.75" customHeight="1" x14ac:dyDescent="0.2">
      <c r="A18" s="206"/>
      <c r="B18" s="134" t="s">
        <v>122</v>
      </c>
      <c r="C18" s="86"/>
      <c r="D18" s="353">
        <f>'1'!G42</f>
        <v>0</v>
      </c>
      <c r="E18" s="333" t="s">
        <v>0</v>
      </c>
      <c r="F18" s="333"/>
      <c r="G18" s="86"/>
      <c r="H18" s="14"/>
    </row>
    <row r="19" spans="1:8" ht="15.75" customHeight="1" x14ac:dyDescent="0.2">
      <c r="A19" s="206"/>
      <c r="B19" s="6" t="s">
        <v>123</v>
      </c>
      <c r="C19" s="86"/>
      <c r="D19" s="333"/>
      <c r="E19" s="333"/>
      <c r="F19" s="333"/>
      <c r="G19" s="86"/>
      <c r="H19" s="14"/>
    </row>
    <row r="20" spans="1:8" ht="15.75" customHeight="1" x14ac:dyDescent="0.2">
      <c r="A20" s="206"/>
      <c r="B20" s="134"/>
      <c r="C20" s="86"/>
      <c r="D20" s="333"/>
      <c r="E20" s="333"/>
      <c r="F20" s="333"/>
      <c r="G20" s="86"/>
      <c r="H20" s="14"/>
    </row>
    <row r="21" spans="1:8" ht="15.75" customHeight="1" x14ac:dyDescent="0.2">
      <c r="A21" s="206"/>
      <c r="B21" s="134" t="s">
        <v>624</v>
      </c>
      <c r="C21" s="86"/>
      <c r="D21" s="353">
        <f>'1'!I42</f>
        <v>0</v>
      </c>
      <c r="E21" s="333"/>
      <c r="F21" s="333"/>
      <c r="G21" s="86"/>
      <c r="H21" s="14"/>
    </row>
    <row r="22" spans="1:8" ht="15.75" customHeight="1" x14ac:dyDescent="0.2">
      <c r="A22" s="206"/>
      <c r="B22" s="134" t="s">
        <v>630</v>
      </c>
      <c r="C22" s="86"/>
      <c r="D22" s="333" t="s">
        <v>0</v>
      </c>
      <c r="E22" s="333"/>
      <c r="F22" s="333"/>
      <c r="G22" s="86"/>
      <c r="H22" s="14"/>
    </row>
    <row r="23" spans="1:8" ht="15.75" customHeight="1" x14ac:dyDescent="0.2">
      <c r="A23" s="206"/>
      <c r="B23" s="134"/>
      <c r="C23" s="86"/>
      <c r="D23" s="333"/>
      <c r="E23" s="333"/>
      <c r="F23" s="333"/>
      <c r="G23" s="86"/>
      <c r="H23" s="14"/>
    </row>
    <row r="24" spans="1:8" ht="15.75" customHeight="1" x14ac:dyDescent="0.2">
      <c r="A24" s="206"/>
      <c r="B24" s="134" t="s">
        <v>625</v>
      </c>
      <c r="C24" s="86"/>
      <c r="D24" s="333"/>
      <c r="E24" s="354">
        <f>SUM(D18:D22)</f>
        <v>0</v>
      </c>
      <c r="F24" s="333"/>
      <c r="G24" s="86"/>
      <c r="H24" s="14"/>
    </row>
    <row r="25" spans="1:8" ht="15.75" customHeight="1" x14ac:dyDescent="0.2">
      <c r="A25" s="206"/>
      <c r="B25" s="134"/>
      <c r="C25" s="86"/>
      <c r="D25" s="333"/>
      <c r="E25" s="333"/>
      <c r="F25" s="333"/>
      <c r="G25" s="86"/>
      <c r="H25" s="14"/>
    </row>
    <row r="26" spans="1:8" ht="15.75" customHeight="1" x14ac:dyDescent="0.2">
      <c r="A26" s="206"/>
      <c r="B26" s="134" t="s">
        <v>627</v>
      </c>
      <c r="C26" s="86"/>
      <c r="D26" s="333"/>
      <c r="E26" s="353">
        <f>E14-E24</f>
        <v>0</v>
      </c>
      <c r="F26" s="333"/>
      <c r="G26" s="86"/>
      <c r="H26" s="14"/>
    </row>
    <row r="27" spans="1:8" ht="15.75" customHeight="1" x14ac:dyDescent="0.2">
      <c r="A27" s="206"/>
      <c r="B27" s="134"/>
      <c r="C27" s="86"/>
      <c r="D27" s="333"/>
      <c r="E27" s="333"/>
      <c r="F27" s="333"/>
      <c r="G27" s="86"/>
      <c r="H27" s="14"/>
    </row>
    <row r="28" spans="1:8" ht="15.75" customHeight="1" x14ac:dyDescent="0.2">
      <c r="A28" s="206"/>
      <c r="B28" s="134" t="s">
        <v>124</v>
      </c>
      <c r="C28" s="86"/>
      <c r="D28" s="333"/>
      <c r="E28" s="355">
        <v>0.13</v>
      </c>
      <c r="F28" s="333"/>
      <c r="G28" s="86"/>
      <c r="H28" s="14"/>
    </row>
    <row r="29" spans="1:8" ht="15.75" customHeight="1" x14ac:dyDescent="0.25">
      <c r="A29" s="206"/>
      <c r="B29" s="134" t="s">
        <v>626</v>
      </c>
      <c r="C29" s="86"/>
      <c r="D29" s="333"/>
      <c r="E29" s="333"/>
      <c r="F29" s="333"/>
      <c r="G29" s="86"/>
      <c r="H29" s="14"/>
    </row>
    <row r="30" spans="1:8" ht="15.75" customHeight="1" x14ac:dyDescent="0.2">
      <c r="A30" s="206"/>
      <c r="B30" s="134"/>
      <c r="C30" s="86"/>
      <c r="D30" s="333"/>
      <c r="E30" s="333"/>
      <c r="F30" s="333"/>
      <c r="G30" s="86"/>
      <c r="H30" s="14"/>
    </row>
    <row r="31" spans="1:8" ht="15.75" customHeight="1" x14ac:dyDescent="0.2">
      <c r="A31" s="206"/>
      <c r="B31" s="134" t="s">
        <v>125</v>
      </c>
      <c r="C31" s="86"/>
      <c r="D31" s="333"/>
      <c r="E31" s="333"/>
      <c r="F31" s="353">
        <f>ROUND(SUM(E26*E28),0)</f>
        <v>0</v>
      </c>
      <c r="G31" s="86"/>
      <c r="H31" s="14"/>
    </row>
    <row r="32" spans="1:8" ht="15.75" customHeight="1" x14ac:dyDescent="0.2">
      <c r="A32" s="206"/>
      <c r="B32" s="134" t="s">
        <v>628</v>
      </c>
      <c r="C32" s="86"/>
      <c r="D32" s="333"/>
      <c r="E32" s="333"/>
      <c r="F32" s="333"/>
      <c r="G32" s="86"/>
      <c r="H32" s="14"/>
    </row>
    <row r="33" spans="1:8" ht="15.75" customHeight="1" x14ac:dyDescent="0.2">
      <c r="A33" s="206"/>
      <c r="B33" s="134"/>
      <c r="C33" s="86"/>
      <c r="D33" s="333"/>
      <c r="E33" s="333"/>
      <c r="F33" s="333"/>
      <c r="G33" s="86"/>
      <c r="H33" s="14"/>
    </row>
    <row r="34" spans="1:8" ht="15.75" customHeight="1" thickBot="1" x14ac:dyDescent="0.25">
      <c r="A34" s="206"/>
      <c r="B34" s="134" t="s">
        <v>126</v>
      </c>
      <c r="C34" s="86"/>
      <c r="D34" s="333"/>
      <c r="E34" s="333"/>
      <c r="F34" s="356">
        <f>IF((F11-F31)&lt;0,0,(F11-F31))</f>
        <v>0</v>
      </c>
      <c r="G34" s="86"/>
      <c r="H34" s="14"/>
    </row>
    <row r="35" spans="1:8" ht="15.75" customHeight="1" thickTop="1" x14ac:dyDescent="0.2">
      <c r="A35" s="206"/>
      <c r="B35" s="134" t="s">
        <v>629</v>
      </c>
      <c r="C35" s="86"/>
      <c r="D35" s="333"/>
      <c r="E35" s="333"/>
      <c r="F35" s="76" t="s">
        <v>490</v>
      </c>
      <c r="G35" s="86"/>
      <c r="H35" s="14"/>
    </row>
    <row r="36" spans="1:8" s="329" customFormat="1" ht="15.75" customHeight="1" x14ac:dyDescent="0.2">
      <c r="A36" s="136"/>
      <c r="B36" s="137"/>
      <c r="C36" s="137"/>
      <c r="D36" s="137"/>
      <c r="E36" s="137"/>
      <c r="F36" s="137"/>
      <c r="G36" s="137"/>
      <c r="H36" s="144"/>
    </row>
  </sheetData>
  <mergeCells count="6">
    <mergeCell ref="C8:E8"/>
    <mergeCell ref="B2:F2"/>
    <mergeCell ref="B3:F3"/>
    <mergeCell ref="C5:F5"/>
    <mergeCell ref="C6:F6"/>
    <mergeCell ref="C7:E7"/>
  </mergeCells>
  <phoneticPr fontId="2" type="noConversion"/>
  <conditionalFormatting sqref="B5:B8">
    <cfRule type="expression" dxfId="602" priority="4">
      <formula>CELL("Protect",B5)=0</formula>
    </cfRule>
  </conditionalFormatting>
  <conditionalFormatting sqref="C8">
    <cfRule type="expression" dxfId="601" priority="1">
      <formula>CELL("protect",C8)=0</formula>
    </cfRule>
  </conditionalFormatting>
  <conditionalFormatting sqref="C5:C7">
    <cfRule type="expression" dxfId="600" priority="2">
      <formula>CELL("protect",C5)=0</formula>
    </cfRule>
  </conditionalFormatting>
  <printOptions horizontalCentered="1"/>
  <pageMargins left="0.4" right="0.4" top="0.75" bottom="0.35" header="0.5" footer="0.5"/>
  <pageSetup scale="95" orientation="portrait" r:id="rId1"/>
  <headerFooter>
    <oddFooter>&amp;R&amp;"Tahoma,Regular"&amp;10ID-46 (rev. 07/21), Schedule &amp;A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 codeName="Sheet6"/>
  <dimension ref="A1:L35"/>
  <sheetViews>
    <sheetView zoomScale="88" zoomScaleNormal="88" workbookViewId="0">
      <pane ySplit="11" topLeftCell="A19" activePane="bottomLeft" state="frozen"/>
      <selection activeCell="J59" sqref="J59"/>
      <selection pane="bottomLeft" activeCell="C12" sqref="C12"/>
    </sheetView>
  </sheetViews>
  <sheetFormatPr defaultRowHeight="14.25" x14ac:dyDescent="0.2"/>
  <cols>
    <col min="1" max="1" width="3.75" style="15" customWidth="1"/>
    <col min="2" max="2" width="20.25" style="15" customWidth="1"/>
    <col min="3" max="11" width="12.625" style="15" customWidth="1"/>
    <col min="12" max="16384" width="9" style="15"/>
  </cols>
  <sheetData>
    <row r="1" spans="1:12" s="8" customFormat="1" ht="18.75" customHeight="1" x14ac:dyDescent="0.2">
      <c r="A1" s="913" t="s">
        <v>177</v>
      </c>
      <c r="B1" s="914"/>
      <c r="C1" s="914"/>
      <c r="D1" s="914"/>
      <c r="E1" s="914"/>
      <c r="F1" s="914"/>
      <c r="G1" s="914"/>
      <c r="H1" s="914"/>
      <c r="I1" s="914"/>
      <c r="J1" s="914"/>
      <c r="K1" s="915"/>
    </row>
    <row r="2" spans="1:12" s="8" customFormat="1" ht="8.25" customHeight="1" x14ac:dyDescent="0.2">
      <c r="A2" s="103"/>
      <c r="B2" s="100"/>
      <c r="C2" s="100"/>
      <c r="D2" s="100"/>
      <c r="E2" s="100"/>
      <c r="F2" s="100"/>
      <c r="G2" s="100"/>
      <c r="H2" s="549"/>
      <c r="I2" s="100"/>
      <c r="J2" s="100"/>
      <c r="K2" s="104"/>
    </row>
    <row r="3" spans="1:12" s="8" customFormat="1" ht="15.75" customHeight="1" x14ac:dyDescent="0.25">
      <c r="A3" s="969" t="s">
        <v>162</v>
      </c>
      <c r="B3" s="970"/>
      <c r="C3" s="970"/>
      <c r="D3" s="916" t="s">
        <v>47</v>
      </c>
      <c r="E3" s="916"/>
      <c r="G3" s="548" t="s">
        <v>163</v>
      </c>
      <c r="H3" s="244"/>
      <c r="I3" s="98"/>
      <c r="J3" s="916" t="s">
        <v>107</v>
      </c>
      <c r="K3" s="917"/>
    </row>
    <row r="4" spans="1:12" s="8" customFormat="1" ht="15.75" customHeight="1" x14ac:dyDescent="0.2">
      <c r="A4" s="910">
        <f>Cert!$A$8</f>
        <v>0</v>
      </c>
      <c r="B4" s="911"/>
      <c r="C4" s="911"/>
      <c r="D4" s="911">
        <f>Cert!$F$8</f>
        <v>0</v>
      </c>
      <c r="E4" s="911"/>
      <c r="G4" s="912">
        <f>Cert!$K$8</f>
        <v>0</v>
      </c>
      <c r="H4" s="912"/>
      <c r="I4" s="98"/>
      <c r="J4" s="912" t="str">
        <f>TEXT(Cert!$K$10,"mm/dd/yy")&amp;" to "&amp;TEXT(Cert!$M$10,"mm/dd/yy")</f>
        <v>07/01/20 to 06/30/21</v>
      </c>
      <c r="K4" s="920"/>
    </row>
    <row r="5" spans="1:12" s="8" customFormat="1" ht="15.75" customHeight="1" x14ac:dyDescent="0.2">
      <c r="A5" s="1"/>
      <c r="B5" s="98"/>
      <c r="C5" s="94"/>
      <c r="D5" s="94"/>
      <c r="E5" s="94"/>
      <c r="F5" s="94"/>
      <c r="G5" s="94"/>
      <c r="H5" s="94"/>
      <c r="I5" s="94"/>
      <c r="J5" s="2"/>
      <c r="K5" s="64"/>
    </row>
    <row r="6" spans="1:12" ht="15.75" customHeight="1" x14ac:dyDescent="0.2">
      <c r="A6" s="961" t="s">
        <v>9</v>
      </c>
      <c r="B6" s="961"/>
      <c r="C6" s="91" t="s">
        <v>10</v>
      </c>
      <c r="D6" s="91" t="s">
        <v>11</v>
      </c>
      <c r="E6" s="91" t="s">
        <v>12</v>
      </c>
      <c r="F6" s="91" t="s">
        <v>13</v>
      </c>
      <c r="G6" s="91" t="s">
        <v>14</v>
      </c>
      <c r="H6" s="91" t="s">
        <v>18</v>
      </c>
      <c r="I6" s="91" t="s">
        <v>571</v>
      </c>
      <c r="J6" s="91" t="s">
        <v>572</v>
      </c>
      <c r="K6" s="91" t="s">
        <v>573</v>
      </c>
    </row>
    <row r="7" spans="1:12" ht="15.75" customHeight="1" x14ac:dyDescent="0.2">
      <c r="A7" s="962" t="s">
        <v>324</v>
      </c>
      <c r="B7" s="962"/>
      <c r="C7" s="963" t="s">
        <v>541</v>
      </c>
      <c r="D7" s="963" t="s">
        <v>514</v>
      </c>
      <c r="E7" s="963" t="s">
        <v>515</v>
      </c>
      <c r="F7" s="963" t="s">
        <v>516</v>
      </c>
      <c r="G7" s="963" t="s">
        <v>517</v>
      </c>
      <c r="H7" s="963" t="s">
        <v>574</v>
      </c>
      <c r="I7" s="963" t="s">
        <v>519</v>
      </c>
      <c r="J7" s="966" t="s">
        <v>518</v>
      </c>
      <c r="K7" s="963" t="s">
        <v>520</v>
      </c>
    </row>
    <row r="8" spans="1:12" ht="15.75" customHeight="1" x14ac:dyDescent="0.2">
      <c r="A8" s="962"/>
      <c r="B8" s="962"/>
      <c r="C8" s="964"/>
      <c r="D8" s="964"/>
      <c r="E8" s="964"/>
      <c r="F8" s="964"/>
      <c r="G8" s="964"/>
      <c r="H8" s="964"/>
      <c r="I8" s="964"/>
      <c r="J8" s="967"/>
      <c r="K8" s="964"/>
    </row>
    <row r="9" spans="1:12" ht="15.75" customHeight="1" x14ac:dyDescent="0.2">
      <c r="A9" s="962"/>
      <c r="B9" s="962"/>
      <c r="C9" s="964"/>
      <c r="D9" s="964"/>
      <c r="E9" s="964"/>
      <c r="F9" s="964"/>
      <c r="G9" s="964"/>
      <c r="H9" s="964"/>
      <c r="I9" s="964"/>
      <c r="J9" s="967"/>
      <c r="K9" s="964"/>
    </row>
    <row r="10" spans="1:12" ht="15.75" customHeight="1" x14ac:dyDescent="0.2">
      <c r="A10" s="962"/>
      <c r="B10" s="962"/>
      <c r="C10" s="965"/>
      <c r="D10" s="965"/>
      <c r="E10" s="965"/>
      <c r="F10" s="965"/>
      <c r="G10" s="358">
        <f>+Cert!K10-1</f>
        <v>44012</v>
      </c>
      <c r="H10" s="965"/>
      <c r="I10" s="965"/>
      <c r="J10" s="968"/>
      <c r="K10" s="359">
        <f>+Cert!M10</f>
        <v>44377</v>
      </c>
    </row>
    <row r="11" spans="1:12" ht="15.75" customHeight="1" x14ac:dyDescent="0.2">
      <c r="A11" s="250"/>
      <c r="B11" s="346"/>
      <c r="C11" s="86"/>
      <c r="D11" s="122" t="s">
        <v>433</v>
      </c>
      <c r="E11" s="86"/>
      <c r="F11" s="122" t="s">
        <v>576</v>
      </c>
      <c r="G11" s="86"/>
      <c r="H11" s="122" t="s">
        <v>280</v>
      </c>
      <c r="I11" s="86" t="s">
        <v>0</v>
      </c>
      <c r="J11" s="86" t="s">
        <v>0</v>
      </c>
      <c r="K11" s="551" t="s">
        <v>577</v>
      </c>
    </row>
    <row r="12" spans="1:12" ht="33" customHeight="1" x14ac:dyDescent="0.2">
      <c r="A12" s="360" t="s">
        <v>283</v>
      </c>
      <c r="B12" s="187" t="s">
        <v>412</v>
      </c>
      <c r="C12" s="361"/>
      <c r="D12" s="362">
        <f>'6A'!I48</f>
        <v>0</v>
      </c>
      <c r="E12" s="363"/>
      <c r="F12" s="362">
        <f t="shared" ref="F12:F21" si="0">SUM(D12-E12)</f>
        <v>0</v>
      </c>
      <c r="G12" s="363"/>
      <c r="H12" s="363"/>
      <c r="I12" s="364"/>
      <c r="J12" s="363"/>
      <c r="K12" s="365">
        <f>+G12+H12+J12</f>
        <v>0</v>
      </c>
      <c r="L12" s="78" t="str">
        <f>IF(K12-F12&gt;1,"Over Depr Warning"," ")</f>
        <v xml:space="preserve"> </v>
      </c>
    </row>
    <row r="13" spans="1:12" ht="36.75" customHeight="1" x14ac:dyDescent="0.2">
      <c r="A13" s="360" t="s">
        <v>284</v>
      </c>
      <c r="B13" s="187" t="s">
        <v>413</v>
      </c>
      <c r="C13" s="361"/>
      <c r="D13" s="362">
        <f>'6A'!I117</f>
        <v>0</v>
      </c>
      <c r="E13" s="363"/>
      <c r="F13" s="362">
        <f t="shared" si="0"/>
        <v>0</v>
      </c>
      <c r="G13" s="363"/>
      <c r="H13" s="363"/>
      <c r="I13" s="364"/>
      <c r="J13" s="363"/>
      <c r="K13" s="365">
        <f>+G13+H13+J13</f>
        <v>0</v>
      </c>
      <c r="L13" s="78" t="str">
        <f>IF(K13-F13&gt;1,"Over Depr Warning"," ")</f>
        <v xml:space="preserve"> </v>
      </c>
    </row>
    <row r="14" spans="1:12" ht="31.5" customHeight="1" x14ac:dyDescent="0.2">
      <c r="A14" s="360" t="s">
        <v>285</v>
      </c>
      <c r="B14" s="366" t="s">
        <v>30</v>
      </c>
      <c r="C14" s="361"/>
      <c r="D14" s="362">
        <f>'6A'!I129</f>
        <v>0</v>
      </c>
      <c r="E14" s="363"/>
      <c r="F14" s="362">
        <f t="shared" si="0"/>
        <v>0</v>
      </c>
      <c r="G14" s="363"/>
      <c r="H14" s="363"/>
      <c r="I14" s="364"/>
      <c r="J14" s="363"/>
      <c r="K14" s="365">
        <f>+G14+H14+J14</f>
        <v>0</v>
      </c>
      <c r="L14" s="78" t="str">
        <f>IF(K14-F14&gt;1,"Over Depr Warning"," ")</f>
        <v xml:space="preserve"> </v>
      </c>
    </row>
    <row r="15" spans="1:12" ht="31.5" hidden="1" customHeight="1" x14ac:dyDescent="0.2">
      <c r="A15" s="367"/>
      <c r="B15" s="187"/>
      <c r="C15" s="187"/>
      <c r="D15" s="368"/>
      <c r="E15" s="368"/>
      <c r="F15" s="368"/>
      <c r="G15" s="368"/>
      <c r="H15" s="368"/>
      <c r="I15" s="187"/>
      <c r="J15" s="368"/>
      <c r="K15" s="369"/>
      <c r="L15" s="78" t="str">
        <f>IF(K15-F15&gt;1,"Over Depr Warning"," ")</f>
        <v xml:space="preserve"> </v>
      </c>
    </row>
    <row r="16" spans="1:12" ht="35.25" customHeight="1" x14ac:dyDescent="0.2">
      <c r="A16" s="360" t="s">
        <v>286</v>
      </c>
      <c r="B16" s="187" t="s">
        <v>451</v>
      </c>
      <c r="C16" s="185"/>
      <c r="D16" s="370">
        <f>SUM(D12:D14)</f>
        <v>0</v>
      </c>
      <c r="E16" s="370">
        <f>SUM(E12:E14)</f>
        <v>0</v>
      </c>
      <c r="F16" s="370">
        <f>SUM(F12:F14)</f>
        <v>0</v>
      </c>
      <c r="G16" s="370">
        <f>SUM(G12:G14)</f>
        <v>0</v>
      </c>
      <c r="H16" s="370">
        <f>SUM(H12:H14)</f>
        <v>0</v>
      </c>
      <c r="I16" s="185"/>
      <c r="J16" s="370">
        <f>SUM(J12:J14)</f>
        <v>0</v>
      </c>
      <c r="K16" s="371">
        <f>SUM(K12:K14)</f>
        <v>0</v>
      </c>
      <c r="L16" s="78"/>
    </row>
    <row r="17" spans="1:12" ht="41.25" customHeight="1" x14ac:dyDescent="0.2">
      <c r="A17" s="360" t="s">
        <v>287</v>
      </c>
      <c r="B17" s="187" t="s">
        <v>414</v>
      </c>
      <c r="C17" s="361"/>
      <c r="D17" s="362">
        <f>'6A'!I198</f>
        <v>0</v>
      </c>
      <c r="E17" s="363"/>
      <c r="F17" s="362">
        <f t="shared" si="0"/>
        <v>0</v>
      </c>
      <c r="G17" s="363"/>
      <c r="H17" s="363"/>
      <c r="I17" s="364"/>
      <c r="J17" s="363"/>
      <c r="K17" s="365">
        <f>+G17+H17+J17</f>
        <v>0</v>
      </c>
      <c r="L17" s="78" t="str">
        <f>IF(K17-F17&gt;1,"Over Depr Warning"," ")</f>
        <v xml:space="preserve"> </v>
      </c>
    </row>
    <row r="18" spans="1:12" ht="38.25" customHeight="1" x14ac:dyDescent="0.2">
      <c r="A18" s="360" t="s">
        <v>288</v>
      </c>
      <c r="B18" s="366" t="s">
        <v>415</v>
      </c>
      <c r="C18" s="361"/>
      <c r="D18" s="362">
        <f>'6A'!I216</f>
        <v>0</v>
      </c>
      <c r="E18" s="363"/>
      <c r="F18" s="362">
        <f t="shared" si="0"/>
        <v>0</v>
      </c>
      <c r="G18" s="363"/>
      <c r="H18" s="363"/>
      <c r="I18" s="364"/>
      <c r="J18" s="363"/>
      <c r="K18" s="365">
        <f>+G18+H18+J18</f>
        <v>0</v>
      </c>
      <c r="L18" s="78" t="str">
        <f>IF(K18-F18&gt;1,"Over Depr Warning"," ")</f>
        <v xml:space="preserve"> </v>
      </c>
    </row>
    <row r="19" spans="1:12" ht="38.25" customHeight="1" x14ac:dyDescent="0.2">
      <c r="A19" s="360" t="s">
        <v>289</v>
      </c>
      <c r="B19" s="187" t="s">
        <v>416</v>
      </c>
      <c r="C19" s="361"/>
      <c r="D19" s="362">
        <f>'6A'!I238</f>
        <v>0</v>
      </c>
      <c r="E19" s="363"/>
      <c r="F19" s="362">
        <f t="shared" si="0"/>
        <v>0</v>
      </c>
      <c r="G19" s="363"/>
      <c r="H19" s="363"/>
      <c r="I19" s="364"/>
      <c r="J19" s="363"/>
      <c r="K19" s="365">
        <f>+G19+H19+J19</f>
        <v>0</v>
      </c>
      <c r="L19" s="78" t="str">
        <f>IF(K19-F19&gt;1,"Over Depr Warning"," ")</f>
        <v xml:space="preserve"> </v>
      </c>
    </row>
    <row r="20" spans="1:12" ht="38.25" customHeight="1" x14ac:dyDescent="0.2">
      <c r="A20" s="360" t="s">
        <v>303</v>
      </c>
      <c r="B20" s="372"/>
      <c r="C20" s="361"/>
      <c r="D20" s="362">
        <f>'6A'!J252</f>
        <v>0</v>
      </c>
      <c r="E20" s="363"/>
      <c r="F20" s="362">
        <f t="shared" si="0"/>
        <v>0</v>
      </c>
      <c r="G20" s="363"/>
      <c r="H20" s="363"/>
      <c r="I20" s="364"/>
      <c r="J20" s="363"/>
      <c r="K20" s="365">
        <f>+G20+H20+J20</f>
        <v>0</v>
      </c>
      <c r="L20" s="78" t="str">
        <f>IF(K20-F20&gt;1,"Over Depr Warning"," ")</f>
        <v xml:space="preserve"> </v>
      </c>
    </row>
    <row r="21" spans="1:12" ht="38.25" customHeight="1" x14ac:dyDescent="0.2">
      <c r="A21" s="360" t="s">
        <v>352</v>
      </c>
      <c r="B21" s="187" t="s">
        <v>417</v>
      </c>
      <c r="C21" s="361"/>
      <c r="D21" s="362">
        <f>'6A'!J266</f>
        <v>0</v>
      </c>
      <c r="E21" s="363"/>
      <c r="F21" s="362">
        <f t="shared" si="0"/>
        <v>0</v>
      </c>
      <c r="G21" s="363"/>
      <c r="H21" s="363"/>
      <c r="I21" s="364"/>
      <c r="J21" s="363"/>
      <c r="K21" s="365">
        <f>+G21+H21+J21</f>
        <v>0</v>
      </c>
      <c r="L21" s="78" t="str">
        <f>IF(K21-F21&gt;1,"Over Depr Warning"," ")</f>
        <v xml:space="preserve"> </v>
      </c>
    </row>
    <row r="22" spans="1:12" ht="38.25" hidden="1" customHeight="1" x14ac:dyDescent="0.2">
      <c r="A22" s="367"/>
      <c r="B22" s="187"/>
      <c r="C22" s="187"/>
      <c r="D22" s="368"/>
      <c r="E22" s="368"/>
      <c r="F22" s="368"/>
      <c r="G22" s="368"/>
      <c r="H22" s="368"/>
      <c r="I22" s="187"/>
      <c r="J22" s="368"/>
      <c r="K22" s="369"/>
    </row>
    <row r="23" spans="1:12" ht="38.25" customHeight="1" x14ac:dyDescent="0.2">
      <c r="A23" s="373" t="s">
        <v>353</v>
      </c>
      <c r="B23" s="374" t="s">
        <v>513</v>
      </c>
      <c r="C23" s="375"/>
      <c r="D23" s="376">
        <f>SUM(D17:D21)+D16</f>
        <v>0</v>
      </c>
      <c r="E23" s="376">
        <f>SUM(E17:E21)+E16</f>
        <v>0</v>
      </c>
      <c r="F23" s="376">
        <f>SUM(F17:F21)+F16</f>
        <v>0</v>
      </c>
      <c r="G23" s="376">
        <f>SUM(G17:G21)+G16</f>
        <v>0</v>
      </c>
      <c r="H23" s="376">
        <f>SUM(H17:H21)+H16</f>
        <v>0</v>
      </c>
      <c r="I23" s="375"/>
      <c r="J23" s="376">
        <f>SUM(J17:J21)+J16</f>
        <v>0</v>
      </c>
      <c r="K23" s="377">
        <f>SUM(K16:K21)</f>
        <v>0</v>
      </c>
    </row>
    <row r="24" spans="1:12" s="21" customFormat="1" ht="29.25" customHeight="1" x14ac:dyDescent="0.2">
      <c r="A24" s="590"/>
      <c r="B24" s="591"/>
      <c r="C24" s="591"/>
      <c r="D24" s="591"/>
      <c r="E24" s="591"/>
      <c r="F24" s="591"/>
      <c r="G24" s="591"/>
      <c r="H24" s="591"/>
      <c r="I24" s="591"/>
      <c r="J24" s="588" t="s">
        <v>601</v>
      </c>
      <c r="K24" s="592"/>
    </row>
    <row r="25" spans="1:12" x14ac:dyDescent="0.2">
      <c r="A25" s="155"/>
      <c r="B25" s="134"/>
      <c r="C25" s="134"/>
      <c r="D25" s="134"/>
      <c r="E25" s="134"/>
      <c r="F25" s="134"/>
      <c r="G25" s="134"/>
      <c r="H25" s="134"/>
      <c r="I25" s="622"/>
      <c r="J25" s="323"/>
      <c r="K25" s="330"/>
    </row>
    <row r="26" spans="1:12" ht="15.75" customHeight="1" x14ac:dyDescent="0.2">
      <c r="A26" s="133" t="s">
        <v>354</v>
      </c>
      <c r="B26" s="134" t="s">
        <v>542</v>
      </c>
      <c r="C26" s="134"/>
      <c r="D26" s="134"/>
      <c r="E26" s="134"/>
      <c r="F26" s="134"/>
      <c r="G26" s="134"/>
      <c r="H26" s="134"/>
      <c r="J26" s="507"/>
      <c r="K26" s="330" t="s">
        <v>405</v>
      </c>
    </row>
    <row r="27" spans="1:12" ht="15.75" customHeight="1" x14ac:dyDescent="0.2">
      <c r="A27" s="155"/>
      <c r="B27" s="134"/>
      <c r="C27" s="134"/>
      <c r="D27" s="134"/>
      <c r="E27" s="134"/>
      <c r="F27" s="134"/>
      <c r="G27" s="134"/>
      <c r="H27" s="134"/>
      <c r="I27" s="134"/>
      <c r="J27" s="323"/>
      <c r="K27" s="330"/>
    </row>
    <row r="28" spans="1:12" x14ac:dyDescent="0.2">
      <c r="A28" s="589" t="s">
        <v>575</v>
      </c>
      <c r="B28" s="378"/>
      <c r="C28" s="378"/>
      <c r="D28" s="378"/>
      <c r="E28" s="378"/>
      <c r="F28" s="378"/>
      <c r="G28" s="378"/>
      <c r="H28" s="378"/>
      <c r="I28" s="378"/>
      <c r="J28" s="378"/>
      <c r="K28" s="379"/>
    </row>
    <row r="29" spans="1:12" ht="15.75" customHeight="1" x14ac:dyDescent="0.2"/>
    <row r="30" spans="1:12" ht="15.75" customHeight="1" x14ac:dyDescent="0.2"/>
    <row r="31" spans="1:12" ht="15.75" customHeight="1" x14ac:dyDescent="0.2"/>
    <row r="32" spans="1:12" ht="15.75" customHeight="1" x14ac:dyDescent="0.2"/>
    <row r="33" ht="15.75" customHeight="1" x14ac:dyDescent="0.2"/>
    <row r="34" ht="15.75" customHeight="1" x14ac:dyDescent="0.2"/>
    <row r="35" ht="15.75" customHeight="1" x14ac:dyDescent="0.2"/>
  </sheetData>
  <dataConsolidate link="1"/>
  <mergeCells count="19">
    <mergeCell ref="A1:K1"/>
    <mergeCell ref="J3:K3"/>
    <mergeCell ref="A3:C3"/>
    <mergeCell ref="A4:C4"/>
    <mergeCell ref="D3:E3"/>
    <mergeCell ref="D4:E4"/>
    <mergeCell ref="J4:K4"/>
    <mergeCell ref="J7:J10"/>
    <mergeCell ref="K7:K9"/>
    <mergeCell ref="C7:C10"/>
    <mergeCell ref="D7:D10"/>
    <mergeCell ref="E7:E10"/>
    <mergeCell ref="F7:F10"/>
    <mergeCell ref="G7:G9"/>
    <mergeCell ref="A6:B6"/>
    <mergeCell ref="A7:B10"/>
    <mergeCell ref="G4:H4"/>
    <mergeCell ref="H7:H10"/>
    <mergeCell ref="I7:I10"/>
  </mergeCells>
  <phoneticPr fontId="2" type="noConversion"/>
  <conditionalFormatting sqref="M12:XFD21 G10 C7:G7 L7:XFD9 A7 A1:XFD2 K10:XFD10 A11:XFD11 A5:XFD5 I3:I4 L3:XFD4 C6:XFD6 I7:J7 A12:G23 I22:XFD23 A24:XFD24 I12:K21 A27:XFD1048576 A25:H26 I25 J25:XFD26">
    <cfRule type="expression" dxfId="599" priority="12">
      <formula>CELL("protect",A1)=0</formula>
    </cfRule>
  </conditionalFormatting>
  <conditionalFormatting sqref="L12:L21">
    <cfRule type="expression" dxfId="598" priority="11">
      <formula>CELL("Protect",L12)=0</formula>
    </cfRule>
  </conditionalFormatting>
  <conditionalFormatting sqref="K7">
    <cfRule type="expression" dxfId="597" priority="10">
      <formula>CELL("protect",K7)=0</formula>
    </cfRule>
  </conditionalFormatting>
  <conditionalFormatting sqref="A3:C4">
    <cfRule type="expression" dxfId="596" priority="9">
      <formula>CELL("Protect",A3)=0</formula>
    </cfRule>
  </conditionalFormatting>
  <conditionalFormatting sqref="D3:E4">
    <cfRule type="expression" dxfId="595" priority="8">
      <formula>CELL("protect",D3)=0</formula>
    </cfRule>
  </conditionalFormatting>
  <conditionalFormatting sqref="G3:G4">
    <cfRule type="expression" dxfId="594" priority="7">
      <formula>CELL("protect",G3)=0</formula>
    </cfRule>
  </conditionalFormatting>
  <conditionalFormatting sqref="J3:K3">
    <cfRule type="expression" dxfId="593" priority="6">
      <formula>CELL("Protect",J3)=0</formula>
    </cfRule>
  </conditionalFormatting>
  <conditionalFormatting sqref="J4">
    <cfRule type="expression" dxfId="592" priority="5">
      <formula>CELL("protect",J4)=0</formula>
    </cfRule>
  </conditionalFormatting>
  <conditionalFormatting sqref="A6">
    <cfRule type="expression" dxfId="591" priority="4">
      <formula>CELL("protect",A6)=0</formula>
    </cfRule>
  </conditionalFormatting>
  <conditionalFormatting sqref="H7">
    <cfRule type="expression" dxfId="590" priority="3">
      <formula>CELL("protect",H7)=0</formula>
    </cfRule>
  </conditionalFormatting>
  <conditionalFormatting sqref="H12:H23">
    <cfRule type="expression" dxfId="589" priority="2">
      <formula>CELL("protect",H12)=0</formula>
    </cfRule>
  </conditionalFormatting>
  <dataValidations count="1">
    <dataValidation type="whole" allowBlank="1" showInputMessage="1" showErrorMessage="1" error="Enter whole amounts only.  Round cents to the nearest dollar." sqref="G12:G14 J12:J14 E17:E21 J17:J21 E12:E14 G17:G21" xr:uid="{00000000-0002-0000-0900-000000000000}">
      <formula1>0</formula1>
      <formula2>99999999999999900</formula2>
    </dataValidation>
  </dataValidations>
  <printOptions horizontalCentered="1"/>
  <pageMargins left="0.25" right="0.25" top="0.5" bottom="0.5" header="0.5" footer="0.25"/>
  <pageSetup scale="89" orientation="landscape" r:id="rId1"/>
  <headerFooter scaleWithDoc="0">
    <oddFooter>&amp;R&amp;"Tahoma,Regular"&amp;10ID-46 (rev. 07/21), Schedule &amp;A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 codeName="Sheet211"/>
  <dimension ref="A1:J273"/>
  <sheetViews>
    <sheetView zoomScale="90" zoomScaleNormal="90" workbookViewId="0">
      <pane ySplit="10" topLeftCell="A12" activePane="bottomLeft" state="frozen"/>
      <selection activeCell="C12" sqref="C12"/>
      <selection pane="bottomLeft" activeCell="A13" sqref="A13"/>
    </sheetView>
  </sheetViews>
  <sheetFormatPr defaultRowHeight="15.75" customHeight="1" x14ac:dyDescent="0.2"/>
  <cols>
    <col min="1" max="1" width="37.375" style="6" customWidth="1"/>
    <col min="2" max="3" width="12.625" style="6" customWidth="1"/>
    <col min="4" max="4" width="11.375" style="6" customWidth="1"/>
    <col min="5" max="6" width="10.25" style="6" customWidth="1"/>
    <col min="7" max="7" width="8.125" style="6" customWidth="1"/>
    <col min="8" max="8" width="12.625" style="6" customWidth="1"/>
    <col min="9" max="9" width="11.625" style="6" customWidth="1"/>
    <col min="10" max="10" width="12.625" style="6" customWidth="1"/>
    <col min="11" max="16384" width="9" style="6"/>
  </cols>
  <sheetData>
    <row r="1" spans="1:10" s="98" customFormat="1" ht="6" customHeight="1" x14ac:dyDescent="0.2">
      <c r="A1" s="109"/>
      <c r="B1" s="110"/>
      <c r="C1" s="110"/>
      <c r="D1" s="110"/>
      <c r="E1" s="110"/>
      <c r="F1" s="110"/>
      <c r="G1" s="110"/>
      <c r="H1" s="110"/>
      <c r="I1" s="110"/>
      <c r="J1" s="35"/>
    </row>
    <row r="2" spans="1:10" s="98" customFormat="1" ht="15.75" customHeight="1" x14ac:dyDescent="0.2">
      <c r="A2" s="924" t="s">
        <v>325</v>
      </c>
      <c r="B2" s="925"/>
      <c r="C2" s="925"/>
      <c r="D2" s="925"/>
      <c r="E2" s="925"/>
      <c r="F2" s="925"/>
      <c r="G2" s="925"/>
      <c r="H2" s="925"/>
      <c r="I2" s="925"/>
      <c r="J2" s="926"/>
    </row>
    <row r="3" spans="1:10" s="98" customFormat="1" ht="6" customHeight="1" x14ac:dyDescent="0.2">
      <c r="A3" s="103"/>
      <c r="B3" s="100"/>
      <c r="C3" s="100"/>
      <c r="D3" s="100"/>
      <c r="E3" s="100"/>
      <c r="F3" s="100"/>
      <c r="G3" s="100"/>
      <c r="H3" s="100"/>
      <c r="I3" s="100"/>
      <c r="J3" s="104"/>
    </row>
    <row r="4" spans="1:10" s="98" customFormat="1" ht="15.75" customHeight="1" x14ac:dyDescent="0.25">
      <c r="A4" s="614" t="s">
        <v>162</v>
      </c>
      <c r="B4" s="615"/>
      <c r="C4" s="613" t="s">
        <v>47</v>
      </c>
      <c r="D4" s="613"/>
      <c r="F4" s="111" t="s">
        <v>163</v>
      </c>
      <c r="G4" s="244"/>
      <c r="I4" s="916" t="s">
        <v>107</v>
      </c>
      <c r="J4" s="917"/>
    </row>
    <row r="5" spans="1:10" s="98" customFormat="1" ht="15.75" customHeight="1" x14ac:dyDescent="0.2">
      <c r="A5" s="910">
        <f>Cert!$A$8</f>
        <v>0</v>
      </c>
      <c r="B5" s="911"/>
      <c r="C5" s="911">
        <f>Cert!$F$8</f>
        <v>0</v>
      </c>
      <c r="D5" s="911"/>
      <c r="E5" s="911"/>
      <c r="F5" s="912">
        <f>Cert!$K$8</f>
        <v>0</v>
      </c>
      <c r="G5" s="912"/>
      <c r="I5" s="912" t="str">
        <f>TEXT(Cert!$K$10,"mm/dd/yy")&amp;" to "&amp;TEXT(Cert!$M$10,"mm/dd/yy")</f>
        <v>07/01/20 to 06/30/21</v>
      </c>
      <c r="J5" s="920"/>
    </row>
    <row r="6" spans="1:10" s="98" customFormat="1" ht="6" customHeight="1" x14ac:dyDescent="0.2">
      <c r="A6" s="124"/>
      <c r="B6" s="123"/>
      <c r="C6" s="97"/>
      <c r="D6" s="97"/>
      <c r="E6" s="97"/>
      <c r="F6" s="97"/>
      <c r="G6" s="97"/>
      <c r="H6" s="2"/>
      <c r="I6" s="97"/>
      <c r="J6" s="64"/>
    </row>
    <row r="7" spans="1:10" ht="15.75" customHeight="1" x14ac:dyDescent="0.2">
      <c r="A7" s="381" t="s">
        <v>568</v>
      </c>
      <c r="B7" s="91" t="s">
        <v>774</v>
      </c>
      <c r="C7" s="91" t="s">
        <v>775</v>
      </c>
      <c r="D7" s="91" t="s">
        <v>776</v>
      </c>
      <c r="E7" s="91" t="s">
        <v>777</v>
      </c>
      <c r="F7" s="91" t="s">
        <v>778</v>
      </c>
      <c r="G7" s="91" t="s">
        <v>779</v>
      </c>
      <c r="H7" s="91" t="s">
        <v>780</v>
      </c>
      <c r="I7" s="91" t="s">
        <v>781</v>
      </c>
      <c r="J7" s="91" t="s">
        <v>782</v>
      </c>
    </row>
    <row r="8" spans="1:10" ht="15.75" customHeight="1" x14ac:dyDescent="0.2">
      <c r="A8" s="967" t="s">
        <v>773</v>
      </c>
      <c r="B8" s="141" t="s">
        <v>130</v>
      </c>
      <c r="C8" s="141"/>
      <c r="D8" s="141"/>
      <c r="E8" s="141"/>
      <c r="F8" s="141"/>
      <c r="G8" s="141" t="s">
        <v>136</v>
      </c>
      <c r="H8" s="141" t="s">
        <v>800</v>
      </c>
      <c r="I8" s="141" t="s">
        <v>218</v>
      </c>
      <c r="J8" s="141" t="s">
        <v>216</v>
      </c>
    </row>
    <row r="9" spans="1:10" ht="15.75" customHeight="1" x14ac:dyDescent="0.2">
      <c r="A9" s="967"/>
      <c r="B9" s="141" t="s">
        <v>131</v>
      </c>
      <c r="C9" s="141" t="s">
        <v>133</v>
      </c>
      <c r="D9" s="141" t="s">
        <v>135</v>
      </c>
      <c r="E9" s="141" t="s">
        <v>43</v>
      </c>
      <c r="F9" s="141" t="s">
        <v>43</v>
      </c>
      <c r="G9" s="141" t="s">
        <v>137</v>
      </c>
      <c r="H9" s="141" t="s">
        <v>802</v>
      </c>
      <c r="I9" s="141" t="s">
        <v>132</v>
      </c>
      <c r="J9" s="141" t="s">
        <v>218</v>
      </c>
    </row>
    <row r="10" spans="1:10" ht="15.75" customHeight="1" x14ac:dyDescent="0.2">
      <c r="A10" s="968"/>
      <c r="B10" s="77" t="s">
        <v>132</v>
      </c>
      <c r="C10" s="77" t="s">
        <v>134</v>
      </c>
      <c r="D10" s="77" t="s">
        <v>134</v>
      </c>
      <c r="E10" s="77" t="s">
        <v>44</v>
      </c>
      <c r="F10" s="77" t="s">
        <v>214</v>
      </c>
      <c r="G10" s="77" t="s">
        <v>37</v>
      </c>
      <c r="H10" s="77" t="s">
        <v>452</v>
      </c>
      <c r="I10" s="818" t="s">
        <v>602</v>
      </c>
      <c r="J10" s="77" t="s">
        <v>217</v>
      </c>
    </row>
    <row r="11" spans="1:10" s="15" customFormat="1" ht="15.75" hidden="1" customHeight="1" x14ac:dyDescent="0.2"/>
    <row r="12" spans="1:10" ht="15.75" customHeight="1" x14ac:dyDescent="0.2">
      <c r="A12" s="206" t="s">
        <v>186</v>
      </c>
      <c r="B12" s="382"/>
      <c r="C12" s="383"/>
      <c r="D12" s="383"/>
      <c r="E12" s="384" t="s">
        <v>0</v>
      </c>
      <c r="F12" s="384" t="s">
        <v>0</v>
      </c>
      <c r="G12" s="333" t="s">
        <v>0</v>
      </c>
      <c r="H12" s="333"/>
      <c r="I12" s="370">
        <f>SUM(B12+C12-D12)</f>
        <v>0</v>
      </c>
      <c r="J12" s="175"/>
    </row>
    <row r="13" spans="1:10" ht="15.75" customHeight="1" x14ac:dyDescent="0.2">
      <c r="A13" s="227"/>
      <c r="B13" s="385"/>
      <c r="C13" s="382"/>
      <c r="D13" s="382"/>
      <c r="E13" s="522"/>
      <c r="F13" s="522"/>
      <c r="G13" s="387"/>
      <c r="H13" s="382"/>
      <c r="I13" s="362">
        <f>SUM(B13+C13-D13)</f>
        <v>0</v>
      </c>
      <c r="J13" s="175"/>
    </row>
    <row r="14" spans="1:10" ht="15.75" customHeight="1" x14ac:dyDescent="0.2">
      <c r="A14" s="227"/>
      <c r="B14" s="385"/>
      <c r="C14" s="382"/>
      <c r="D14" s="382"/>
      <c r="E14" s="522"/>
      <c r="F14" s="522"/>
      <c r="G14" s="387"/>
      <c r="H14" s="382"/>
      <c r="I14" s="362">
        <f>SUM(B14+C14-D14)</f>
        <v>0</v>
      </c>
      <c r="J14" s="175"/>
    </row>
    <row r="15" spans="1:10" ht="15.75" customHeight="1" x14ac:dyDescent="0.2">
      <c r="A15" s="227"/>
      <c r="B15" s="385"/>
      <c r="C15" s="382"/>
      <c r="D15" s="382"/>
      <c r="E15" s="522"/>
      <c r="F15" s="522"/>
      <c r="G15" s="387"/>
      <c r="H15" s="382"/>
      <c r="I15" s="164">
        <f>SUM(B15+C15-D15)</f>
        <v>0</v>
      </c>
      <c r="J15" s="175"/>
    </row>
    <row r="16" spans="1:10" ht="15.75" customHeight="1" x14ac:dyDescent="0.2">
      <c r="A16" s="227"/>
      <c r="B16" s="385"/>
      <c r="C16" s="382"/>
      <c r="D16" s="382"/>
      <c r="E16" s="522"/>
      <c r="F16" s="522"/>
      <c r="G16" s="387"/>
      <c r="H16" s="382"/>
      <c r="I16" s="362">
        <f>SUM(B16+C16-D16)</f>
        <v>0</v>
      </c>
      <c r="J16" s="175"/>
    </row>
    <row r="17" spans="1:10" ht="15.75" customHeight="1" x14ac:dyDescent="0.2">
      <c r="A17" s="227"/>
      <c r="B17" s="385"/>
      <c r="C17" s="382"/>
      <c r="D17" s="382"/>
      <c r="E17" s="522"/>
      <c r="F17" s="522"/>
      <c r="G17" s="616"/>
      <c r="H17" s="382"/>
      <c r="I17" s="362">
        <f t="shared" ref="I17:I40" si="0">SUM(B17+C17-D17)</f>
        <v>0</v>
      </c>
      <c r="J17" s="175"/>
    </row>
    <row r="18" spans="1:10" ht="15.75" customHeight="1" x14ac:dyDescent="0.2">
      <c r="A18" s="227"/>
      <c r="B18" s="385"/>
      <c r="C18" s="382"/>
      <c r="D18" s="382"/>
      <c r="E18" s="522"/>
      <c r="F18" s="522"/>
      <c r="G18" s="616"/>
      <c r="H18" s="382"/>
      <c r="I18" s="362">
        <f t="shared" si="0"/>
        <v>0</v>
      </c>
      <c r="J18" s="175"/>
    </row>
    <row r="19" spans="1:10" ht="15.75" customHeight="1" x14ac:dyDescent="0.2">
      <c r="A19" s="227"/>
      <c r="B19" s="385"/>
      <c r="C19" s="382"/>
      <c r="D19" s="382"/>
      <c r="E19" s="522"/>
      <c r="F19" s="522"/>
      <c r="G19" s="616"/>
      <c r="H19" s="382"/>
      <c r="I19" s="362">
        <f t="shared" si="0"/>
        <v>0</v>
      </c>
      <c r="J19" s="175"/>
    </row>
    <row r="20" spans="1:10" ht="15.75" customHeight="1" x14ac:dyDescent="0.2">
      <c r="A20" s="227"/>
      <c r="B20" s="385"/>
      <c r="C20" s="382"/>
      <c r="D20" s="382"/>
      <c r="E20" s="522"/>
      <c r="F20" s="522"/>
      <c r="G20" s="616"/>
      <c r="H20" s="382"/>
      <c r="I20" s="362">
        <f t="shared" si="0"/>
        <v>0</v>
      </c>
      <c r="J20" s="175"/>
    </row>
    <row r="21" spans="1:10" ht="15.75" customHeight="1" x14ac:dyDescent="0.2">
      <c r="A21" s="227"/>
      <c r="B21" s="385"/>
      <c r="C21" s="382"/>
      <c r="D21" s="382"/>
      <c r="E21" s="522"/>
      <c r="F21" s="522"/>
      <c r="G21" s="616"/>
      <c r="H21" s="382"/>
      <c r="I21" s="362">
        <f t="shared" si="0"/>
        <v>0</v>
      </c>
      <c r="J21" s="175"/>
    </row>
    <row r="22" spans="1:10" ht="15.75" customHeight="1" x14ac:dyDescent="0.2">
      <c r="A22" s="227"/>
      <c r="B22" s="385"/>
      <c r="C22" s="382"/>
      <c r="D22" s="382"/>
      <c r="E22" s="522"/>
      <c r="F22" s="522"/>
      <c r="G22" s="616"/>
      <c r="H22" s="382"/>
      <c r="I22" s="362">
        <f t="shared" si="0"/>
        <v>0</v>
      </c>
      <c r="J22" s="175"/>
    </row>
    <row r="23" spans="1:10" ht="15.75" customHeight="1" x14ac:dyDescent="0.2">
      <c r="A23" s="227"/>
      <c r="B23" s="385"/>
      <c r="C23" s="382"/>
      <c r="D23" s="382"/>
      <c r="E23" s="522"/>
      <c r="F23" s="522"/>
      <c r="G23" s="616"/>
      <c r="H23" s="382"/>
      <c r="I23" s="362">
        <f t="shared" si="0"/>
        <v>0</v>
      </c>
      <c r="J23" s="175"/>
    </row>
    <row r="24" spans="1:10" ht="15.75" customHeight="1" x14ac:dyDescent="0.2">
      <c r="A24" s="227"/>
      <c r="B24" s="385"/>
      <c r="C24" s="382"/>
      <c r="D24" s="382"/>
      <c r="E24" s="522"/>
      <c r="F24" s="522"/>
      <c r="G24" s="616"/>
      <c r="H24" s="382"/>
      <c r="I24" s="362">
        <f t="shared" si="0"/>
        <v>0</v>
      </c>
      <c r="J24" s="175"/>
    </row>
    <row r="25" spans="1:10" ht="15.75" customHeight="1" x14ac:dyDescent="0.2">
      <c r="A25" s="227"/>
      <c r="B25" s="385"/>
      <c r="C25" s="382"/>
      <c r="D25" s="382"/>
      <c r="E25" s="522"/>
      <c r="F25" s="522"/>
      <c r="G25" s="616"/>
      <c r="H25" s="382"/>
      <c r="I25" s="362">
        <f t="shared" si="0"/>
        <v>0</v>
      </c>
      <c r="J25" s="175"/>
    </row>
    <row r="26" spans="1:10" ht="15.75" customHeight="1" x14ac:dyDescent="0.2">
      <c r="A26" s="227"/>
      <c r="B26" s="385"/>
      <c r="C26" s="382"/>
      <c r="D26" s="382"/>
      <c r="E26" s="522"/>
      <c r="F26" s="522"/>
      <c r="G26" s="616"/>
      <c r="H26" s="382"/>
      <c r="I26" s="362">
        <f t="shared" si="0"/>
        <v>0</v>
      </c>
      <c r="J26" s="175"/>
    </row>
    <row r="27" spans="1:10" ht="15.75" customHeight="1" x14ac:dyDescent="0.2">
      <c r="A27" s="227"/>
      <c r="B27" s="385"/>
      <c r="C27" s="382"/>
      <c r="D27" s="382"/>
      <c r="E27" s="522"/>
      <c r="F27" s="522"/>
      <c r="G27" s="616"/>
      <c r="H27" s="382"/>
      <c r="I27" s="362">
        <f t="shared" si="0"/>
        <v>0</v>
      </c>
      <c r="J27" s="175"/>
    </row>
    <row r="28" spans="1:10" ht="15.75" customHeight="1" x14ac:dyDescent="0.2">
      <c r="A28" s="227"/>
      <c r="B28" s="385"/>
      <c r="C28" s="382"/>
      <c r="D28" s="382"/>
      <c r="E28" s="522"/>
      <c r="F28" s="522"/>
      <c r="G28" s="616"/>
      <c r="H28" s="382"/>
      <c r="I28" s="362">
        <f t="shared" si="0"/>
        <v>0</v>
      </c>
      <c r="J28" s="175"/>
    </row>
    <row r="29" spans="1:10" ht="15.75" customHeight="1" x14ac:dyDescent="0.2">
      <c r="A29" s="227"/>
      <c r="B29" s="385"/>
      <c r="C29" s="382"/>
      <c r="D29" s="382"/>
      <c r="E29" s="522"/>
      <c r="F29" s="522"/>
      <c r="G29" s="616"/>
      <c r="H29" s="382"/>
      <c r="I29" s="362">
        <f t="shared" si="0"/>
        <v>0</v>
      </c>
      <c r="J29" s="175"/>
    </row>
    <row r="30" spans="1:10" ht="15.75" customHeight="1" x14ac:dyDescent="0.2">
      <c r="A30" s="227"/>
      <c r="B30" s="385"/>
      <c r="C30" s="382"/>
      <c r="D30" s="382"/>
      <c r="E30" s="522"/>
      <c r="F30" s="522"/>
      <c r="G30" s="616"/>
      <c r="H30" s="382"/>
      <c r="I30" s="362">
        <f t="shared" si="0"/>
        <v>0</v>
      </c>
      <c r="J30" s="175"/>
    </row>
    <row r="31" spans="1:10" ht="15.75" customHeight="1" x14ac:dyDescent="0.2">
      <c r="A31" s="227"/>
      <c r="B31" s="385"/>
      <c r="C31" s="382"/>
      <c r="D31" s="382"/>
      <c r="E31" s="522"/>
      <c r="F31" s="522"/>
      <c r="G31" s="616"/>
      <c r="H31" s="382"/>
      <c r="I31" s="362">
        <f t="shared" si="0"/>
        <v>0</v>
      </c>
      <c r="J31" s="175"/>
    </row>
    <row r="32" spans="1:10" ht="15.75" customHeight="1" x14ac:dyDescent="0.2">
      <c r="A32" s="227"/>
      <c r="B32" s="385"/>
      <c r="C32" s="382"/>
      <c r="D32" s="382"/>
      <c r="E32" s="522"/>
      <c r="F32" s="522"/>
      <c r="G32" s="616"/>
      <c r="H32" s="382"/>
      <c r="I32" s="362">
        <f t="shared" si="0"/>
        <v>0</v>
      </c>
      <c r="J32" s="175"/>
    </row>
    <row r="33" spans="1:10" ht="15.75" customHeight="1" x14ac:dyDescent="0.2">
      <c r="A33" s="227"/>
      <c r="B33" s="385"/>
      <c r="C33" s="382"/>
      <c r="D33" s="382"/>
      <c r="E33" s="522"/>
      <c r="F33" s="522"/>
      <c r="G33" s="616"/>
      <c r="H33" s="382"/>
      <c r="I33" s="362">
        <f t="shared" si="0"/>
        <v>0</v>
      </c>
      <c r="J33" s="175"/>
    </row>
    <row r="34" spans="1:10" ht="15.75" customHeight="1" x14ac:dyDescent="0.2">
      <c r="A34" s="227"/>
      <c r="B34" s="385"/>
      <c r="C34" s="382"/>
      <c r="D34" s="382"/>
      <c r="E34" s="522"/>
      <c r="F34" s="522"/>
      <c r="G34" s="616"/>
      <c r="H34" s="382"/>
      <c r="I34" s="362">
        <f t="shared" si="0"/>
        <v>0</v>
      </c>
      <c r="J34" s="175"/>
    </row>
    <row r="35" spans="1:10" ht="15.75" customHeight="1" x14ac:dyDescent="0.2">
      <c r="A35" s="227"/>
      <c r="B35" s="385"/>
      <c r="C35" s="382"/>
      <c r="D35" s="382"/>
      <c r="E35" s="522"/>
      <c r="F35" s="522"/>
      <c r="G35" s="616"/>
      <c r="H35" s="382"/>
      <c r="I35" s="362">
        <f t="shared" si="0"/>
        <v>0</v>
      </c>
      <c r="J35" s="175"/>
    </row>
    <row r="36" spans="1:10" ht="15.75" customHeight="1" x14ac:dyDescent="0.2">
      <c r="A36" s="227"/>
      <c r="B36" s="385"/>
      <c r="C36" s="382"/>
      <c r="D36" s="382"/>
      <c r="E36" s="522"/>
      <c r="F36" s="522"/>
      <c r="G36" s="616"/>
      <c r="H36" s="382"/>
      <c r="I36" s="362">
        <f t="shared" si="0"/>
        <v>0</v>
      </c>
      <c r="J36" s="175"/>
    </row>
    <row r="37" spans="1:10" ht="15.75" customHeight="1" x14ac:dyDescent="0.2">
      <c r="A37" s="227"/>
      <c r="B37" s="385"/>
      <c r="C37" s="382"/>
      <c r="D37" s="382"/>
      <c r="E37" s="522"/>
      <c r="F37" s="522"/>
      <c r="G37" s="616"/>
      <c r="H37" s="382"/>
      <c r="I37" s="362">
        <f t="shared" si="0"/>
        <v>0</v>
      </c>
      <c r="J37" s="175"/>
    </row>
    <row r="38" spans="1:10" ht="15.75" customHeight="1" x14ac:dyDescent="0.2">
      <c r="A38" s="227"/>
      <c r="B38" s="385"/>
      <c r="C38" s="382"/>
      <c r="D38" s="382"/>
      <c r="E38" s="522"/>
      <c r="F38" s="522"/>
      <c r="G38" s="616"/>
      <c r="H38" s="382"/>
      <c r="I38" s="362">
        <f t="shared" si="0"/>
        <v>0</v>
      </c>
      <c r="J38" s="175"/>
    </row>
    <row r="39" spans="1:10" ht="15.75" customHeight="1" x14ac:dyDescent="0.2">
      <c r="A39" s="227"/>
      <c r="B39" s="385"/>
      <c r="C39" s="382"/>
      <c r="D39" s="382"/>
      <c r="E39" s="522"/>
      <c r="F39" s="522"/>
      <c r="G39" s="616"/>
      <c r="H39" s="382"/>
      <c r="I39" s="362">
        <f t="shared" si="0"/>
        <v>0</v>
      </c>
      <c r="J39" s="175"/>
    </row>
    <row r="40" spans="1:10" ht="15.75" customHeight="1" x14ac:dyDescent="0.2">
      <c r="A40" s="227"/>
      <c r="B40" s="385"/>
      <c r="C40" s="382"/>
      <c r="D40" s="382"/>
      <c r="E40" s="522"/>
      <c r="F40" s="522"/>
      <c r="G40" s="616"/>
      <c r="H40" s="382"/>
      <c r="I40" s="362">
        <f t="shared" si="0"/>
        <v>0</v>
      </c>
      <c r="J40" s="175"/>
    </row>
    <row r="41" spans="1:10" ht="15.75" customHeight="1" x14ac:dyDescent="0.2">
      <c r="A41" s="227"/>
      <c r="B41" s="385"/>
      <c r="C41" s="382"/>
      <c r="D41" s="382"/>
      <c r="E41" s="522"/>
      <c r="F41" s="522"/>
      <c r="G41" s="387"/>
      <c r="H41" s="382"/>
      <c r="I41" s="362">
        <f t="shared" ref="I41:I47" si="1">SUM(B41+C41-D41)</f>
        <v>0</v>
      </c>
      <c r="J41" s="175"/>
    </row>
    <row r="42" spans="1:10" ht="15.75" customHeight="1" x14ac:dyDescent="0.2">
      <c r="A42" s="227"/>
      <c r="B42" s="385"/>
      <c r="C42" s="382"/>
      <c r="D42" s="382"/>
      <c r="E42" s="522"/>
      <c r="F42" s="522"/>
      <c r="G42" s="387"/>
      <c r="H42" s="382"/>
      <c r="I42" s="164">
        <f t="shared" si="1"/>
        <v>0</v>
      </c>
      <c r="J42" s="175"/>
    </row>
    <row r="43" spans="1:10" ht="15.75" customHeight="1" x14ac:dyDescent="0.2">
      <c r="A43" s="227"/>
      <c r="B43" s="385"/>
      <c r="C43" s="382"/>
      <c r="D43" s="382"/>
      <c r="E43" s="522"/>
      <c r="F43" s="522"/>
      <c r="G43" s="387"/>
      <c r="H43" s="382"/>
      <c r="I43" s="362">
        <f t="shared" si="1"/>
        <v>0</v>
      </c>
      <c r="J43" s="175"/>
    </row>
    <row r="44" spans="1:10" ht="15.75" customHeight="1" x14ac:dyDescent="0.2">
      <c r="A44" s="227"/>
      <c r="B44" s="385"/>
      <c r="C44" s="382"/>
      <c r="D44" s="382"/>
      <c r="E44" s="522"/>
      <c r="F44" s="522"/>
      <c r="G44" s="387"/>
      <c r="H44" s="382"/>
      <c r="I44" s="362">
        <f t="shared" si="1"/>
        <v>0</v>
      </c>
      <c r="J44" s="175"/>
    </row>
    <row r="45" spans="1:10" ht="15.75" customHeight="1" x14ac:dyDescent="0.2">
      <c r="A45" s="227"/>
      <c r="B45" s="385"/>
      <c r="C45" s="382"/>
      <c r="D45" s="382"/>
      <c r="E45" s="522"/>
      <c r="F45" s="522"/>
      <c r="G45" s="387"/>
      <c r="H45" s="382"/>
      <c r="I45" s="164">
        <f t="shared" si="1"/>
        <v>0</v>
      </c>
      <c r="J45" s="175"/>
    </row>
    <row r="46" spans="1:10" ht="15.75" customHeight="1" x14ac:dyDescent="0.2">
      <c r="A46" s="227"/>
      <c r="B46" s="385"/>
      <c r="C46" s="382"/>
      <c r="D46" s="382"/>
      <c r="E46" s="522"/>
      <c r="F46" s="522"/>
      <c r="G46" s="387"/>
      <c r="H46" s="382"/>
      <c r="I46" s="362">
        <f t="shared" si="1"/>
        <v>0</v>
      </c>
      <c r="J46" s="175"/>
    </row>
    <row r="47" spans="1:10" ht="15.75" customHeight="1" x14ac:dyDescent="0.2">
      <c r="A47" s="227"/>
      <c r="B47" s="385"/>
      <c r="C47" s="382"/>
      <c r="D47" s="382"/>
      <c r="E47" s="522"/>
      <c r="F47" s="522"/>
      <c r="G47" s="387"/>
      <c r="H47" s="382"/>
      <c r="I47" s="388">
        <f t="shared" si="1"/>
        <v>0</v>
      </c>
      <c r="J47" s="175"/>
    </row>
    <row r="48" spans="1:10" ht="15.75" customHeight="1" x14ac:dyDescent="0.2">
      <c r="A48" s="389" t="s">
        <v>178</v>
      </c>
      <c r="B48" s="383"/>
      <c r="C48" s="383"/>
      <c r="D48" s="383"/>
      <c r="E48" s="562"/>
      <c r="F48" s="562"/>
      <c r="G48" s="333"/>
      <c r="H48" s="383"/>
      <c r="I48" s="390">
        <f>SUM(I12:I47)</f>
        <v>0</v>
      </c>
      <c r="J48" s="391" t="s">
        <v>0</v>
      </c>
    </row>
    <row r="49" spans="1:10" ht="6" customHeight="1" x14ac:dyDescent="0.2">
      <c r="A49" s="392"/>
      <c r="B49" s="383"/>
      <c r="C49" s="383"/>
      <c r="D49" s="383"/>
      <c r="E49" s="562"/>
      <c r="F49" s="562"/>
      <c r="G49" s="333"/>
      <c r="H49" s="383"/>
      <c r="I49" s="393"/>
      <c r="J49" s="391"/>
    </row>
    <row r="50" spans="1:10" ht="15.75" customHeight="1" x14ac:dyDescent="0.2">
      <c r="A50" s="389" t="s">
        <v>185</v>
      </c>
      <c r="B50" s="394"/>
      <c r="C50" s="383"/>
      <c r="D50" s="383"/>
      <c r="E50" s="562"/>
      <c r="F50" s="562"/>
      <c r="G50" s="333"/>
      <c r="H50" s="333"/>
      <c r="I50" s="164">
        <f t="shared" ref="I50:I55" si="2">SUM(B50+C50-D50)</f>
        <v>0</v>
      </c>
      <c r="J50" s="175"/>
    </row>
    <row r="51" spans="1:10" ht="15.75" customHeight="1" x14ac:dyDescent="0.2">
      <c r="A51" s="227" t="s">
        <v>0</v>
      </c>
      <c r="B51" s="385"/>
      <c r="C51" s="382"/>
      <c r="D51" s="382"/>
      <c r="E51" s="522"/>
      <c r="F51" s="522"/>
      <c r="G51" s="387"/>
      <c r="H51" s="382"/>
      <c r="I51" s="164">
        <f t="shared" si="2"/>
        <v>0</v>
      </c>
      <c r="J51" s="175"/>
    </row>
    <row r="52" spans="1:10" ht="15.75" customHeight="1" x14ac:dyDescent="0.2">
      <c r="A52" s="227"/>
      <c r="B52" s="385"/>
      <c r="C52" s="382"/>
      <c r="D52" s="382"/>
      <c r="E52" s="522"/>
      <c r="F52" s="522"/>
      <c r="G52" s="387"/>
      <c r="H52" s="382"/>
      <c r="I52" s="164">
        <f t="shared" si="2"/>
        <v>0</v>
      </c>
      <c r="J52" s="175"/>
    </row>
    <row r="53" spans="1:10" ht="15.75" customHeight="1" x14ac:dyDescent="0.2">
      <c r="A53" s="227"/>
      <c r="B53" s="385"/>
      <c r="C53" s="382"/>
      <c r="D53" s="382"/>
      <c r="E53" s="522"/>
      <c r="F53" s="522"/>
      <c r="G53" s="387"/>
      <c r="H53" s="382"/>
      <c r="I53" s="164">
        <f t="shared" si="2"/>
        <v>0</v>
      </c>
      <c r="J53" s="175"/>
    </row>
    <row r="54" spans="1:10" ht="15.75" customHeight="1" x14ac:dyDescent="0.2">
      <c r="A54" s="227"/>
      <c r="B54" s="385"/>
      <c r="C54" s="382"/>
      <c r="D54" s="382"/>
      <c r="E54" s="522"/>
      <c r="F54" s="522"/>
      <c r="G54" s="387"/>
      <c r="H54" s="382"/>
      <c r="I54" s="164">
        <f t="shared" si="2"/>
        <v>0</v>
      </c>
      <c r="J54" s="175"/>
    </row>
    <row r="55" spans="1:10" ht="15.75" customHeight="1" x14ac:dyDescent="0.2">
      <c r="A55" s="227"/>
      <c r="B55" s="385"/>
      <c r="C55" s="382"/>
      <c r="D55" s="382"/>
      <c r="E55" s="522"/>
      <c r="F55" s="522"/>
      <c r="G55" s="387"/>
      <c r="H55" s="382"/>
      <c r="I55" s="164">
        <f t="shared" si="2"/>
        <v>0</v>
      </c>
      <c r="J55" s="175"/>
    </row>
    <row r="56" spans="1:10" ht="15.75" customHeight="1" x14ac:dyDescent="0.2">
      <c r="A56" s="227"/>
      <c r="B56" s="385"/>
      <c r="C56" s="382"/>
      <c r="D56" s="382"/>
      <c r="E56" s="522"/>
      <c r="F56" s="522"/>
      <c r="G56" s="616"/>
      <c r="H56" s="382"/>
      <c r="I56" s="164">
        <f t="shared" ref="I56:I76" si="3">SUM(B56+C56-D56)</f>
        <v>0</v>
      </c>
      <c r="J56" s="175"/>
    </row>
    <row r="57" spans="1:10" ht="15.75" customHeight="1" x14ac:dyDescent="0.2">
      <c r="A57" s="227"/>
      <c r="B57" s="385"/>
      <c r="C57" s="382"/>
      <c r="D57" s="382"/>
      <c r="E57" s="522"/>
      <c r="F57" s="522"/>
      <c r="G57" s="616"/>
      <c r="H57" s="382"/>
      <c r="I57" s="164">
        <f t="shared" si="3"/>
        <v>0</v>
      </c>
      <c r="J57" s="175"/>
    </row>
    <row r="58" spans="1:10" ht="15.75" customHeight="1" x14ac:dyDescent="0.2">
      <c r="A58" s="227"/>
      <c r="B58" s="385"/>
      <c r="C58" s="382"/>
      <c r="D58" s="382"/>
      <c r="E58" s="522"/>
      <c r="F58" s="522"/>
      <c r="G58" s="616"/>
      <c r="H58" s="382"/>
      <c r="I58" s="164">
        <f t="shared" si="3"/>
        <v>0</v>
      </c>
      <c r="J58" s="175"/>
    </row>
    <row r="59" spans="1:10" ht="15.75" customHeight="1" x14ac:dyDescent="0.2">
      <c r="A59" s="227"/>
      <c r="B59" s="385"/>
      <c r="C59" s="382"/>
      <c r="D59" s="382"/>
      <c r="E59" s="522"/>
      <c r="F59" s="522"/>
      <c r="G59" s="616"/>
      <c r="H59" s="382"/>
      <c r="I59" s="164">
        <f t="shared" si="3"/>
        <v>0</v>
      </c>
      <c r="J59" s="175"/>
    </row>
    <row r="60" spans="1:10" ht="15.75" customHeight="1" x14ac:dyDescent="0.2">
      <c r="A60" s="227"/>
      <c r="B60" s="385"/>
      <c r="C60" s="382"/>
      <c r="D60" s="382"/>
      <c r="E60" s="522"/>
      <c r="F60" s="522"/>
      <c r="G60" s="616"/>
      <c r="H60" s="382"/>
      <c r="I60" s="164">
        <f t="shared" si="3"/>
        <v>0</v>
      </c>
      <c r="J60" s="175"/>
    </row>
    <row r="61" spans="1:10" ht="15.75" customHeight="1" x14ac:dyDescent="0.2">
      <c r="A61" s="227"/>
      <c r="B61" s="385"/>
      <c r="C61" s="382"/>
      <c r="D61" s="382"/>
      <c r="E61" s="522"/>
      <c r="F61" s="522"/>
      <c r="G61" s="616"/>
      <c r="H61" s="382"/>
      <c r="I61" s="164">
        <f t="shared" ref="I61:I67" si="4">SUM(B61+C61-D61)</f>
        <v>0</v>
      </c>
      <c r="J61" s="175"/>
    </row>
    <row r="62" spans="1:10" ht="15.75" customHeight="1" x14ac:dyDescent="0.2">
      <c r="A62" s="227"/>
      <c r="B62" s="385"/>
      <c r="C62" s="382"/>
      <c r="D62" s="382"/>
      <c r="E62" s="522"/>
      <c r="F62" s="522"/>
      <c r="G62" s="616"/>
      <c r="H62" s="382"/>
      <c r="I62" s="164">
        <f t="shared" si="4"/>
        <v>0</v>
      </c>
      <c r="J62" s="175"/>
    </row>
    <row r="63" spans="1:10" ht="15.75" customHeight="1" x14ac:dyDescent="0.2">
      <c r="A63" s="227"/>
      <c r="B63" s="385"/>
      <c r="C63" s="382"/>
      <c r="D63" s="382"/>
      <c r="E63" s="522"/>
      <c r="F63" s="522"/>
      <c r="G63" s="616"/>
      <c r="H63" s="382"/>
      <c r="I63" s="164">
        <f t="shared" si="4"/>
        <v>0</v>
      </c>
      <c r="J63" s="175"/>
    </row>
    <row r="64" spans="1:10" ht="15.75" customHeight="1" x14ac:dyDescent="0.2">
      <c r="A64" s="227"/>
      <c r="B64" s="385"/>
      <c r="C64" s="382"/>
      <c r="D64" s="382"/>
      <c r="E64" s="522"/>
      <c r="F64" s="522"/>
      <c r="G64" s="616"/>
      <c r="H64" s="382"/>
      <c r="I64" s="164">
        <f t="shared" si="4"/>
        <v>0</v>
      </c>
      <c r="J64" s="175"/>
    </row>
    <row r="65" spans="1:10" ht="15.75" customHeight="1" x14ac:dyDescent="0.2">
      <c r="A65" s="227"/>
      <c r="B65" s="385"/>
      <c r="C65" s="382"/>
      <c r="D65" s="382"/>
      <c r="E65" s="522"/>
      <c r="F65" s="522"/>
      <c r="G65" s="616"/>
      <c r="H65" s="382"/>
      <c r="I65" s="164">
        <f t="shared" si="4"/>
        <v>0</v>
      </c>
      <c r="J65" s="175"/>
    </row>
    <row r="66" spans="1:10" ht="15.75" customHeight="1" x14ac:dyDescent="0.2">
      <c r="A66" s="227"/>
      <c r="B66" s="385"/>
      <c r="C66" s="382"/>
      <c r="D66" s="382"/>
      <c r="E66" s="522"/>
      <c r="F66" s="522"/>
      <c r="G66" s="616"/>
      <c r="H66" s="382"/>
      <c r="I66" s="164">
        <f t="shared" si="4"/>
        <v>0</v>
      </c>
      <c r="J66" s="175"/>
    </row>
    <row r="67" spans="1:10" ht="15.75" customHeight="1" x14ac:dyDescent="0.2">
      <c r="A67" s="227"/>
      <c r="B67" s="385"/>
      <c r="C67" s="382"/>
      <c r="D67" s="382"/>
      <c r="E67" s="522"/>
      <c r="F67" s="522"/>
      <c r="G67" s="616"/>
      <c r="H67" s="382"/>
      <c r="I67" s="164">
        <f t="shared" si="4"/>
        <v>0</v>
      </c>
      <c r="J67" s="175"/>
    </row>
    <row r="68" spans="1:10" ht="15.75" customHeight="1" x14ac:dyDescent="0.2">
      <c r="A68" s="227"/>
      <c r="B68" s="385"/>
      <c r="C68" s="382"/>
      <c r="D68" s="382"/>
      <c r="E68" s="522"/>
      <c r="F68" s="522"/>
      <c r="G68" s="616"/>
      <c r="H68" s="382"/>
      <c r="I68" s="164">
        <f t="shared" si="3"/>
        <v>0</v>
      </c>
      <c r="J68" s="175"/>
    </row>
    <row r="69" spans="1:10" ht="15.75" customHeight="1" x14ac:dyDescent="0.2">
      <c r="A69" s="227"/>
      <c r="B69" s="385"/>
      <c r="C69" s="382"/>
      <c r="D69" s="382"/>
      <c r="E69" s="522"/>
      <c r="F69" s="522"/>
      <c r="G69" s="616"/>
      <c r="H69" s="382"/>
      <c r="I69" s="164">
        <f t="shared" si="3"/>
        <v>0</v>
      </c>
      <c r="J69" s="175"/>
    </row>
    <row r="70" spans="1:10" ht="15.75" customHeight="1" x14ac:dyDescent="0.2">
      <c r="A70" s="227"/>
      <c r="B70" s="385"/>
      <c r="C70" s="382"/>
      <c r="D70" s="382"/>
      <c r="E70" s="522"/>
      <c r="F70" s="522"/>
      <c r="G70" s="616"/>
      <c r="H70" s="382"/>
      <c r="I70" s="164">
        <f t="shared" si="3"/>
        <v>0</v>
      </c>
      <c r="J70" s="175"/>
    </row>
    <row r="71" spans="1:10" ht="15.75" customHeight="1" x14ac:dyDescent="0.2">
      <c r="A71" s="227"/>
      <c r="B71" s="385"/>
      <c r="C71" s="382"/>
      <c r="D71" s="382"/>
      <c r="E71" s="522"/>
      <c r="F71" s="522"/>
      <c r="G71" s="616"/>
      <c r="H71" s="382"/>
      <c r="I71" s="164">
        <f t="shared" si="3"/>
        <v>0</v>
      </c>
      <c r="J71" s="175"/>
    </row>
    <row r="72" spans="1:10" ht="15.75" customHeight="1" x14ac:dyDescent="0.2">
      <c r="A72" s="227"/>
      <c r="B72" s="385"/>
      <c r="C72" s="382"/>
      <c r="D72" s="382"/>
      <c r="E72" s="522"/>
      <c r="F72" s="522"/>
      <c r="G72" s="616"/>
      <c r="H72" s="382"/>
      <c r="I72" s="164">
        <f t="shared" si="3"/>
        <v>0</v>
      </c>
      <c r="J72" s="175"/>
    </row>
    <row r="73" spans="1:10" ht="15.75" customHeight="1" x14ac:dyDescent="0.2">
      <c r="A73" s="227"/>
      <c r="B73" s="385"/>
      <c r="C73" s="382"/>
      <c r="D73" s="382"/>
      <c r="E73" s="522"/>
      <c r="F73" s="522"/>
      <c r="G73" s="616"/>
      <c r="H73" s="382"/>
      <c r="I73" s="164">
        <f t="shared" si="3"/>
        <v>0</v>
      </c>
      <c r="J73" s="175"/>
    </row>
    <row r="74" spans="1:10" ht="15.75" customHeight="1" x14ac:dyDescent="0.2">
      <c r="A74" s="227"/>
      <c r="B74" s="385"/>
      <c r="C74" s="382"/>
      <c r="D74" s="382"/>
      <c r="E74" s="522"/>
      <c r="F74" s="522"/>
      <c r="G74" s="616"/>
      <c r="H74" s="382"/>
      <c r="I74" s="164">
        <f t="shared" si="3"/>
        <v>0</v>
      </c>
      <c r="J74" s="175"/>
    </row>
    <row r="75" spans="1:10" ht="15.75" customHeight="1" x14ac:dyDescent="0.2">
      <c r="A75" s="227"/>
      <c r="B75" s="385"/>
      <c r="C75" s="382"/>
      <c r="D75" s="382"/>
      <c r="E75" s="522"/>
      <c r="F75" s="522"/>
      <c r="G75" s="616"/>
      <c r="H75" s="382"/>
      <c r="I75" s="164">
        <f t="shared" si="3"/>
        <v>0</v>
      </c>
      <c r="J75" s="175"/>
    </row>
    <row r="76" spans="1:10" ht="15.75" customHeight="1" x14ac:dyDescent="0.2">
      <c r="A76" s="227"/>
      <c r="B76" s="385"/>
      <c r="C76" s="382"/>
      <c r="D76" s="382"/>
      <c r="E76" s="522"/>
      <c r="F76" s="522"/>
      <c r="G76" s="616"/>
      <c r="H76" s="382"/>
      <c r="I76" s="164">
        <f t="shared" si="3"/>
        <v>0</v>
      </c>
      <c r="J76" s="175"/>
    </row>
    <row r="77" spans="1:10" ht="15.75" customHeight="1" x14ac:dyDescent="0.2">
      <c r="A77" s="227"/>
      <c r="B77" s="385"/>
      <c r="C77" s="382"/>
      <c r="D77" s="382"/>
      <c r="E77" s="522"/>
      <c r="F77" s="522"/>
      <c r="G77" s="387"/>
      <c r="H77" s="382"/>
      <c r="I77" s="164">
        <f t="shared" ref="I77:I84" si="5">SUM(B77+C77-D77)</f>
        <v>0</v>
      </c>
      <c r="J77" s="175"/>
    </row>
    <row r="78" spans="1:10" ht="15.75" customHeight="1" x14ac:dyDescent="0.2">
      <c r="A78" s="227"/>
      <c r="B78" s="385"/>
      <c r="C78" s="382"/>
      <c r="D78" s="382"/>
      <c r="E78" s="522"/>
      <c r="F78" s="522"/>
      <c r="G78" s="387"/>
      <c r="H78" s="382"/>
      <c r="I78" s="164">
        <f t="shared" si="5"/>
        <v>0</v>
      </c>
      <c r="J78" s="175"/>
    </row>
    <row r="79" spans="1:10" ht="15.75" customHeight="1" x14ac:dyDescent="0.2">
      <c r="A79" s="227"/>
      <c r="B79" s="385"/>
      <c r="C79" s="382"/>
      <c r="D79" s="382"/>
      <c r="E79" s="522"/>
      <c r="F79" s="522"/>
      <c r="G79" s="387"/>
      <c r="H79" s="382"/>
      <c r="I79" s="164">
        <f t="shared" si="5"/>
        <v>0</v>
      </c>
      <c r="J79" s="175"/>
    </row>
    <row r="80" spans="1:10" ht="15.75" customHeight="1" x14ac:dyDescent="0.2">
      <c r="A80" s="227"/>
      <c r="B80" s="385"/>
      <c r="C80" s="382"/>
      <c r="D80" s="382"/>
      <c r="E80" s="522"/>
      <c r="F80" s="522"/>
      <c r="G80" s="387"/>
      <c r="H80" s="382"/>
      <c r="I80" s="164">
        <f t="shared" si="5"/>
        <v>0</v>
      </c>
      <c r="J80" s="175"/>
    </row>
    <row r="81" spans="1:10" ht="15.75" customHeight="1" x14ac:dyDescent="0.2">
      <c r="A81" s="227"/>
      <c r="B81" s="385"/>
      <c r="C81" s="382"/>
      <c r="D81" s="382"/>
      <c r="E81" s="522"/>
      <c r="F81" s="522"/>
      <c r="G81" s="387"/>
      <c r="H81" s="382"/>
      <c r="I81" s="164">
        <f t="shared" si="5"/>
        <v>0</v>
      </c>
      <c r="J81" s="175"/>
    </row>
    <row r="82" spans="1:10" ht="15.75" customHeight="1" x14ac:dyDescent="0.2">
      <c r="A82" s="227"/>
      <c r="B82" s="385"/>
      <c r="C82" s="382"/>
      <c r="D82" s="382"/>
      <c r="E82" s="522"/>
      <c r="F82" s="522"/>
      <c r="G82" s="387"/>
      <c r="H82" s="382"/>
      <c r="I82" s="164">
        <f t="shared" si="5"/>
        <v>0</v>
      </c>
      <c r="J82" s="175"/>
    </row>
    <row r="83" spans="1:10" ht="15.75" customHeight="1" x14ac:dyDescent="0.2">
      <c r="A83" s="227"/>
      <c r="B83" s="385"/>
      <c r="C83" s="382"/>
      <c r="D83" s="382"/>
      <c r="E83" s="522"/>
      <c r="F83" s="522"/>
      <c r="G83" s="387"/>
      <c r="H83" s="382"/>
      <c r="I83" s="164">
        <f t="shared" si="5"/>
        <v>0</v>
      </c>
      <c r="J83" s="175"/>
    </row>
    <row r="84" spans="1:10" ht="15.75" customHeight="1" x14ac:dyDescent="0.2">
      <c r="A84" s="227"/>
      <c r="B84" s="385"/>
      <c r="C84" s="382"/>
      <c r="D84" s="382"/>
      <c r="E84" s="522"/>
      <c r="F84" s="522"/>
      <c r="G84" s="387"/>
      <c r="H84" s="382"/>
      <c r="I84" s="164">
        <f t="shared" si="5"/>
        <v>0</v>
      </c>
      <c r="J84" s="175"/>
    </row>
    <row r="85" spans="1:10" ht="15.75" customHeight="1" x14ac:dyDescent="0.2">
      <c r="A85" s="227"/>
      <c r="B85" s="385"/>
      <c r="C85" s="382"/>
      <c r="D85" s="382"/>
      <c r="E85" s="522"/>
      <c r="F85" s="522"/>
      <c r="G85" s="696"/>
      <c r="H85" s="382"/>
      <c r="I85" s="164">
        <f t="shared" ref="I85:I97" si="6">SUM(B85+C85-D85)</f>
        <v>0</v>
      </c>
      <c r="J85" s="175"/>
    </row>
    <row r="86" spans="1:10" ht="15.75" customHeight="1" x14ac:dyDescent="0.2">
      <c r="A86" s="227"/>
      <c r="B86" s="385"/>
      <c r="C86" s="382"/>
      <c r="D86" s="382"/>
      <c r="E86" s="522"/>
      <c r="F86" s="522"/>
      <c r="G86" s="696"/>
      <c r="H86" s="382"/>
      <c r="I86" s="164">
        <f t="shared" si="6"/>
        <v>0</v>
      </c>
      <c r="J86" s="175"/>
    </row>
    <row r="87" spans="1:10" ht="15.75" customHeight="1" x14ac:dyDescent="0.2">
      <c r="A87" s="227"/>
      <c r="B87" s="385"/>
      <c r="C87" s="382"/>
      <c r="D87" s="382"/>
      <c r="E87" s="522"/>
      <c r="F87" s="522"/>
      <c r="G87" s="696"/>
      <c r="H87" s="382"/>
      <c r="I87" s="164">
        <f t="shared" si="6"/>
        <v>0</v>
      </c>
      <c r="J87" s="175"/>
    </row>
    <row r="88" spans="1:10" ht="15.75" customHeight="1" x14ac:dyDescent="0.2">
      <c r="A88" s="227"/>
      <c r="B88" s="385"/>
      <c r="C88" s="382"/>
      <c r="D88" s="382"/>
      <c r="E88" s="522"/>
      <c r="F88" s="522"/>
      <c r="G88" s="696"/>
      <c r="H88" s="382"/>
      <c r="I88" s="164">
        <f t="shared" si="6"/>
        <v>0</v>
      </c>
      <c r="J88" s="175"/>
    </row>
    <row r="89" spans="1:10" ht="15.75" customHeight="1" x14ac:dyDescent="0.2">
      <c r="A89" s="227"/>
      <c r="B89" s="385"/>
      <c r="C89" s="382"/>
      <c r="D89" s="382"/>
      <c r="E89" s="522"/>
      <c r="F89" s="522"/>
      <c r="G89" s="696"/>
      <c r="H89" s="382"/>
      <c r="I89" s="164">
        <f t="shared" si="6"/>
        <v>0</v>
      </c>
      <c r="J89" s="175"/>
    </row>
    <row r="90" spans="1:10" ht="15.75" customHeight="1" x14ac:dyDescent="0.2">
      <c r="A90" s="227"/>
      <c r="B90" s="385"/>
      <c r="C90" s="382"/>
      <c r="D90" s="382"/>
      <c r="E90" s="522"/>
      <c r="F90" s="522"/>
      <c r="G90" s="696"/>
      <c r="H90" s="382"/>
      <c r="I90" s="164">
        <f t="shared" si="6"/>
        <v>0</v>
      </c>
      <c r="J90" s="175"/>
    </row>
    <row r="91" spans="1:10" ht="15.75" customHeight="1" x14ac:dyDescent="0.2">
      <c r="A91" s="227"/>
      <c r="B91" s="385"/>
      <c r="C91" s="382"/>
      <c r="D91" s="382"/>
      <c r="E91" s="522"/>
      <c r="F91" s="522"/>
      <c r="G91" s="696"/>
      <c r="H91" s="382"/>
      <c r="I91" s="164">
        <f t="shared" si="6"/>
        <v>0</v>
      </c>
      <c r="J91" s="175"/>
    </row>
    <row r="92" spans="1:10" ht="15.75" customHeight="1" x14ac:dyDescent="0.2">
      <c r="A92" s="227"/>
      <c r="B92" s="385"/>
      <c r="C92" s="382"/>
      <c r="D92" s="382"/>
      <c r="E92" s="522"/>
      <c r="F92" s="522"/>
      <c r="G92" s="696"/>
      <c r="H92" s="382"/>
      <c r="I92" s="164">
        <f t="shared" si="6"/>
        <v>0</v>
      </c>
      <c r="J92" s="175"/>
    </row>
    <row r="93" spans="1:10" ht="15.75" customHeight="1" x14ac:dyDescent="0.2">
      <c r="A93" s="227"/>
      <c r="B93" s="385"/>
      <c r="C93" s="382"/>
      <c r="D93" s="382"/>
      <c r="E93" s="522"/>
      <c r="F93" s="522"/>
      <c r="G93" s="696"/>
      <c r="H93" s="382"/>
      <c r="I93" s="164">
        <f t="shared" si="6"/>
        <v>0</v>
      </c>
      <c r="J93" s="175"/>
    </row>
    <row r="94" spans="1:10" ht="15.75" customHeight="1" x14ac:dyDescent="0.2">
      <c r="A94" s="227"/>
      <c r="B94" s="385"/>
      <c r="C94" s="382"/>
      <c r="D94" s="382"/>
      <c r="E94" s="522"/>
      <c r="F94" s="522"/>
      <c r="G94" s="696"/>
      <c r="H94" s="382"/>
      <c r="I94" s="164">
        <f t="shared" si="6"/>
        <v>0</v>
      </c>
      <c r="J94" s="175"/>
    </row>
    <row r="95" spans="1:10" ht="15.75" customHeight="1" x14ac:dyDescent="0.2">
      <c r="A95" s="227"/>
      <c r="B95" s="385"/>
      <c r="C95" s="382"/>
      <c r="D95" s="382"/>
      <c r="E95" s="522"/>
      <c r="F95" s="522"/>
      <c r="G95" s="696"/>
      <c r="H95" s="382"/>
      <c r="I95" s="164">
        <f t="shared" si="6"/>
        <v>0</v>
      </c>
      <c r="J95" s="175"/>
    </row>
    <row r="96" spans="1:10" ht="15.75" customHeight="1" x14ac:dyDescent="0.2">
      <c r="A96" s="227"/>
      <c r="B96" s="385"/>
      <c r="C96" s="382"/>
      <c r="D96" s="382"/>
      <c r="E96" s="522"/>
      <c r="F96" s="522"/>
      <c r="G96" s="696"/>
      <c r="H96" s="382"/>
      <c r="I96" s="164">
        <f t="shared" si="6"/>
        <v>0</v>
      </c>
      <c r="J96" s="175"/>
    </row>
    <row r="97" spans="1:10" ht="15.75" customHeight="1" x14ac:dyDescent="0.2">
      <c r="A97" s="227"/>
      <c r="B97" s="385"/>
      <c r="C97" s="382"/>
      <c r="D97" s="382"/>
      <c r="E97" s="522"/>
      <c r="F97" s="522"/>
      <c r="G97" s="696"/>
      <c r="H97" s="382"/>
      <c r="I97" s="164">
        <f t="shared" si="6"/>
        <v>0</v>
      </c>
      <c r="J97" s="175"/>
    </row>
    <row r="98" spans="1:10" ht="15.75" customHeight="1" x14ac:dyDescent="0.2">
      <c r="A98" s="227"/>
      <c r="B98" s="385"/>
      <c r="C98" s="382"/>
      <c r="D98" s="382"/>
      <c r="E98" s="522"/>
      <c r="F98" s="522"/>
      <c r="G98" s="696"/>
      <c r="H98" s="382"/>
      <c r="I98" s="164">
        <f t="shared" ref="I98:I115" si="7">SUM(B98+C98-D98)</f>
        <v>0</v>
      </c>
      <c r="J98" s="175"/>
    </row>
    <row r="99" spans="1:10" ht="15.75" customHeight="1" x14ac:dyDescent="0.2">
      <c r="A99" s="227"/>
      <c r="B99" s="385"/>
      <c r="C99" s="382"/>
      <c r="D99" s="382"/>
      <c r="E99" s="522"/>
      <c r="F99" s="522"/>
      <c r="G99" s="696"/>
      <c r="H99" s="382"/>
      <c r="I99" s="164">
        <f t="shared" si="7"/>
        <v>0</v>
      </c>
      <c r="J99" s="175"/>
    </row>
    <row r="100" spans="1:10" ht="15.75" customHeight="1" x14ac:dyDescent="0.2">
      <c r="A100" s="227"/>
      <c r="B100" s="385"/>
      <c r="C100" s="382"/>
      <c r="D100" s="382"/>
      <c r="E100" s="522"/>
      <c r="F100" s="522"/>
      <c r="G100" s="696"/>
      <c r="H100" s="382"/>
      <c r="I100" s="164">
        <f>SUM(B100+C100-D100)</f>
        <v>0</v>
      </c>
      <c r="J100" s="175"/>
    </row>
    <row r="101" spans="1:10" ht="15.75" customHeight="1" x14ac:dyDescent="0.2">
      <c r="A101" s="227"/>
      <c r="B101" s="385"/>
      <c r="C101" s="382"/>
      <c r="D101" s="382"/>
      <c r="E101" s="522"/>
      <c r="F101" s="522"/>
      <c r="G101" s="696"/>
      <c r="H101" s="382"/>
      <c r="I101" s="164">
        <f>SUM(B101+C101-D101)</f>
        <v>0</v>
      </c>
      <c r="J101" s="175"/>
    </row>
    <row r="102" spans="1:10" ht="15.75" customHeight="1" x14ac:dyDescent="0.2">
      <c r="A102" s="227"/>
      <c r="B102" s="385"/>
      <c r="C102" s="382"/>
      <c r="D102" s="382"/>
      <c r="E102" s="522"/>
      <c r="F102" s="522"/>
      <c r="G102" s="696"/>
      <c r="H102" s="382"/>
      <c r="I102" s="164">
        <f>SUM(B102+C102-D102)</f>
        <v>0</v>
      </c>
      <c r="J102" s="175"/>
    </row>
    <row r="103" spans="1:10" ht="15.75" customHeight="1" x14ac:dyDescent="0.2">
      <c r="A103" s="227"/>
      <c r="B103" s="385"/>
      <c r="C103" s="382"/>
      <c r="D103" s="382"/>
      <c r="E103" s="522"/>
      <c r="F103" s="522"/>
      <c r="G103" s="696"/>
      <c r="H103" s="382"/>
      <c r="I103" s="164">
        <f>SUM(B103+C103-D103)</f>
        <v>0</v>
      </c>
      <c r="J103" s="175"/>
    </row>
    <row r="104" spans="1:10" ht="15.75" customHeight="1" x14ac:dyDescent="0.2">
      <c r="A104" s="227"/>
      <c r="B104" s="385"/>
      <c r="C104" s="382"/>
      <c r="D104" s="382"/>
      <c r="E104" s="522"/>
      <c r="F104" s="522"/>
      <c r="G104" s="696"/>
      <c r="H104" s="382"/>
      <c r="I104" s="164">
        <f>SUM(B104+C104-D104)</f>
        <v>0</v>
      </c>
      <c r="J104" s="175"/>
    </row>
    <row r="105" spans="1:10" ht="15.75" customHeight="1" x14ac:dyDescent="0.2">
      <c r="A105" s="227"/>
      <c r="B105" s="385"/>
      <c r="C105" s="382"/>
      <c r="D105" s="382"/>
      <c r="E105" s="522"/>
      <c r="F105" s="522"/>
      <c r="G105" s="696"/>
      <c r="H105" s="382"/>
      <c r="I105" s="164">
        <f t="shared" si="7"/>
        <v>0</v>
      </c>
      <c r="J105" s="175"/>
    </row>
    <row r="106" spans="1:10" ht="15.75" customHeight="1" x14ac:dyDescent="0.2">
      <c r="A106" s="227"/>
      <c r="B106" s="385"/>
      <c r="C106" s="382"/>
      <c r="D106" s="382"/>
      <c r="E106" s="522"/>
      <c r="F106" s="522"/>
      <c r="G106" s="696"/>
      <c r="H106" s="382"/>
      <c r="I106" s="164">
        <f t="shared" si="7"/>
        <v>0</v>
      </c>
      <c r="J106" s="175"/>
    </row>
    <row r="107" spans="1:10" ht="15.75" customHeight="1" x14ac:dyDescent="0.2">
      <c r="A107" s="227"/>
      <c r="B107" s="385"/>
      <c r="C107" s="382"/>
      <c r="D107" s="382"/>
      <c r="E107" s="522"/>
      <c r="F107" s="522"/>
      <c r="G107" s="696"/>
      <c r="H107" s="382"/>
      <c r="I107" s="164">
        <f t="shared" si="7"/>
        <v>0</v>
      </c>
      <c r="J107" s="175"/>
    </row>
    <row r="108" spans="1:10" ht="15.75" customHeight="1" x14ac:dyDescent="0.2">
      <c r="A108" s="227"/>
      <c r="B108" s="385"/>
      <c r="C108" s="382"/>
      <c r="D108" s="382"/>
      <c r="E108" s="522"/>
      <c r="F108" s="522"/>
      <c r="G108" s="696"/>
      <c r="H108" s="382"/>
      <c r="I108" s="164">
        <f t="shared" si="7"/>
        <v>0</v>
      </c>
      <c r="J108" s="175"/>
    </row>
    <row r="109" spans="1:10" ht="15.75" customHeight="1" x14ac:dyDescent="0.2">
      <c r="A109" s="227"/>
      <c r="B109" s="385"/>
      <c r="C109" s="382"/>
      <c r="D109" s="382"/>
      <c r="E109" s="522"/>
      <c r="F109" s="522"/>
      <c r="G109" s="696"/>
      <c r="H109" s="382"/>
      <c r="I109" s="164">
        <f t="shared" si="7"/>
        <v>0</v>
      </c>
      <c r="J109" s="175"/>
    </row>
    <row r="110" spans="1:10" ht="15.75" customHeight="1" x14ac:dyDescent="0.2">
      <c r="A110" s="227"/>
      <c r="B110" s="385"/>
      <c r="C110" s="382"/>
      <c r="D110" s="382"/>
      <c r="E110" s="522"/>
      <c r="F110" s="522"/>
      <c r="G110" s="696"/>
      <c r="H110" s="382"/>
      <c r="I110" s="164">
        <f t="shared" si="7"/>
        <v>0</v>
      </c>
      <c r="J110" s="175"/>
    </row>
    <row r="111" spans="1:10" ht="15.75" customHeight="1" x14ac:dyDescent="0.2">
      <c r="A111" s="227"/>
      <c r="B111" s="385"/>
      <c r="C111" s="382"/>
      <c r="D111" s="382"/>
      <c r="E111" s="522"/>
      <c r="F111" s="522"/>
      <c r="G111" s="696"/>
      <c r="H111" s="382"/>
      <c r="I111" s="164">
        <f t="shared" si="7"/>
        <v>0</v>
      </c>
      <c r="J111" s="175"/>
    </row>
    <row r="112" spans="1:10" ht="15.75" customHeight="1" x14ac:dyDescent="0.2">
      <c r="A112" s="227"/>
      <c r="B112" s="385"/>
      <c r="C112" s="382"/>
      <c r="D112" s="382"/>
      <c r="E112" s="522"/>
      <c r="F112" s="522"/>
      <c r="G112" s="696"/>
      <c r="H112" s="382"/>
      <c r="I112" s="164">
        <f t="shared" si="7"/>
        <v>0</v>
      </c>
      <c r="J112" s="175"/>
    </row>
    <row r="113" spans="1:10" ht="15.75" customHeight="1" x14ac:dyDescent="0.2">
      <c r="A113" s="227"/>
      <c r="B113" s="385"/>
      <c r="C113" s="382"/>
      <c r="D113" s="382"/>
      <c r="E113" s="522"/>
      <c r="F113" s="522"/>
      <c r="G113" s="696"/>
      <c r="H113" s="382"/>
      <c r="I113" s="164">
        <f t="shared" si="7"/>
        <v>0</v>
      </c>
      <c r="J113" s="175"/>
    </row>
    <row r="114" spans="1:10" ht="15.75" customHeight="1" x14ac:dyDescent="0.2">
      <c r="A114" s="227"/>
      <c r="B114" s="385"/>
      <c r="C114" s="382"/>
      <c r="D114" s="382"/>
      <c r="E114" s="522"/>
      <c r="F114" s="522"/>
      <c r="G114" s="696"/>
      <c r="H114" s="382"/>
      <c r="I114" s="164">
        <f t="shared" si="7"/>
        <v>0</v>
      </c>
      <c r="J114" s="175"/>
    </row>
    <row r="115" spans="1:10" ht="15.75" customHeight="1" x14ac:dyDescent="0.2">
      <c r="A115" s="227"/>
      <c r="B115" s="385"/>
      <c r="C115" s="382"/>
      <c r="D115" s="382"/>
      <c r="E115" s="522"/>
      <c r="F115" s="522"/>
      <c r="G115" s="696"/>
      <c r="H115" s="382"/>
      <c r="I115" s="164">
        <f t="shared" si="7"/>
        <v>0</v>
      </c>
      <c r="J115" s="175"/>
    </row>
    <row r="116" spans="1:10" ht="15.75" customHeight="1" x14ac:dyDescent="0.2">
      <c r="A116" s="227"/>
      <c r="B116" s="385"/>
      <c r="C116" s="382"/>
      <c r="D116" s="382"/>
      <c r="E116" s="522"/>
      <c r="F116" s="522"/>
      <c r="G116" s="387"/>
      <c r="H116" s="382"/>
      <c r="I116" s="395">
        <f>SUM(B116+C116-D116)</f>
        <v>0</v>
      </c>
      <c r="J116" s="175"/>
    </row>
    <row r="117" spans="1:10" ht="15.75" customHeight="1" x14ac:dyDescent="0.2">
      <c r="A117" s="389" t="s">
        <v>179</v>
      </c>
      <c r="B117" s="383"/>
      <c r="C117" s="383"/>
      <c r="D117" s="383"/>
      <c r="E117" s="562"/>
      <c r="F117" s="562"/>
      <c r="G117" s="333"/>
      <c r="H117" s="383"/>
      <c r="I117" s="370">
        <f>SUM(I50:I116)</f>
        <v>0</v>
      </c>
      <c r="J117" s="175" t="s">
        <v>0</v>
      </c>
    </row>
    <row r="118" spans="1:10" ht="6" customHeight="1" x14ac:dyDescent="0.2">
      <c r="A118" s="392"/>
      <c r="B118" s="383"/>
      <c r="C118" s="383"/>
      <c r="D118" s="383"/>
      <c r="E118" s="562"/>
      <c r="F118" s="562"/>
      <c r="G118" s="333"/>
      <c r="H118" s="383"/>
      <c r="I118" s="393"/>
      <c r="J118" s="391"/>
    </row>
    <row r="119" spans="1:10" ht="15.75" customHeight="1" x14ac:dyDescent="0.2">
      <c r="A119" s="227" t="s">
        <v>184</v>
      </c>
      <c r="B119" s="394"/>
      <c r="C119" s="383"/>
      <c r="D119" s="383"/>
      <c r="E119" s="562"/>
      <c r="F119" s="562"/>
      <c r="G119" s="333"/>
      <c r="H119" s="333"/>
      <c r="I119" s="164">
        <f t="shared" ref="I119:I265" si="8">SUM(B119+C119-D119)</f>
        <v>0</v>
      </c>
      <c r="J119" s="175"/>
    </row>
    <row r="120" spans="1:10" ht="15.75" customHeight="1" x14ac:dyDescent="0.2">
      <c r="A120" s="227"/>
      <c r="B120" s="385"/>
      <c r="C120" s="382"/>
      <c r="D120" s="382"/>
      <c r="E120" s="563"/>
      <c r="F120" s="563"/>
      <c r="G120" s="397"/>
      <c r="H120" s="382"/>
      <c r="I120" s="164">
        <f t="shared" si="8"/>
        <v>0</v>
      </c>
      <c r="J120" s="175"/>
    </row>
    <row r="121" spans="1:10" ht="15.75" customHeight="1" x14ac:dyDescent="0.2">
      <c r="A121" s="227"/>
      <c r="B121" s="385"/>
      <c r="C121" s="382"/>
      <c r="D121" s="382"/>
      <c r="E121" s="563"/>
      <c r="F121" s="563"/>
      <c r="G121" s="397"/>
      <c r="H121" s="382"/>
      <c r="I121" s="164">
        <f t="shared" si="8"/>
        <v>0</v>
      </c>
      <c r="J121" s="175"/>
    </row>
    <row r="122" spans="1:10" ht="15.75" customHeight="1" x14ac:dyDescent="0.2">
      <c r="A122" s="227"/>
      <c r="B122" s="385"/>
      <c r="C122" s="382"/>
      <c r="D122" s="382"/>
      <c r="E122" s="563"/>
      <c r="F122" s="563"/>
      <c r="G122" s="397"/>
      <c r="H122" s="382"/>
      <c r="I122" s="164">
        <f t="shared" si="8"/>
        <v>0</v>
      </c>
      <c r="J122" s="175"/>
    </row>
    <row r="123" spans="1:10" ht="15.75" customHeight="1" x14ac:dyDescent="0.2">
      <c r="A123" s="227"/>
      <c r="B123" s="385"/>
      <c r="C123" s="382"/>
      <c r="D123" s="382"/>
      <c r="E123" s="563"/>
      <c r="F123" s="563"/>
      <c r="G123" s="397"/>
      <c r="H123" s="382"/>
      <c r="I123" s="164">
        <f>SUM(B123+C123-D123)</f>
        <v>0</v>
      </c>
      <c r="J123" s="175"/>
    </row>
    <row r="124" spans="1:10" ht="15.75" customHeight="1" x14ac:dyDescent="0.2">
      <c r="A124" s="227"/>
      <c r="B124" s="385"/>
      <c r="C124" s="382"/>
      <c r="D124" s="382"/>
      <c r="E124" s="563"/>
      <c r="F124" s="563"/>
      <c r="G124" s="397"/>
      <c r="H124" s="382"/>
      <c r="I124" s="164">
        <f>SUM(B124+C124-D124)</f>
        <v>0</v>
      </c>
      <c r="J124" s="175"/>
    </row>
    <row r="125" spans="1:10" ht="15.75" customHeight="1" x14ac:dyDescent="0.2">
      <c r="A125" s="227"/>
      <c r="B125" s="385"/>
      <c r="C125" s="382"/>
      <c r="D125" s="382"/>
      <c r="E125" s="563"/>
      <c r="F125" s="563"/>
      <c r="G125" s="397"/>
      <c r="H125" s="382"/>
      <c r="I125" s="164">
        <f>SUM(B125+C125-D125)</f>
        <v>0</v>
      </c>
      <c r="J125" s="175"/>
    </row>
    <row r="126" spans="1:10" ht="15.75" customHeight="1" x14ac:dyDescent="0.2">
      <c r="A126" s="227"/>
      <c r="B126" s="385"/>
      <c r="C126" s="382"/>
      <c r="D126" s="382"/>
      <c r="E126" s="522"/>
      <c r="F126" s="522"/>
      <c r="G126" s="387"/>
      <c r="H126" s="382"/>
      <c r="I126" s="164">
        <f t="shared" si="8"/>
        <v>0</v>
      </c>
      <c r="J126" s="175"/>
    </row>
    <row r="127" spans="1:10" ht="15.75" customHeight="1" x14ac:dyDescent="0.2">
      <c r="A127" s="227"/>
      <c r="B127" s="385"/>
      <c r="C127" s="382"/>
      <c r="D127" s="382"/>
      <c r="E127" s="522"/>
      <c r="F127" s="522"/>
      <c r="G127" s="387"/>
      <c r="H127" s="382"/>
      <c r="I127" s="164">
        <f t="shared" si="8"/>
        <v>0</v>
      </c>
      <c r="J127" s="175"/>
    </row>
    <row r="128" spans="1:10" ht="15.75" customHeight="1" x14ac:dyDescent="0.2">
      <c r="A128" s="227"/>
      <c r="B128" s="385"/>
      <c r="C128" s="382"/>
      <c r="D128" s="382"/>
      <c r="E128" s="522"/>
      <c r="F128" s="522"/>
      <c r="G128" s="387"/>
      <c r="H128" s="382"/>
      <c r="I128" s="398">
        <f t="shared" si="8"/>
        <v>0</v>
      </c>
      <c r="J128" s="175"/>
    </row>
    <row r="129" spans="1:10" ht="15.75" customHeight="1" x14ac:dyDescent="0.2">
      <c r="A129" s="227" t="s">
        <v>180</v>
      </c>
      <c r="B129" s="383"/>
      <c r="C129" s="383"/>
      <c r="D129" s="383"/>
      <c r="E129" s="562"/>
      <c r="F129" s="562"/>
      <c r="G129" s="333"/>
      <c r="H129" s="383"/>
      <c r="I129" s="370">
        <f>SUM(I119:I128)</f>
        <v>0</v>
      </c>
      <c r="J129" s="175" t="s">
        <v>0</v>
      </c>
    </row>
    <row r="130" spans="1:10" ht="6" customHeight="1" x14ac:dyDescent="0.2">
      <c r="A130" s="392"/>
      <c r="B130" s="383"/>
      <c r="C130" s="383"/>
      <c r="D130" s="383"/>
      <c r="E130" s="562"/>
      <c r="F130" s="562"/>
      <c r="G130" s="333"/>
      <c r="H130" s="383"/>
      <c r="I130" s="393"/>
      <c r="J130" s="391"/>
    </row>
    <row r="131" spans="1:10" ht="15.75" customHeight="1" x14ac:dyDescent="0.2">
      <c r="A131" s="389" t="s">
        <v>465</v>
      </c>
      <c r="B131" s="351">
        <f>SUM(B12:B129)</f>
        <v>0</v>
      </c>
      <c r="C131" s="351">
        <f>SUM(C12:C129)</f>
        <v>0</v>
      </c>
      <c r="D131" s="351">
        <f>SUM(D12:D129)</f>
        <v>0</v>
      </c>
      <c r="E131" s="562" t="s">
        <v>0</v>
      </c>
      <c r="F131" s="562" t="s">
        <v>0</v>
      </c>
      <c r="G131" s="333" t="s">
        <v>0</v>
      </c>
      <c r="H131" s="351">
        <f>SUM(H12:H129)</f>
        <v>0</v>
      </c>
      <c r="I131" s="351">
        <f>SUM(I48+I117+I129)</f>
        <v>0</v>
      </c>
      <c r="J131" s="399">
        <f>I131</f>
        <v>0</v>
      </c>
    </row>
    <row r="132" spans="1:10" ht="6" customHeight="1" x14ac:dyDescent="0.2">
      <c r="A132" s="392"/>
      <c r="B132" s="383"/>
      <c r="C132" s="383"/>
      <c r="D132" s="383"/>
      <c r="E132" s="562"/>
      <c r="F132" s="562"/>
      <c r="G132" s="333"/>
      <c r="H132" s="383"/>
      <c r="I132" s="393"/>
      <c r="J132" s="391"/>
    </row>
    <row r="133" spans="1:10" ht="15.75" customHeight="1" x14ac:dyDescent="0.2">
      <c r="A133" s="389" t="s">
        <v>183</v>
      </c>
      <c r="B133" s="382"/>
      <c r="C133" s="383"/>
      <c r="D133" s="383"/>
      <c r="E133" s="562"/>
      <c r="F133" s="562"/>
      <c r="G133" s="333"/>
      <c r="H133" s="333"/>
      <c r="I133" s="164">
        <f t="shared" si="8"/>
        <v>0</v>
      </c>
      <c r="J133" s="175"/>
    </row>
    <row r="134" spans="1:10" ht="15.75" customHeight="1" x14ac:dyDescent="0.2">
      <c r="A134" s="227"/>
      <c r="B134" s="385"/>
      <c r="C134" s="382"/>
      <c r="D134" s="382"/>
      <c r="E134" s="522"/>
      <c r="F134" s="522"/>
      <c r="G134" s="387"/>
      <c r="H134" s="382"/>
      <c r="I134" s="164">
        <f t="shared" si="8"/>
        <v>0</v>
      </c>
      <c r="J134" s="175"/>
    </row>
    <row r="135" spans="1:10" ht="15.75" customHeight="1" x14ac:dyDescent="0.2">
      <c r="A135" s="227"/>
      <c r="B135" s="385"/>
      <c r="C135" s="382"/>
      <c r="D135" s="382"/>
      <c r="E135" s="522"/>
      <c r="F135" s="522"/>
      <c r="G135" s="387"/>
      <c r="H135" s="382"/>
      <c r="I135" s="164">
        <f t="shared" si="8"/>
        <v>0</v>
      </c>
      <c r="J135" s="175"/>
    </row>
    <row r="136" spans="1:10" ht="15.75" customHeight="1" x14ac:dyDescent="0.2">
      <c r="A136" s="227"/>
      <c r="B136" s="385"/>
      <c r="C136" s="382"/>
      <c r="D136" s="382"/>
      <c r="E136" s="522"/>
      <c r="F136" s="522"/>
      <c r="G136" s="387"/>
      <c r="H136" s="382"/>
      <c r="I136" s="164">
        <f t="shared" si="8"/>
        <v>0</v>
      </c>
      <c r="J136" s="175"/>
    </row>
    <row r="137" spans="1:10" ht="15.75" customHeight="1" x14ac:dyDescent="0.2">
      <c r="A137" s="227"/>
      <c r="B137" s="385"/>
      <c r="C137" s="382"/>
      <c r="D137" s="382"/>
      <c r="E137" s="522"/>
      <c r="F137" s="522"/>
      <c r="G137" s="387"/>
      <c r="H137" s="382"/>
      <c r="I137" s="164">
        <f t="shared" ref="I137:I143" si="9">SUM(B137+C137-D137)</f>
        <v>0</v>
      </c>
      <c r="J137" s="175"/>
    </row>
    <row r="138" spans="1:10" ht="15.75" customHeight="1" x14ac:dyDescent="0.2">
      <c r="A138" s="227"/>
      <c r="B138" s="385"/>
      <c r="C138" s="382"/>
      <c r="D138" s="382"/>
      <c r="E138" s="522"/>
      <c r="F138" s="522"/>
      <c r="G138" s="387"/>
      <c r="H138" s="382"/>
      <c r="I138" s="164">
        <f t="shared" si="9"/>
        <v>0</v>
      </c>
      <c r="J138" s="175"/>
    </row>
    <row r="139" spans="1:10" ht="15.75" customHeight="1" x14ac:dyDescent="0.2">
      <c r="A139" s="227"/>
      <c r="B139" s="385"/>
      <c r="C139" s="382"/>
      <c r="D139" s="382"/>
      <c r="E139" s="522"/>
      <c r="F139" s="522"/>
      <c r="G139" s="387"/>
      <c r="H139" s="382"/>
      <c r="I139" s="164">
        <f t="shared" si="9"/>
        <v>0</v>
      </c>
      <c r="J139" s="175"/>
    </row>
    <row r="140" spans="1:10" ht="15.75" customHeight="1" x14ac:dyDescent="0.2">
      <c r="A140" s="227"/>
      <c r="B140" s="385"/>
      <c r="C140" s="382"/>
      <c r="D140" s="382"/>
      <c r="E140" s="522"/>
      <c r="F140" s="522"/>
      <c r="G140" s="387"/>
      <c r="H140" s="382"/>
      <c r="I140" s="164">
        <f t="shared" si="9"/>
        <v>0</v>
      </c>
      <c r="J140" s="175"/>
    </row>
    <row r="141" spans="1:10" ht="15.75" customHeight="1" x14ac:dyDescent="0.2">
      <c r="A141" s="227"/>
      <c r="B141" s="385"/>
      <c r="C141" s="382"/>
      <c r="D141" s="382"/>
      <c r="E141" s="522"/>
      <c r="F141" s="522"/>
      <c r="G141" s="387"/>
      <c r="H141" s="382"/>
      <c r="I141" s="164">
        <f t="shared" si="9"/>
        <v>0</v>
      </c>
      <c r="J141" s="175"/>
    </row>
    <row r="142" spans="1:10" ht="15.75" customHeight="1" x14ac:dyDescent="0.2">
      <c r="A142" s="227"/>
      <c r="B142" s="385"/>
      <c r="C142" s="382"/>
      <c r="D142" s="382"/>
      <c r="E142" s="522"/>
      <c r="F142" s="522"/>
      <c r="G142" s="387"/>
      <c r="H142" s="382"/>
      <c r="I142" s="164">
        <f t="shared" si="9"/>
        <v>0</v>
      </c>
      <c r="J142" s="175"/>
    </row>
    <row r="143" spans="1:10" ht="15.75" customHeight="1" x14ac:dyDescent="0.2">
      <c r="A143" s="227"/>
      <c r="B143" s="385"/>
      <c r="C143" s="382"/>
      <c r="D143" s="382"/>
      <c r="E143" s="522"/>
      <c r="F143" s="522"/>
      <c r="G143" s="387"/>
      <c r="H143" s="382"/>
      <c r="I143" s="164">
        <f t="shared" si="9"/>
        <v>0</v>
      </c>
      <c r="J143" s="175"/>
    </row>
    <row r="144" spans="1:10" ht="15.75" customHeight="1" x14ac:dyDescent="0.2">
      <c r="A144" s="227"/>
      <c r="B144" s="385"/>
      <c r="C144" s="382"/>
      <c r="D144" s="382"/>
      <c r="E144" s="522"/>
      <c r="F144" s="522"/>
      <c r="G144" s="387"/>
      <c r="H144" s="382"/>
      <c r="I144" s="164">
        <f t="shared" si="8"/>
        <v>0</v>
      </c>
      <c r="J144" s="175"/>
    </row>
    <row r="145" spans="1:10" ht="15.75" customHeight="1" x14ac:dyDescent="0.2">
      <c r="A145" s="227"/>
      <c r="B145" s="385"/>
      <c r="C145" s="382"/>
      <c r="D145" s="382"/>
      <c r="E145" s="522"/>
      <c r="F145" s="522"/>
      <c r="G145" s="387"/>
      <c r="H145" s="382"/>
      <c r="I145" s="164">
        <f>SUM(B145+C145-D145)</f>
        <v>0</v>
      </c>
      <c r="J145" s="175"/>
    </row>
    <row r="146" spans="1:10" ht="15.75" customHeight="1" x14ac:dyDescent="0.2">
      <c r="A146" s="227"/>
      <c r="B146" s="385"/>
      <c r="C146" s="382"/>
      <c r="D146" s="382"/>
      <c r="E146" s="522"/>
      <c r="F146" s="522"/>
      <c r="G146" s="387"/>
      <c r="H146" s="382"/>
      <c r="I146" s="164">
        <f>SUM(B146+C146-D146)</f>
        <v>0</v>
      </c>
      <c r="J146" s="175"/>
    </row>
    <row r="147" spans="1:10" ht="15.75" customHeight="1" x14ac:dyDescent="0.2">
      <c r="A147" s="227"/>
      <c r="B147" s="385"/>
      <c r="C147" s="382"/>
      <c r="D147" s="382"/>
      <c r="E147" s="522"/>
      <c r="F147" s="522"/>
      <c r="G147" s="387"/>
      <c r="H147" s="382"/>
      <c r="I147" s="164">
        <f t="shared" si="8"/>
        <v>0</v>
      </c>
      <c r="J147" s="175"/>
    </row>
    <row r="148" spans="1:10" ht="15.75" customHeight="1" x14ac:dyDescent="0.2">
      <c r="A148" s="227"/>
      <c r="B148" s="385"/>
      <c r="C148" s="382"/>
      <c r="D148" s="382"/>
      <c r="E148" s="522"/>
      <c r="F148" s="522"/>
      <c r="G148" s="387"/>
      <c r="H148" s="382"/>
      <c r="I148" s="164">
        <f t="shared" si="8"/>
        <v>0</v>
      </c>
      <c r="J148" s="175"/>
    </row>
    <row r="149" spans="1:10" ht="15.75" customHeight="1" x14ac:dyDescent="0.2">
      <c r="A149" s="227"/>
      <c r="B149" s="385"/>
      <c r="C149" s="382"/>
      <c r="D149" s="382"/>
      <c r="E149" s="522"/>
      <c r="F149" s="522"/>
      <c r="G149" s="387"/>
      <c r="H149" s="382"/>
      <c r="I149" s="164">
        <f t="shared" si="8"/>
        <v>0</v>
      </c>
      <c r="J149" s="175"/>
    </row>
    <row r="150" spans="1:10" ht="15.75" customHeight="1" x14ac:dyDescent="0.2">
      <c r="A150" s="227"/>
      <c r="B150" s="385"/>
      <c r="C150" s="382"/>
      <c r="D150" s="382"/>
      <c r="E150" s="522"/>
      <c r="F150" s="522"/>
      <c r="G150" s="387"/>
      <c r="H150" s="382"/>
      <c r="I150" s="164">
        <f t="shared" si="8"/>
        <v>0</v>
      </c>
      <c r="J150" s="175"/>
    </row>
    <row r="151" spans="1:10" ht="15.75" customHeight="1" x14ac:dyDescent="0.2">
      <c r="A151" s="227"/>
      <c r="B151" s="385"/>
      <c r="C151" s="382"/>
      <c r="D151" s="382"/>
      <c r="E151" s="522"/>
      <c r="F151" s="522"/>
      <c r="G151" s="387"/>
      <c r="H151" s="382"/>
      <c r="I151" s="164">
        <f t="shared" si="8"/>
        <v>0</v>
      </c>
      <c r="J151" s="175"/>
    </row>
    <row r="152" spans="1:10" ht="15.75" customHeight="1" x14ac:dyDescent="0.2">
      <c r="A152" s="227"/>
      <c r="B152" s="385"/>
      <c r="C152" s="382"/>
      <c r="D152" s="382"/>
      <c r="E152" s="522"/>
      <c r="F152" s="522"/>
      <c r="G152" s="387"/>
      <c r="H152" s="382"/>
      <c r="I152" s="164">
        <f t="shared" si="8"/>
        <v>0</v>
      </c>
      <c r="J152" s="175"/>
    </row>
    <row r="153" spans="1:10" ht="15.75" customHeight="1" x14ac:dyDescent="0.2">
      <c r="A153" s="227"/>
      <c r="B153" s="385"/>
      <c r="C153" s="382"/>
      <c r="D153" s="382"/>
      <c r="E153" s="522"/>
      <c r="F153" s="522"/>
      <c r="G153" s="616"/>
      <c r="H153" s="382"/>
      <c r="I153" s="164">
        <f t="shared" si="8"/>
        <v>0</v>
      </c>
      <c r="J153" s="175"/>
    </row>
    <row r="154" spans="1:10" ht="15.75" customHeight="1" x14ac:dyDescent="0.2">
      <c r="A154" s="227"/>
      <c r="B154" s="385"/>
      <c r="C154" s="382"/>
      <c r="D154" s="382"/>
      <c r="E154" s="522"/>
      <c r="F154" s="522"/>
      <c r="G154" s="616"/>
      <c r="H154" s="382"/>
      <c r="I154" s="164">
        <f t="shared" si="8"/>
        <v>0</v>
      </c>
      <c r="J154" s="175"/>
    </row>
    <row r="155" spans="1:10" ht="15.75" customHeight="1" x14ac:dyDescent="0.2">
      <c r="A155" s="227"/>
      <c r="B155" s="385"/>
      <c r="C155" s="382"/>
      <c r="D155" s="382"/>
      <c r="E155" s="522"/>
      <c r="F155" s="522"/>
      <c r="G155" s="616"/>
      <c r="H155" s="382"/>
      <c r="I155" s="164">
        <f t="shared" si="8"/>
        <v>0</v>
      </c>
      <c r="J155" s="175"/>
    </row>
    <row r="156" spans="1:10" ht="15.75" customHeight="1" x14ac:dyDescent="0.2">
      <c r="A156" s="227"/>
      <c r="B156" s="385"/>
      <c r="C156" s="382"/>
      <c r="D156" s="382"/>
      <c r="E156" s="522"/>
      <c r="F156" s="522"/>
      <c r="G156" s="616"/>
      <c r="H156" s="382"/>
      <c r="I156" s="164">
        <f t="shared" si="8"/>
        <v>0</v>
      </c>
      <c r="J156" s="175"/>
    </row>
    <row r="157" spans="1:10" ht="15.75" customHeight="1" x14ac:dyDescent="0.2">
      <c r="A157" s="227"/>
      <c r="B157" s="385"/>
      <c r="C157" s="382"/>
      <c r="D157" s="382"/>
      <c r="E157" s="522"/>
      <c r="F157" s="522"/>
      <c r="G157" s="616"/>
      <c r="H157" s="382"/>
      <c r="I157" s="164">
        <f t="shared" si="8"/>
        <v>0</v>
      </c>
      <c r="J157" s="175"/>
    </row>
    <row r="158" spans="1:10" ht="15.75" customHeight="1" x14ac:dyDescent="0.2">
      <c r="A158" s="227"/>
      <c r="B158" s="385"/>
      <c r="C158" s="382"/>
      <c r="D158" s="382"/>
      <c r="E158" s="522"/>
      <c r="F158" s="522"/>
      <c r="G158" s="616"/>
      <c r="H158" s="382"/>
      <c r="I158" s="164">
        <f t="shared" si="8"/>
        <v>0</v>
      </c>
      <c r="J158" s="175"/>
    </row>
    <row r="159" spans="1:10" ht="15.75" customHeight="1" x14ac:dyDescent="0.2">
      <c r="A159" s="227"/>
      <c r="B159" s="385"/>
      <c r="C159" s="382"/>
      <c r="D159" s="382"/>
      <c r="E159" s="522"/>
      <c r="F159" s="522"/>
      <c r="G159" s="616"/>
      <c r="H159" s="382"/>
      <c r="I159" s="164">
        <f t="shared" si="8"/>
        <v>0</v>
      </c>
      <c r="J159" s="175"/>
    </row>
    <row r="160" spans="1:10" ht="15.75" customHeight="1" x14ac:dyDescent="0.2">
      <c r="A160" s="227"/>
      <c r="B160" s="385"/>
      <c r="C160" s="382"/>
      <c r="D160" s="382"/>
      <c r="E160" s="522"/>
      <c r="F160" s="522"/>
      <c r="G160" s="616"/>
      <c r="H160" s="382"/>
      <c r="I160" s="164">
        <f t="shared" si="8"/>
        <v>0</v>
      </c>
      <c r="J160" s="175"/>
    </row>
    <row r="161" spans="1:10" ht="15.75" customHeight="1" x14ac:dyDescent="0.2">
      <c r="A161" s="227"/>
      <c r="B161" s="385"/>
      <c r="C161" s="382"/>
      <c r="D161" s="382"/>
      <c r="E161" s="522"/>
      <c r="F161" s="522"/>
      <c r="G161" s="616"/>
      <c r="H161" s="382"/>
      <c r="I161" s="164">
        <f t="shared" si="8"/>
        <v>0</v>
      </c>
      <c r="J161" s="175"/>
    </row>
    <row r="162" spans="1:10" ht="15.75" customHeight="1" x14ac:dyDescent="0.2">
      <c r="A162" s="227"/>
      <c r="B162" s="385"/>
      <c r="C162" s="382"/>
      <c r="D162" s="382"/>
      <c r="E162" s="522"/>
      <c r="F162" s="522"/>
      <c r="G162" s="616"/>
      <c r="H162" s="382"/>
      <c r="I162" s="164">
        <f t="shared" si="8"/>
        <v>0</v>
      </c>
      <c r="J162" s="175"/>
    </row>
    <row r="163" spans="1:10" ht="15.75" customHeight="1" x14ac:dyDescent="0.2">
      <c r="A163" s="227"/>
      <c r="B163" s="385"/>
      <c r="C163" s="382"/>
      <c r="D163" s="382"/>
      <c r="E163" s="522"/>
      <c r="F163" s="522"/>
      <c r="G163" s="616"/>
      <c r="H163" s="382"/>
      <c r="I163" s="164">
        <f t="shared" si="8"/>
        <v>0</v>
      </c>
      <c r="J163" s="175"/>
    </row>
    <row r="164" spans="1:10" ht="15.75" customHeight="1" x14ac:dyDescent="0.2">
      <c r="A164" s="227"/>
      <c r="B164" s="385"/>
      <c r="C164" s="382"/>
      <c r="D164" s="382"/>
      <c r="E164" s="522"/>
      <c r="F164" s="522"/>
      <c r="G164" s="616"/>
      <c r="H164" s="382"/>
      <c r="I164" s="164">
        <f t="shared" si="8"/>
        <v>0</v>
      </c>
      <c r="J164" s="175"/>
    </row>
    <row r="165" spans="1:10" ht="15.75" customHeight="1" x14ac:dyDescent="0.2">
      <c r="A165" s="227"/>
      <c r="B165" s="385"/>
      <c r="C165" s="382"/>
      <c r="D165" s="382"/>
      <c r="E165" s="522"/>
      <c r="F165" s="522"/>
      <c r="G165" s="616"/>
      <c r="H165" s="382"/>
      <c r="I165" s="164">
        <f t="shared" si="8"/>
        <v>0</v>
      </c>
      <c r="J165" s="175"/>
    </row>
    <row r="166" spans="1:10" ht="15.75" customHeight="1" x14ac:dyDescent="0.2">
      <c r="A166" s="227"/>
      <c r="B166" s="385"/>
      <c r="C166" s="382"/>
      <c r="D166" s="382"/>
      <c r="E166" s="522"/>
      <c r="F166" s="522"/>
      <c r="G166" s="616"/>
      <c r="H166" s="382"/>
      <c r="I166" s="164">
        <f t="shared" si="8"/>
        <v>0</v>
      </c>
      <c r="J166" s="175"/>
    </row>
    <row r="167" spans="1:10" ht="15.75" customHeight="1" x14ac:dyDescent="0.2">
      <c r="A167" s="227"/>
      <c r="B167" s="385"/>
      <c r="C167" s="382"/>
      <c r="D167" s="382"/>
      <c r="E167" s="522"/>
      <c r="F167" s="522"/>
      <c r="G167" s="616"/>
      <c r="H167" s="382"/>
      <c r="I167" s="164">
        <f t="shared" si="8"/>
        <v>0</v>
      </c>
      <c r="J167" s="175"/>
    </row>
    <row r="168" spans="1:10" ht="15.75" customHeight="1" x14ac:dyDescent="0.2">
      <c r="A168" s="227"/>
      <c r="B168" s="385"/>
      <c r="C168" s="382"/>
      <c r="D168" s="382"/>
      <c r="E168" s="522"/>
      <c r="F168" s="522"/>
      <c r="G168" s="616"/>
      <c r="H168" s="382"/>
      <c r="I168" s="164">
        <f t="shared" si="8"/>
        <v>0</v>
      </c>
      <c r="J168" s="175"/>
    </row>
    <row r="169" spans="1:10" ht="15.75" customHeight="1" x14ac:dyDescent="0.2">
      <c r="A169" s="227"/>
      <c r="B169" s="385"/>
      <c r="C169" s="382"/>
      <c r="D169" s="382"/>
      <c r="E169" s="522"/>
      <c r="F169" s="522"/>
      <c r="G169" s="616"/>
      <c r="H169" s="382"/>
      <c r="I169" s="164">
        <f t="shared" si="8"/>
        <v>0</v>
      </c>
      <c r="J169" s="175"/>
    </row>
    <row r="170" spans="1:10" ht="15.75" customHeight="1" x14ac:dyDescent="0.2">
      <c r="A170" s="227"/>
      <c r="B170" s="385"/>
      <c r="C170" s="382"/>
      <c r="D170" s="382"/>
      <c r="E170" s="522"/>
      <c r="F170" s="522"/>
      <c r="G170" s="616"/>
      <c r="H170" s="382"/>
      <c r="I170" s="164">
        <f t="shared" si="8"/>
        <v>0</v>
      </c>
      <c r="J170" s="175"/>
    </row>
    <row r="171" spans="1:10" ht="15.75" customHeight="1" x14ac:dyDescent="0.2">
      <c r="A171" s="227"/>
      <c r="B171" s="385"/>
      <c r="C171" s="382"/>
      <c r="D171" s="382"/>
      <c r="E171" s="522"/>
      <c r="F171" s="522"/>
      <c r="G171" s="616"/>
      <c r="H171" s="382"/>
      <c r="I171" s="164">
        <f t="shared" si="8"/>
        <v>0</v>
      </c>
      <c r="J171" s="175"/>
    </row>
    <row r="172" spans="1:10" ht="15.75" customHeight="1" x14ac:dyDescent="0.2">
      <c r="A172" s="227"/>
      <c r="B172" s="385"/>
      <c r="C172" s="382"/>
      <c r="D172" s="382"/>
      <c r="E172" s="522"/>
      <c r="F172" s="522"/>
      <c r="G172" s="616"/>
      <c r="H172" s="382"/>
      <c r="I172" s="164">
        <f t="shared" si="8"/>
        <v>0</v>
      </c>
      <c r="J172" s="175"/>
    </row>
    <row r="173" spans="1:10" ht="15.75" customHeight="1" x14ac:dyDescent="0.2">
      <c r="A173" s="227"/>
      <c r="B173" s="385"/>
      <c r="C173" s="382"/>
      <c r="D173" s="382"/>
      <c r="E173" s="522"/>
      <c r="F173" s="522"/>
      <c r="G173" s="616"/>
      <c r="H173" s="382"/>
      <c r="I173" s="164">
        <f t="shared" si="8"/>
        <v>0</v>
      </c>
      <c r="J173" s="175"/>
    </row>
    <row r="174" spans="1:10" ht="15.75" customHeight="1" x14ac:dyDescent="0.2">
      <c r="A174" s="227"/>
      <c r="B174" s="385"/>
      <c r="C174" s="382"/>
      <c r="D174" s="382"/>
      <c r="E174" s="522"/>
      <c r="F174" s="522"/>
      <c r="G174" s="616"/>
      <c r="H174" s="382"/>
      <c r="I174" s="164">
        <f t="shared" si="8"/>
        <v>0</v>
      </c>
      <c r="J174" s="175"/>
    </row>
    <row r="175" spans="1:10" ht="15.75" customHeight="1" x14ac:dyDescent="0.2">
      <c r="A175" s="227"/>
      <c r="B175" s="385"/>
      <c r="C175" s="382"/>
      <c r="D175" s="382"/>
      <c r="E175" s="522"/>
      <c r="F175" s="522"/>
      <c r="G175" s="616"/>
      <c r="H175" s="382"/>
      <c r="I175" s="164">
        <f t="shared" si="8"/>
        <v>0</v>
      </c>
      <c r="J175" s="175"/>
    </row>
    <row r="176" spans="1:10" ht="15.75" customHeight="1" x14ac:dyDescent="0.2">
      <c r="A176" s="227"/>
      <c r="B176" s="385"/>
      <c r="C176" s="382"/>
      <c r="D176" s="382"/>
      <c r="E176" s="522"/>
      <c r="F176" s="522"/>
      <c r="G176" s="616"/>
      <c r="H176" s="382"/>
      <c r="I176" s="164">
        <f t="shared" si="8"/>
        <v>0</v>
      </c>
      <c r="J176" s="175"/>
    </row>
    <row r="177" spans="1:10" ht="15.75" customHeight="1" x14ac:dyDescent="0.2">
      <c r="A177" s="227"/>
      <c r="B177" s="385"/>
      <c r="C177" s="382"/>
      <c r="D177" s="382"/>
      <c r="E177" s="522"/>
      <c r="F177" s="522"/>
      <c r="G177" s="616"/>
      <c r="H177" s="382"/>
      <c r="I177" s="164">
        <f t="shared" si="8"/>
        <v>0</v>
      </c>
      <c r="J177" s="175"/>
    </row>
    <row r="178" spans="1:10" ht="15.75" customHeight="1" x14ac:dyDescent="0.2">
      <c r="A178" s="227"/>
      <c r="B178" s="385"/>
      <c r="C178" s="382"/>
      <c r="D178" s="382"/>
      <c r="E178" s="522"/>
      <c r="F178" s="522"/>
      <c r="G178" s="616"/>
      <c r="H178" s="382"/>
      <c r="I178" s="164">
        <f t="shared" si="8"/>
        <v>0</v>
      </c>
      <c r="J178" s="175"/>
    </row>
    <row r="179" spans="1:10" ht="15.75" customHeight="1" x14ac:dyDescent="0.2">
      <c r="A179" s="227"/>
      <c r="B179" s="385"/>
      <c r="C179" s="382"/>
      <c r="D179" s="382"/>
      <c r="E179" s="522"/>
      <c r="F179" s="522"/>
      <c r="G179" s="616"/>
      <c r="H179" s="382"/>
      <c r="I179" s="164">
        <f t="shared" si="8"/>
        <v>0</v>
      </c>
      <c r="J179" s="175"/>
    </row>
    <row r="180" spans="1:10" ht="15.75" customHeight="1" x14ac:dyDescent="0.2">
      <c r="A180" s="227"/>
      <c r="B180" s="385"/>
      <c r="C180" s="382"/>
      <c r="D180" s="382"/>
      <c r="E180" s="522"/>
      <c r="F180" s="522"/>
      <c r="G180" s="616"/>
      <c r="H180" s="382"/>
      <c r="I180" s="164">
        <f t="shared" ref="I180:I192" si="10">SUM(B180+C180-D180)</f>
        <v>0</v>
      </c>
      <c r="J180" s="175"/>
    </row>
    <row r="181" spans="1:10" ht="15.75" customHeight="1" x14ac:dyDescent="0.2">
      <c r="A181" s="227"/>
      <c r="B181" s="385"/>
      <c r="C181" s="382"/>
      <c r="D181" s="382"/>
      <c r="E181" s="522"/>
      <c r="F181" s="522"/>
      <c r="G181" s="616"/>
      <c r="H181" s="382"/>
      <c r="I181" s="164">
        <f t="shared" si="10"/>
        <v>0</v>
      </c>
      <c r="J181" s="175"/>
    </row>
    <row r="182" spans="1:10" ht="15.75" customHeight="1" x14ac:dyDescent="0.2">
      <c r="A182" s="227"/>
      <c r="B182" s="385"/>
      <c r="C182" s="382"/>
      <c r="D182" s="382"/>
      <c r="E182" s="522"/>
      <c r="F182" s="522"/>
      <c r="G182" s="616"/>
      <c r="H182" s="382"/>
      <c r="I182" s="164">
        <f t="shared" si="10"/>
        <v>0</v>
      </c>
      <c r="J182" s="175"/>
    </row>
    <row r="183" spans="1:10" ht="15.75" customHeight="1" x14ac:dyDescent="0.2">
      <c r="A183" s="227"/>
      <c r="B183" s="385"/>
      <c r="C183" s="382"/>
      <c r="D183" s="382"/>
      <c r="E183" s="522"/>
      <c r="F183" s="522"/>
      <c r="G183" s="616"/>
      <c r="H183" s="382"/>
      <c r="I183" s="164">
        <f t="shared" si="10"/>
        <v>0</v>
      </c>
      <c r="J183" s="175"/>
    </row>
    <row r="184" spans="1:10" ht="15.75" customHeight="1" x14ac:dyDescent="0.2">
      <c r="A184" s="227"/>
      <c r="B184" s="385"/>
      <c r="C184" s="382"/>
      <c r="D184" s="382"/>
      <c r="E184" s="522"/>
      <c r="F184" s="522"/>
      <c r="G184" s="616"/>
      <c r="H184" s="382"/>
      <c r="I184" s="164">
        <f>SUM(B184+C184-D184)</f>
        <v>0</v>
      </c>
      <c r="J184" s="175"/>
    </row>
    <row r="185" spans="1:10" ht="15.75" customHeight="1" x14ac:dyDescent="0.2">
      <c r="A185" s="227"/>
      <c r="B185" s="385"/>
      <c r="C185" s="382"/>
      <c r="D185" s="382"/>
      <c r="E185" s="522"/>
      <c r="F185" s="522"/>
      <c r="G185" s="616"/>
      <c r="H185" s="382"/>
      <c r="I185" s="164">
        <f>SUM(B185+C185-D185)</f>
        <v>0</v>
      </c>
      <c r="J185" s="175"/>
    </row>
    <row r="186" spans="1:10" ht="15.75" customHeight="1" x14ac:dyDescent="0.2">
      <c r="A186" s="227"/>
      <c r="B186" s="385"/>
      <c r="C186" s="382"/>
      <c r="D186" s="382"/>
      <c r="E186" s="522"/>
      <c r="F186" s="522"/>
      <c r="G186" s="616"/>
      <c r="H186" s="382"/>
      <c r="I186" s="164">
        <f>SUM(B186+C186-D186)</f>
        <v>0</v>
      </c>
      <c r="J186" s="175"/>
    </row>
    <row r="187" spans="1:10" ht="15.75" customHeight="1" x14ac:dyDescent="0.2">
      <c r="A187" s="227"/>
      <c r="B187" s="385"/>
      <c r="C187" s="382"/>
      <c r="D187" s="382"/>
      <c r="E187" s="522"/>
      <c r="F187" s="522"/>
      <c r="G187" s="616"/>
      <c r="H187" s="382"/>
      <c r="I187" s="164">
        <f t="shared" si="10"/>
        <v>0</v>
      </c>
      <c r="J187" s="175"/>
    </row>
    <row r="188" spans="1:10" ht="15.75" customHeight="1" x14ac:dyDescent="0.2">
      <c r="A188" s="227"/>
      <c r="B188" s="385"/>
      <c r="C188" s="382"/>
      <c r="D188" s="382"/>
      <c r="E188" s="522"/>
      <c r="F188" s="522"/>
      <c r="G188" s="616"/>
      <c r="H188" s="382"/>
      <c r="I188" s="164">
        <f t="shared" si="10"/>
        <v>0</v>
      </c>
      <c r="J188" s="175"/>
    </row>
    <row r="189" spans="1:10" ht="15.75" customHeight="1" x14ac:dyDescent="0.2">
      <c r="A189" s="227"/>
      <c r="B189" s="385"/>
      <c r="C189" s="382"/>
      <c r="D189" s="382"/>
      <c r="E189" s="522"/>
      <c r="F189" s="522"/>
      <c r="G189" s="616"/>
      <c r="H189" s="382"/>
      <c r="I189" s="164">
        <f t="shared" si="10"/>
        <v>0</v>
      </c>
      <c r="J189" s="175"/>
    </row>
    <row r="190" spans="1:10" ht="15.75" customHeight="1" x14ac:dyDescent="0.2">
      <c r="A190" s="227"/>
      <c r="B190" s="385"/>
      <c r="C190" s="382"/>
      <c r="D190" s="382"/>
      <c r="E190" s="522"/>
      <c r="F190" s="522"/>
      <c r="G190" s="616"/>
      <c r="H190" s="382"/>
      <c r="I190" s="164">
        <f t="shared" si="10"/>
        <v>0</v>
      </c>
      <c r="J190" s="175"/>
    </row>
    <row r="191" spans="1:10" ht="15.75" customHeight="1" x14ac:dyDescent="0.2">
      <c r="A191" s="227"/>
      <c r="B191" s="385"/>
      <c r="C191" s="382"/>
      <c r="D191" s="382"/>
      <c r="E191" s="522"/>
      <c r="F191" s="522"/>
      <c r="G191" s="616"/>
      <c r="H191" s="382"/>
      <c r="I191" s="164">
        <f t="shared" si="10"/>
        <v>0</v>
      </c>
      <c r="J191" s="175"/>
    </row>
    <row r="192" spans="1:10" ht="15.75" customHeight="1" x14ac:dyDescent="0.2">
      <c r="A192" s="227"/>
      <c r="B192" s="385"/>
      <c r="C192" s="382"/>
      <c r="D192" s="382"/>
      <c r="E192" s="522"/>
      <c r="F192" s="522"/>
      <c r="G192" s="616"/>
      <c r="H192" s="382"/>
      <c r="I192" s="164">
        <f t="shared" si="10"/>
        <v>0</v>
      </c>
      <c r="J192" s="175"/>
    </row>
    <row r="193" spans="1:10" ht="15.75" customHeight="1" x14ac:dyDescent="0.2">
      <c r="A193" s="227"/>
      <c r="B193" s="385"/>
      <c r="C193" s="382"/>
      <c r="D193" s="382"/>
      <c r="E193" s="522"/>
      <c r="F193" s="522"/>
      <c r="G193" s="616"/>
      <c r="H193" s="382"/>
      <c r="I193" s="164">
        <f t="shared" si="8"/>
        <v>0</v>
      </c>
      <c r="J193" s="175"/>
    </row>
    <row r="194" spans="1:10" ht="15.75" customHeight="1" x14ac:dyDescent="0.2">
      <c r="A194" s="227"/>
      <c r="B194" s="385"/>
      <c r="C194" s="382"/>
      <c r="D194" s="382"/>
      <c r="E194" s="522"/>
      <c r="F194" s="522"/>
      <c r="G194" s="616"/>
      <c r="H194" s="382"/>
      <c r="I194" s="164">
        <f t="shared" si="8"/>
        <v>0</v>
      </c>
      <c r="J194" s="175"/>
    </row>
    <row r="195" spans="1:10" ht="15.75" customHeight="1" x14ac:dyDescent="0.2">
      <c r="A195" s="227"/>
      <c r="B195" s="385"/>
      <c r="C195" s="382"/>
      <c r="D195" s="382"/>
      <c r="E195" s="522"/>
      <c r="F195" s="522"/>
      <c r="G195" s="616"/>
      <c r="H195" s="382"/>
      <c r="I195" s="164">
        <f t="shared" si="8"/>
        <v>0</v>
      </c>
      <c r="J195" s="175"/>
    </row>
    <row r="196" spans="1:10" ht="15.75" customHeight="1" x14ac:dyDescent="0.2">
      <c r="A196" s="227"/>
      <c r="B196" s="385"/>
      <c r="C196" s="382"/>
      <c r="D196" s="382"/>
      <c r="E196" s="522"/>
      <c r="F196" s="522"/>
      <c r="G196" s="616"/>
      <c r="H196" s="382"/>
      <c r="I196" s="164">
        <f t="shared" si="8"/>
        <v>0</v>
      </c>
      <c r="J196" s="175"/>
    </row>
    <row r="197" spans="1:10" ht="15.75" customHeight="1" x14ac:dyDescent="0.2">
      <c r="A197" s="227"/>
      <c r="B197" s="385"/>
      <c r="C197" s="382"/>
      <c r="D197" s="382"/>
      <c r="E197" s="522"/>
      <c r="F197" s="522"/>
      <c r="G197" s="387"/>
      <c r="H197" s="382"/>
      <c r="I197" s="400">
        <f t="shared" si="8"/>
        <v>0</v>
      </c>
      <c r="J197" s="175"/>
    </row>
    <row r="198" spans="1:10" ht="15.75" customHeight="1" x14ac:dyDescent="0.2">
      <c r="A198" s="389" t="s">
        <v>181</v>
      </c>
      <c r="B198" s="383"/>
      <c r="C198" s="383"/>
      <c r="D198" s="383"/>
      <c r="E198" s="562"/>
      <c r="F198" s="562"/>
      <c r="G198" s="333"/>
      <c r="H198" s="383"/>
      <c r="I198" s="370">
        <f>SUM(I133:I197)</f>
        <v>0</v>
      </c>
      <c r="J198" s="399">
        <f>SUM(I198)</f>
        <v>0</v>
      </c>
    </row>
    <row r="199" spans="1:10" ht="6" customHeight="1" x14ac:dyDescent="0.2">
      <c r="A199" s="392"/>
      <c r="B199" s="383"/>
      <c r="C199" s="383"/>
      <c r="D199" s="383"/>
      <c r="E199" s="562"/>
      <c r="F199" s="562"/>
      <c r="G199" s="333"/>
      <c r="H199" s="383"/>
      <c r="I199" s="393"/>
      <c r="J199" s="391"/>
    </row>
    <row r="200" spans="1:10" ht="15.75" customHeight="1" x14ac:dyDescent="0.2">
      <c r="A200" s="227" t="s">
        <v>182</v>
      </c>
      <c r="B200" s="382"/>
      <c r="C200" s="383"/>
      <c r="D200" s="383"/>
      <c r="E200" s="562"/>
      <c r="F200" s="562"/>
      <c r="G200" s="333"/>
      <c r="H200" s="333"/>
      <c r="I200" s="164">
        <f t="shared" si="8"/>
        <v>0</v>
      </c>
      <c r="J200" s="175"/>
    </row>
    <row r="201" spans="1:10" ht="15.75" customHeight="1" x14ac:dyDescent="0.2">
      <c r="A201" s="227"/>
      <c r="B201" s="385"/>
      <c r="C201" s="382"/>
      <c r="D201" s="382"/>
      <c r="E201" s="563"/>
      <c r="F201" s="563"/>
      <c r="G201" s="397"/>
      <c r="H201" s="382"/>
      <c r="I201" s="164">
        <f t="shared" si="8"/>
        <v>0</v>
      </c>
      <c r="J201" s="175"/>
    </row>
    <row r="202" spans="1:10" ht="15.75" customHeight="1" x14ac:dyDescent="0.2">
      <c r="A202" s="227"/>
      <c r="B202" s="385"/>
      <c r="C202" s="382"/>
      <c r="D202" s="382"/>
      <c r="E202" s="563"/>
      <c r="F202" s="563"/>
      <c r="G202" s="397"/>
      <c r="H202" s="382"/>
      <c r="I202" s="164">
        <f t="shared" si="8"/>
        <v>0</v>
      </c>
      <c r="J202" s="175"/>
    </row>
    <row r="203" spans="1:10" ht="15.75" customHeight="1" x14ac:dyDescent="0.2">
      <c r="A203" s="227"/>
      <c r="B203" s="385"/>
      <c r="C203" s="382"/>
      <c r="D203" s="382"/>
      <c r="E203" s="563"/>
      <c r="F203" s="563"/>
      <c r="G203" s="397"/>
      <c r="H203" s="382"/>
      <c r="I203" s="164">
        <f t="shared" si="8"/>
        <v>0</v>
      </c>
      <c r="J203" s="175"/>
    </row>
    <row r="204" spans="1:10" ht="15.75" customHeight="1" x14ac:dyDescent="0.2">
      <c r="A204" s="227"/>
      <c r="B204" s="385"/>
      <c r="C204" s="382"/>
      <c r="D204" s="382"/>
      <c r="E204" s="563"/>
      <c r="F204" s="563"/>
      <c r="G204" s="397"/>
      <c r="H204" s="382"/>
      <c r="I204" s="164">
        <f>SUM(B204+C204-D204)</f>
        <v>0</v>
      </c>
      <c r="J204" s="175"/>
    </row>
    <row r="205" spans="1:10" ht="15.75" customHeight="1" x14ac:dyDescent="0.2">
      <c r="A205" s="227"/>
      <c r="B205" s="385"/>
      <c r="C205" s="382"/>
      <c r="D205" s="382"/>
      <c r="E205" s="563"/>
      <c r="F205" s="563"/>
      <c r="G205" s="397"/>
      <c r="H205" s="382"/>
      <c r="I205" s="164">
        <f t="shared" si="8"/>
        <v>0</v>
      </c>
      <c r="J205" s="175"/>
    </row>
    <row r="206" spans="1:10" ht="15.75" hidden="1" customHeight="1" x14ac:dyDescent="0.2">
      <c r="A206" s="227"/>
      <c r="B206" s="385"/>
      <c r="C206" s="382"/>
      <c r="D206" s="382"/>
      <c r="E206" s="563"/>
      <c r="F206" s="563"/>
      <c r="G206" s="397"/>
      <c r="H206" s="382"/>
      <c r="I206" s="164">
        <f t="shared" si="8"/>
        <v>0</v>
      </c>
      <c r="J206" s="175"/>
    </row>
    <row r="207" spans="1:10" ht="15.75" hidden="1" customHeight="1" x14ac:dyDescent="0.2">
      <c r="A207" s="227"/>
      <c r="B207" s="385"/>
      <c r="C207" s="382"/>
      <c r="D207" s="382"/>
      <c r="E207" s="563"/>
      <c r="F207" s="563"/>
      <c r="G207" s="397"/>
      <c r="H207" s="382"/>
      <c r="I207" s="164">
        <f t="shared" si="8"/>
        <v>0</v>
      </c>
      <c r="J207" s="175"/>
    </row>
    <row r="208" spans="1:10" ht="15.75" hidden="1" customHeight="1" x14ac:dyDescent="0.2">
      <c r="A208" s="227"/>
      <c r="B208" s="385"/>
      <c r="C208" s="382"/>
      <c r="D208" s="382"/>
      <c r="E208" s="563"/>
      <c r="F208" s="563"/>
      <c r="G208" s="397"/>
      <c r="H208" s="382"/>
      <c r="I208" s="164">
        <f t="shared" si="8"/>
        <v>0</v>
      </c>
      <c r="J208" s="175"/>
    </row>
    <row r="209" spans="1:10" ht="15.75" hidden="1" customHeight="1" x14ac:dyDescent="0.2">
      <c r="A209" s="227"/>
      <c r="B209" s="385"/>
      <c r="C209" s="382"/>
      <c r="D209" s="382"/>
      <c r="E209" s="563"/>
      <c r="F209" s="563"/>
      <c r="G209" s="397"/>
      <c r="H209" s="382"/>
      <c r="I209" s="164">
        <f t="shared" si="8"/>
        <v>0</v>
      </c>
      <c r="J209" s="175"/>
    </row>
    <row r="210" spans="1:10" ht="15.75" hidden="1" customHeight="1" x14ac:dyDescent="0.2">
      <c r="A210" s="227"/>
      <c r="B210" s="385"/>
      <c r="C210" s="382"/>
      <c r="D210" s="382"/>
      <c r="E210" s="563"/>
      <c r="F210" s="563"/>
      <c r="G210" s="397"/>
      <c r="H210" s="382"/>
      <c r="I210" s="164">
        <f t="shared" si="8"/>
        <v>0</v>
      </c>
      <c r="J210" s="175"/>
    </row>
    <row r="211" spans="1:10" ht="15.75" hidden="1" customHeight="1" x14ac:dyDescent="0.2">
      <c r="A211" s="227"/>
      <c r="B211" s="385"/>
      <c r="C211" s="382"/>
      <c r="D211" s="382"/>
      <c r="E211" s="522"/>
      <c r="F211" s="522"/>
      <c r="G211" s="387"/>
      <c r="H211" s="382"/>
      <c r="I211" s="164">
        <f t="shared" si="8"/>
        <v>0</v>
      </c>
      <c r="J211" s="175"/>
    </row>
    <row r="212" spans="1:10" ht="15.75" hidden="1" customHeight="1" x14ac:dyDescent="0.2">
      <c r="A212" s="227"/>
      <c r="B212" s="385"/>
      <c r="C212" s="382"/>
      <c r="D212" s="382"/>
      <c r="E212" s="522"/>
      <c r="F212" s="522"/>
      <c r="G212" s="387"/>
      <c r="H212" s="382"/>
      <c r="I212" s="164">
        <f t="shared" si="8"/>
        <v>0</v>
      </c>
      <c r="J212" s="175"/>
    </row>
    <row r="213" spans="1:10" ht="15.75" hidden="1" customHeight="1" x14ac:dyDescent="0.2">
      <c r="A213" s="227"/>
      <c r="B213" s="385"/>
      <c r="C213" s="382"/>
      <c r="D213" s="382"/>
      <c r="E213" s="522"/>
      <c r="F213" s="522"/>
      <c r="G213" s="387"/>
      <c r="H213" s="382"/>
      <c r="I213" s="164">
        <f t="shared" si="8"/>
        <v>0</v>
      </c>
      <c r="J213" s="175"/>
    </row>
    <row r="214" spans="1:10" ht="15.75" hidden="1" customHeight="1" x14ac:dyDescent="0.2">
      <c r="A214" s="227"/>
      <c r="B214" s="385"/>
      <c r="C214" s="382"/>
      <c r="D214" s="382"/>
      <c r="E214" s="522"/>
      <c r="F214" s="522"/>
      <c r="G214" s="387"/>
      <c r="H214" s="382"/>
      <c r="I214" s="164">
        <f t="shared" si="8"/>
        <v>0</v>
      </c>
      <c r="J214" s="175"/>
    </row>
    <row r="215" spans="1:10" ht="15.75" hidden="1" customHeight="1" x14ac:dyDescent="0.2">
      <c r="A215" s="227"/>
      <c r="B215" s="385"/>
      <c r="C215" s="382"/>
      <c r="D215" s="382"/>
      <c r="E215" s="522"/>
      <c r="F215" s="522"/>
      <c r="G215" s="387"/>
      <c r="H215" s="382"/>
      <c r="I215" s="400">
        <f t="shared" si="8"/>
        <v>0</v>
      </c>
      <c r="J215" s="175"/>
    </row>
    <row r="216" spans="1:10" ht="15.75" customHeight="1" x14ac:dyDescent="0.2">
      <c r="A216" s="227" t="s">
        <v>180</v>
      </c>
      <c r="B216" s="383"/>
      <c r="C216" s="383"/>
      <c r="D216" s="383"/>
      <c r="E216" s="562"/>
      <c r="F216" s="562"/>
      <c r="G216" s="333"/>
      <c r="H216" s="383"/>
      <c r="I216" s="370">
        <f>SUM(I200:I215)</f>
        <v>0</v>
      </c>
      <c r="J216" s="399">
        <f>I216</f>
        <v>0</v>
      </c>
    </row>
    <row r="217" spans="1:10" ht="6" customHeight="1" x14ac:dyDescent="0.2">
      <c r="A217" s="392"/>
      <c r="B217" s="383"/>
      <c r="C217" s="383"/>
      <c r="D217" s="383"/>
      <c r="E217" s="562"/>
      <c r="F217" s="562"/>
      <c r="G217" s="333"/>
      <c r="H217" s="383"/>
      <c r="I217" s="393"/>
      <c r="J217" s="391"/>
    </row>
    <row r="218" spans="1:10" ht="15.75" customHeight="1" x14ac:dyDescent="0.2">
      <c r="A218" s="389" t="s">
        <v>219</v>
      </c>
      <c r="B218" s="382"/>
      <c r="C218" s="383"/>
      <c r="D218" s="383"/>
      <c r="E218" s="562"/>
      <c r="F218" s="562"/>
      <c r="G218" s="333"/>
      <c r="H218" s="333"/>
      <c r="I218" s="164">
        <f t="shared" si="8"/>
        <v>0</v>
      </c>
      <c r="J218" s="175"/>
    </row>
    <row r="219" spans="1:10" ht="15.75" customHeight="1" x14ac:dyDescent="0.2">
      <c r="A219" s="227"/>
      <c r="B219" s="385"/>
      <c r="C219" s="382"/>
      <c r="D219" s="382"/>
      <c r="E219" s="522"/>
      <c r="F219" s="522"/>
      <c r="G219" s="387"/>
      <c r="H219" s="382"/>
      <c r="I219" s="164">
        <f t="shared" si="8"/>
        <v>0</v>
      </c>
      <c r="J219" s="175"/>
    </row>
    <row r="220" spans="1:10" ht="15.75" customHeight="1" x14ac:dyDescent="0.2">
      <c r="A220" s="227"/>
      <c r="B220" s="385"/>
      <c r="C220" s="382"/>
      <c r="D220" s="382"/>
      <c r="E220" s="522"/>
      <c r="F220" s="522"/>
      <c r="G220" s="387"/>
      <c r="H220" s="382"/>
      <c r="I220" s="164">
        <f t="shared" si="8"/>
        <v>0</v>
      </c>
      <c r="J220" s="175"/>
    </row>
    <row r="221" spans="1:10" ht="15.75" customHeight="1" x14ac:dyDescent="0.2">
      <c r="A221" s="227"/>
      <c r="B221" s="385"/>
      <c r="C221" s="382"/>
      <c r="D221" s="382"/>
      <c r="E221" s="522"/>
      <c r="F221" s="522"/>
      <c r="G221" s="387"/>
      <c r="H221" s="382"/>
      <c r="I221" s="164">
        <f t="shared" si="8"/>
        <v>0</v>
      </c>
      <c r="J221" s="175"/>
    </row>
    <row r="222" spans="1:10" ht="15.75" customHeight="1" x14ac:dyDescent="0.2">
      <c r="A222" s="227"/>
      <c r="B222" s="385"/>
      <c r="C222" s="382"/>
      <c r="D222" s="382"/>
      <c r="E222" s="522"/>
      <c r="F222" s="522"/>
      <c r="G222" s="387"/>
      <c r="H222" s="382"/>
      <c r="I222" s="164">
        <f t="shared" si="8"/>
        <v>0</v>
      </c>
      <c r="J222" s="175"/>
    </row>
    <row r="223" spans="1:10" ht="15.75" customHeight="1" x14ac:dyDescent="0.2">
      <c r="A223" s="227"/>
      <c r="B223" s="385"/>
      <c r="C223" s="382"/>
      <c r="D223" s="382"/>
      <c r="E223" s="522"/>
      <c r="F223" s="522"/>
      <c r="G223" s="616"/>
      <c r="H223" s="382"/>
      <c r="I223" s="164">
        <f>SUM(B223+C223-D223)</f>
        <v>0</v>
      </c>
      <c r="J223" s="175"/>
    </row>
    <row r="224" spans="1:10" ht="15.75" customHeight="1" x14ac:dyDescent="0.2">
      <c r="A224" s="227"/>
      <c r="B224" s="385"/>
      <c r="C224" s="382"/>
      <c r="D224" s="382"/>
      <c r="E224" s="522"/>
      <c r="F224" s="522"/>
      <c r="G224" s="616"/>
      <c r="H224" s="382"/>
      <c r="I224" s="164">
        <f>SUM(B224+C224-D224)</f>
        <v>0</v>
      </c>
      <c r="J224" s="175"/>
    </row>
    <row r="225" spans="1:10" ht="15.75" customHeight="1" x14ac:dyDescent="0.2">
      <c r="A225" s="227"/>
      <c r="B225" s="385"/>
      <c r="C225" s="382"/>
      <c r="D225" s="382"/>
      <c r="E225" s="522"/>
      <c r="F225" s="522"/>
      <c r="G225" s="616"/>
      <c r="H225" s="382"/>
      <c r="I225" s="164">
        <f>SUM(B225+C225-D225)</f>
        <v>0</v>
      </c>
      <c r="J225" s="175"/>
    </row>
    <row r="226" spans="1:10" ht="15.75" customHeight="1" x14ac:dyDescent="0.2">
      <c r="A226" s="227"/>
      <c r="B226" s="385"/>
      <c r="C226" s="382"/>
      <c r="D226" s="382"/>
      <c r="E226" s="522"/>
      <c r="F226" s="522"/>
      <c r="G226" s="616"/>
      <c r="H226" s="382"/>
      <c r="I226" s="164">
        <f>SUM(B226+C226-D226)</f>
        <v>0</v>
      </c>
      <c r="J226" s="175"/>
    </row>
    <row r="227" spans="1:10" ht="15.75" customHeight="1" x14ac:dyDescent="0.2">
      <c r="A227" s="227"/>
      <c r="B227" s="385"/>
      <c r="C227" s="382"/>
      <c r="D227" s="382"/>
      <c r="E227" s="522"/>
      <c r="F227" s="522"/>
      <c r="G227" s="387"/>
      <c r="H227" s="382"/>
      <c r="I227" s="164">
        <f t="shared" si="8"/>
        <v>0</v>
      </c>
      <c r="J227" s="175"/>
    </row>
    <row r="228" spans="1:10" ht="15.75" customHeight="1" x14ac:dyDescent="0.2">
      <c r="A228" s="227"/>
      <c r="B228" s="385"/>
      <c r="C228" s="382"/>
      <c r="D228" s="382"/>
      <c r="E228" s="522"/>
      <c r="F228" s="522"/>
      <c r="G228" s="387"/>
      <c r="H228" s="382"/>
      <c r="I228" s="164">
        <f>SUM(B228+C228-D228)</f>
        <v>0</v>
      </c>
      <c r="J228" s="175"/>
    </row>
    <row r="229" spans="1:10" ht="15.75" customHeight="1" x14ac:dyDescent="0.2">
      <c r="A229" s="227"/>
      <c r="B229" s="385"/>
      <c r="C229" s="382"/>
      <c r="D229" s="382"/>
      <c r="E229" s="522"/>
      <c r="F229" s="522"/>
      <c r="G229" s="387"/>
      <c r="H229" s="382"/>
      <c r="I229" s="164">
        <f>SUM(B229+C229-D229)</f>
        <v>0</v>
      </c>
      <c r="J229" s="175"/>
    </row>
    <row r="230" spans="1:10" ht="15.75" customHeight="1" x14ac:dyDescent="0.2">
      <c r="A230" s="227"/>
      <c r="B230" s="385"/>
      <c r="C230" s="382"/>
      <c r="D230" s="382"/>
      <c r="E230" s="522"/>
      <c r="F230" s="522"/>
      <c r="G230" s="387"/>
      <c r="H230" s="382"/>
      <c r="I230" s="164">
        <f t="shared" si="8"/>
        <v>0</v>
      </c>
      <c r="J230" s="175"/>
    </row>
    <row r="231" spans="1:10" ht="15.75" customHeight="1" x14ac:dyDescent="0.2">
      <c r="A231" s="227"/>
      <c r="B231" s="385"/>
      <c r="C231" s="382"/>
      <c r="D231" s="382"/>
      <c r="E231" s="522"/>
      <c r="F231" s="522"/>
      <c r="G231" s="387"/>
      <c r="H231" s="382"/>
      <c r="I231" s="164">
        <f t="shared" si="8"/>
        <v>0</v>
      </c>
      <c r="J231" s="175"/>
    </row>
    <row r="232" spans="1:10" ht="15.75" customHeight="1" x14ac:dyDescent="0.2">
      <c r="A232" s="227"/>
      <c r="B232" s="385"/>
      <c r="C232" s="382"/>
      <c r="D232" s="382"/>
      <c r="E232" s="522"/>
      <c r="F232" s="522"/>
      <c r="G232" s="387"/>
      <c r="H232" s="382"/>
      <c r="I232" s="164">
        <f t="shared" si="8"/>
        <v>0</v>
      </c>
      <c r="J232" s="175"/>
    </row>
    <row r="233" spans="1:10" ht="15.75" customHeight="1" x14ac:dyDescent="0.2">
      <c r="A233" s="227"/>
      <c r="B233" s="385"/>
      <c r="C233" s="382"/>
      <c r="D233" s="382"/>
      <c r="E233" s="522"/>
      <c r="F233" s="522"/>
      <c r="G233" s="387"/>
      <c r="H233" s="382"/>
      <c r="I233" s="164">
        <f t="shared" si="8"/>
        <v>0</v>
      </c>
      <c r="J233" s="175"/>
    </row>
    <row r="234" spans="1:10" ht="15.75" customHeight="1" x14ac:dyDescent="0.2">
      <c r="A234" s="227"/>
      <c r="B234" s="385"/>
      <c r="C234" s="382"/>
      <c r="D234" s="382"/>
      <c r="E234" s="522"/>
      <c r="F234" s="522"/>
      <c r="G234" s="387"/>
      <c r="H234" s="382"/>
      <c r="I234" s="164">
        <f t="shared" si="8"/>
        <v>0</v>
      </c>
      <c r="J234" s="175"/>
    </row>
    <row r="235" spans="1:10" ht="15.75" customHeight="1" x14ac:dyDescent="0.2">
      <c r="A235" s="227"/>
      <c r="B235" s="385"/>
      <c r="C235" s="382"/>
      <c r="D235" s="382"/>
      <c r="E235" s="522"/>
      <c r="F235" s="522"/>
      <c r="G235" s="387"/>
      <c r="H235" s="382"/>
      <c r="I235" s="164">
        <f t="shared" si="8"/>
        <v>0</v>
      </c>
      <c r="J235" s="175"/>
    </row>
    <row r="236" spans="1:10" ht="15.75" hidden="1" customHeight="1" x14ac:dyDescent="0.2">
      <c r="A236" s="227"/>
      <c r="B236" s="385"/>
      <c r="C236" s="382"/>
      <c r="D236" s="382"/>
      <c r="E236" s="522"/>
      <c r="F236" s="522"/>
      <c r="G236" s="387"/>
      <c r="H236" s="382"/>
      <c r="I236" s="164">
        <f t="shared" si="8"/>
        <v>0</v>
      </c>
      <c r="J236" s="391" t="s">
        <v>0</v>
      </c>
    </row>
    <row r="237" spans="1:10" ht="15.75" hidden="1" customHeight="1" x14ac:dyDescent="0.2">
      <c r="A237" s="227"/>
      <c r="B237" s="385"/>
      <c r="C237" s="382"/>
      <c r="D237" s="382"/>
      <c r="E237" s="522"/>
      <c r="F237" s="522"/>
      <c r="G237" s="387"/>
      <c r="H237" s="382"/>
      <c r="I237" s="400">
        <f t="shared" si="8"/>
        <v>0</v>
      </c>
      <c r="J237" s="175"/>
    </row>
    <row r="238" spans="1:10" ht="15.75" customHeight="1" x14ac:dyDescent="0.2">
      <c r="A238" s="389" t="s">
        <v>220</v>
      </c>
      <c r="B238" s="383"/>
      <c r="C238" s="383"/>
      <c r="D238" s="383"/>
      <c r="E238" s="562"/>
      <c r="F238" s="562"/>
      <c r="G238" s="333"/>
      <c r="H238" s="383"/>
      <c r="I238" s="370">
        <f>SUM(I218:I237)</f>
        <v>0</v>
      </c>
      <c r="J238" s="399">
        <f>I238</f>
        <v>0</v>
      </c>
    </row>
    <row r="239" spans="1:10" ht="6" customHeight="1" x14ac:dyDescent="0.2">
      <c r="A239" s="392"/>
      <c r="B239" s="383"/>
      <c r="C239" s="383"/>
      <c r="D239" s="383"/>
      <c r="E239" s="562"/>
      <c r="F239" s="562"/>
      <c r="G239" s="333"/>
      <c r="H239" s="383"/>
      <c r="I239" s="393"/>
      <c r="J239" s="391"/>
    </row>
    <row r="240" spans="1:10" ht="15.75" customHeight="1" x14ac:dyDescent="0.2">
      <c r="A240" s="227" t="s">
        <v>188</v>
      </c>
      <c r="B240" s="382"/>
      <c r="C240" s="383"/>
      <c r="D240" s="383"/>
      <c r="E240" s="562"/>
      <c r="F240" s="562"/>
      <c r="G240" s="333"/>
      <c r="H240" s="333"/>
      <c r="I240" s="164">
        <f t="shared" si="8"/>
        <v>0</v>
      </c>
      <c r="J240" s="175"/>
    </row>
    <row r="241" spans="1:10" ht="15.75" customHeight="1" x14ac:dyDescent="0.2">
      <c r="A241" s="227"/>
      <c r="B241" s="385"/>
      <c r="C241" s="382"/>
      <c r="D241" s="382"/>
      <c r="E241" s="522"/>
      <c r="F241" s="522"/>
      <c r="G241" s="387"/>
      <c r="H241" s="382"/>
      <c r="I241" s="164">
        <f t="shared" si="8"/>
        <v>0</v>
      </c>
      <c r="J241" s="175"/>
    </row>
    <row r="242" spans="1:10" ht="15.75" customHeight="1" x14ac:dyDescent="0.2">
      <c r="A242" s="227"/>
      <c r="B242" s="385"/>
      <c r="C242" s="382"/>
      <c r="D242" s="382"/>
      <c r="E242" s="522"/>
      <c r="F242" s="522"/>
      <c r="G242" s="387"/>
      <c r="H242" s="382"/>
      <c r="I242" s="164">
        <f t="shared" si="8"/>
        <v>0</v>
      </c>
      <c r="J242" s="175"/>
    </row>
    <row r="243" spans="1:10" ht="15.75" hidden="1" customHeight="1" x14ac:dyDescent="0.2">
      <c r="A243" s="227"/>
      <c r="B243" s="385"/>
      <c r="C243" s="382"/>
      <c r="D243" s="382"/>
      <c r="E243" s="522"/>
      <c r="F243" s="522"/>
      <c r="G243" s="387"/>
      <c r="H243" s="382"/>
      <c r="I243" s="164">
        <f t="shared" si="8"/>
        <v>0</v>
      </c>
      <c r="J243" s="175"/>
    </row>
    <row r="244" spans="1:10" ht="15.75" hidden="1" customHeight="1" x14ac:dyDescent="0.2">
      <c r="A244" s="227"/>
      <c r="B244" s="385"/>
      <c r="C244" s="382"/>
      <c r="D244" s="382"/>
      <c r="E244" s="522"/>
      <c r="F244" s="522"/>
      <c r="G244" s="387"/>
      <c r="H244" s="382"/>
      <c r="I244" s="164">
        <f t="shared" si="8"/>
        <v>0</v>
      </c>
      <c r="J244" s="175"/>
    </row>
    <row r="245" spans="1:10" ht="15.75" hidden="1" customHeight="1" x14ac:dyDescent="0.2">
      <c r="A245" s="227"/>
      <c r="B245" s="385"/>
      <c r="C245" s="382"/>
      <c r="D245" s="382"/>
      <c r="E245" s="522"/>
      <c r="F245" s="522"/>
      <c r="G245" s="387"/>
      <c r="H245" s="382"/>
      <c r="I245" s="164">
        <f t="shared" si="8"/>
        <v>0</v>
      </c>
      <c r="J245" s="175"/>
    </row>
    <row r="246" spans="1:10" ht="15.75" hidden="1" customHeight="1" x14ac:dyDescent="0.2">
      <c r="A246" s="227"/>
      <c r="B246" s="385"/>
      <c r="C246" s="382"/>
      <c r="D246" s="382"/>
      <c r="E246" s="522"/>
      <c r="F246" s="522"/>
      <c r="G246" s="387"/>
      <c r="H246" s="382"/>
      <c r="I246" s="164">
        <f t="shared" si="8"/>
        <v>0</v>
      </c>
      <c r="J246" s="175"/>
    </row>
    <row r="247" spans="1:10" ht="15.75" hidden="1" customHeight="1" x14ac:dyDescent="0.2">
      <c r="A247" s="227"/>
      <c r="B247" s="385"/>
      <c r="C247" s="382"/>
      <c r="D247" s="382"/>
      <c r="E247" s="522"/>
      <c r="F247" s="522"/>
      <c r="G247" s="387"/>
      <c r="H247" s="382"/>
      <c r="I247" s="164">
        <f t="shared" si="8"/>
        <v>0</v>
      </c>
      <c r="J247" s="175"/>
    </row>
    <row r="248" spans="1:10" ht="15.75" hidden="1" customHeight="1" x14ac:dyDescent="0.2">
      <c r="A248" s="227"/>
      <c r="B248" s="385"/>
      <c r="C248" s="382"/>
      <c r="D248" s="382"/>
      <c r="E248" s="522"/>
      <c r="F248" s="522"/>
      <c r="G248" s="387"/>
      <c r="H248" s="382"/>
      <c r="I248" s="164">
        <f t="shared" si="8"/>
        <v>0</v>
      </c>
      <c r="J248" s="175"/>
    </row>
    <row r="249" spans="1:10" ht="15.75" hidden="1" customHeight="1" x14ac:dyDescent="0.2">
      <c r="A249" s="227"/>
      <c r="B249" s="385"/>
      <c r="C249" s="382"/>
      <c r="D249" s="382"/>
      <c r="E249" s="522"/>
      <c r="F249" s="522"/>
      <c r="G249" s="387"/>
      <c r="H249" s="382"/>
      <c r="I249" s="164">
        <f t="shared" si="8"/>
        <v>0</v>
      </c>
      <c r="J249" s="175"/>
    </row>
    <row r="250" spans="1:10" ht="15.75" hidden="1" customHeight="1" x14ac:dyDescent="0.2">
      <c r="A250" s="227"/>
      <c r="B250" s="385"/>
      <c r="C250" s="382"/>
      <c r="D250" s="382"/>
      <c r="E250" s="522"/>
      <c r="F250" s="522"/>
      <c r="G250" s="387"/>
      <c r="H250" s="382"/>
      <c r="I250" s="164">
        <f t="shared" si="8"/>
        <v>0</v>
      </c>
      <c r="J250" s="175"/>
    </row>
    <row r="251" spans="1:10" ht="15.75" hidden="1" customHeight="1" x14ac:dyDescent="0.2">
      <c r="A251" s="227"/>
      <c r="B251" s="385"/>
      <c r="C251" s="382"/>
      <c r="D251" s="382"/>
      <c r="E251" s="522"/>
      <c r="F251" s="522"/>
      <c r="G251" s="387"/>
      <c r="H251" s="382"/>
      <c r="I251" s="400">
        <f t="shared" si="8"/>
        <v>0</v>
      </c>
      <c r="J251" s="175"/>
    </row>
    <row r="252" spans="1:10" ht="15.75" customHeight="1" x14ac:dyDescent="0.2">
      <c r="A252" s="227" t="s">
        <v>189</v>
      </c>
      <c r="B252" s="383"/>
      <c r="C252" s="383"/>
      <c r="D252" s="383"/>
      <c r="E252" s="562"/>
      <c r="F252" s="562"/>
      <c r="G252" s="333"/>
      <c r="H252" s="383"/>
      <c r="I252" s="370">
        <f>SUM(I240:I251)</f>
        <v>0</v>
      </c>
      <c r="J252" s="399">
        <f>I252</f>
        <v>0</v>
      </c>
    </row>
    <row r="253" spans="1:10" ht="6" customHeight="1" x14ac:dyDescent="0.2">
      <c r="A253" s="392"/>
      <c r="B253" s="383"/>
      <c r="C253" s="383"/>
      <c r="D253" s="383"/>
      <c r="E253" s="562"/>
      <c r="F253" s="562"/>
      <c r="G253" s="333"/>
      <c r="H253" s="383"/>
      <c r="I253" s="393"/>
      <c r="J253" s="391"/>
    </row>
    <row r="254" spans="1:10" ht="15.75" customHeight="1" x14ac:dyDescent="0.2">
      <c r="A254" s="389" t="s">
        <v>190</v>
      </c>
      <c r="B254" s="382"/>
      <c r="C254" s="383"/>
      <c r="D254" s="383"/>
      <c r="E254" s="562"/>
      <c r="F254" s="562"/>
      <c r="G254" s="333"/>
      <c r="H254" s="333"/>
      <c r="I254" s="164">
        <f t="shared" si="8"/>
        <v>0</v>
      </c>
      <c r="J254" s="175"/>
    </row>
    <row r="255" spans="1:10" ht="15.75" customHeight="1" x14ac:dyDescent="0.2">
      <c r="A255" s="227"/>
      <c r="B255" s="385"/>
      <c r="C255" s="382"/>
      <c r="D255" s="382"/>
      <c r="E255" s="563"/>
      <c r="F255" s="563"/>
      <c r="G255" s="397"/>
      <c r="H255" s="382"/>
      <c r="I255" s="164">
        <f t="shared" si="8"/>
        <v>0</v>
      </c>
      <c r="J255" s="175"/>
    </row>
    <row r="256" spans="1:10" ht="15.75" customHeight="1" x14ac:dyDescent="0.2">
      <c r="A256" s="227"/>
      <c r="B256" s="385"/>
      <c r="C256" s="382"/>
      <c r="D256" s="382"/>
      <c r="E256" s="563"/>
      <c r="F256" s="563"/>
      <c r="G256" s="397"/>
      <c r="H256" s="382"/>
      <c r="I256" s="164">
        <f t="shared" si="8"/>
        <v>0</v>
      </c>
      <c r="J256" s="175"/>
    </row>
    <row r="257" spans="1:10" ht="15.75" customHeight="1" x14ac:dyDescent="0.2">
      <c r="A257" s="227"/>
      <c r="B257" s="385"/>
      <c r="C257" s="382"/>
      <c r="D257" s="382"/>
      <c r="E257" s="563"/>
      <c r="F257" s="563"/>
      <c r="G257" s="397"/>
      <c r="H257" s="382"/>
      <c r="I257" s="164">
        <f t="shared" si="8"/>
        <v>0</v>
      </c>
      <c r="J257" s="175"/>
    </row>
    <row r="258" spans="1:10" ht="15.75" hidden="1" customHeight="1" x14ac:dyDescent="0.2">
      <c r="A258" s="227"/>
      <c r="B258" s="385"/>
      <c r="C258" s="382"/>
      <c r="D258" s="382"/>
      <c r="E258" s="396"/>
      <c r="F258" s="396"/>
      <c r="G258" s="397"/>
      <c r="H258" s="382"/>
      <c r="I258" s="164">
        <f>SUM(B258+C258-D258)</f>
        <v>0</v>
      </c>
      <c r="J258" s="175"/>
    </row>
    <row r="259" spans="1:10" ht="15.75" hidden="1" customHeight="1" x14ac:dyDescent="0.2">
      <c r="A259" s="227"/>
      <c r="B259" s="385"/>
      <c r="C259" s="382"/>
      <c r="D259" s="382"/>
      <c r="E259" s="396"/>
      <c r="F259" s="396"/>
      <c r="G259" s="397"/>
      <c r="H259" s="382"/>
      <c r="I259" s="164">
        <f t="shared" si="8"/>
        <v>0</v>
      </c>
      <c r="J259" s="175"/>
    </row>
    <row r="260" spans="1:10" ht="15.75" hidden="1" customHeight="1" x14ac:dyDescent="0.2">
      <c r="A260" s="227"/>
      <c r="B260" s="385"/>
      <c r="C260" s="382"/>
      <c r="D260" s="382"/>
      <c r="E260" s="396"/>
      <c r="F260" s="396"/>
      <c r="G260" s="397"/>
      <c r="H260" s="382"/>
      <c r="I260" s="164">
        <f t="shared" si="8"/>
        <v>0</v>
      </c>
      <c r="J260" s="175"/>
    </row>
    <row r="261" spans="1:10" ht="15.75" hidden="1" customHeight="1" x14ac:dyDescent="0.2">
      <c r="A261" s="227"/>
      <c r="B261" s="385"/>
      <c r="C261" s="382"/>
      <c r="D261" s="382"/>
      <c r="E261" s="396"/>
      <c r="F261" s="396"/>
      <c r="G261" s="397"/>
      <c r="H261" s="382"/>
      <c r="I261" s="164">
        <f t="shared" si="8"/>
        <v>0</v>
      </c>
      <c r="J261" s="175"/>
    </row>
    <row r="262" spans="1:10" ht="15.75" hidden="1" customHeight="1" x14ac:dyDescent="0.2">
      <c r="A262" s="227"/>
      <c r="B262" s="385"/>
      <c r="C262" s="382"/>
      <c r="D262" s="382"/>
      <c r="E262" s="396"/>
      <c r="F262" s="396"/>
      <c r="G262" s="397"/>
      <c r="H262" s="382"/>
      <c r="I262" s="164">
        <f t="shared" si="8"/>
        <v>0</v>
      </c>
      <c r="J262" s="175"/>
    </row>
    <row r="263" spans="1:10" ht="15.75" hidden="1" customHeight="1" x14ac:dyDescent="0.2">
      <c r="A263" s="227"/>
      <c r="B263" s="385"/>
      <c r="C263" s="382"/>
      <c r="D263" s="382"/>
      <c r="E263" s="396"/>
      <c r="F263" s="396"/>
      <c r="G263" s="397"/>
      <c r="H263" s="382"/>
      <c r="I263" s="164">
        <f t="shared" si="8"/>
        <v>0</v>
      </c>
      <c r="J263" s="175"/>
    </row>
    <row r="264" spans="1:10" ht="15.75" hidden="1" customHeight="1" x14ac:dyDescent="0.2">
      <c r="A264" s="227"/>
      <c r="B264" s="385"/>
      <c r="C264" s="382"/>
      <c r="D264" s="382"/>
      <c r="E264" s="396"/>
      <c r="F264" s="396"/>
      <c r="G264" s="397"/>
      <c r="H264" s="382"/>
      <c r="I264" s="164">
        <f t="shared" si="8"/>
        <v>0</v>
      </c>
      <c r="J264" s="175"/>
    </row>
    <row r="265" spans="1:10" ht="15.75" hidden="1" customHeight="1" x14ac:dyDescent="0.2">
      <c r="A265" s="227"/>
      <c r="B265" s="385"/>
      <c r="C265" s="382"/>
      <c r="D265" s="382"/>
      <c r="E265" s="386"/>
      <c r="F265" s="386"/>
      <c r="G265" s="387"/>
      <c r="H265" s="382"/>
      <c r="I265" s="400">
        <f t="shared" si="8"/>
        <v>0</v>
      </c>
      <c r="J265" s="175"/>
    </row>
    <row r="266" spans="1:10" ht="15.75" customHeight="1" x14ac:dyDescent="0.2">
      <c r="A266" s="389" t="s">
        <v>187</v>
      </c>
      <c r="B266" s="383"/>
      <c r="C266" s="383"/>
      <c r="D266" s="383"/>
      <c r="E266" s="384"/>
      <c r="F266" s="384"/>
      <c r="G266" s="333"/>
      <c r="H266" s="383"/>
      <c r="I266" s="370">
        <f>SUM(I254:I265)</f>
        <v>0</v>
      </c>
      <c r="J266" s="399">
        <f>I266</f>
        <v>0</v>
      </c>
    </row>
    <row r="267" spans="1:10" ht="6" customHeight="1" x14ac:dyDescent="0.2">
      <c r="A267" s="392"/>
      <c r="B267" s="383"/>
      <c r="C267" s="383"/>
      <c r="D267" s="383"/>
      <c r="E267" s="384"/>
      <c r="F267" s="384"/>
      <c r="G267" s="333"/>
      <c r="H267" s="383"/>
      <c r="I267" s="393"/>
      <c r="J267" s="391"/>
    </row>
    <row r="268" spans="1:10" ht="15.75" customHeight="1" x14ac:dyDescent="0.2">
      <c r="A268" s="389" t="s">
        <v>631</v>
      </c>
      <c r="B268" s="351">
        <f>SUM(B133:B266)</f>
        <v>0</v>
      </c>
      <c r="C268" s="351">
        <f>SUM(C133:C266)</f>
        <v>0</v>
      </c>
      <c r="D268" s="351">
        <f>SUM(D133:D266)</f>
        <v>0</v>
      </c>
      <c r="E268" s="383" t="s">
        <v>0</v>
      </c>
      <c r="F268" s="383" t="s">
        <v>0</v>
      </c>
      <c r="G268" s="383" t="s">
        <v>0</v>
      </c>
      <c r="H268" s="351">
        <f>SUM(H133:H266)</f>
        <v>0</v>
      </c>
      <c r="I268" s="351">
        <f>SUM(I198+I216+I238+I252+I266)</f>
        <v>0</v>
      </c>
      <c r="J268" s="175"/>
    </row>
    <row r="269" spans="1:10" ht="6" customHeight="1" x14ac:dyDescent="0.2">
      <c r="A269" s="392"/>
      <c r="B269" s="383"/>
      <c r="C269" s="383"/>
      <c r="D269" s="383"/>
      <c r="E269" s="384"/>
      <c r="F269" s="384"/>
      <c r="G269" s="333"/>
      <c r="H269" s="383"/>
      <c r="I269" s="393"/>
      <c r="J269" s="391"/>
    </row>
    <row r="270" spans="1:10" ht="15.75" customHeight="1" thickBot="1" x14ac:dyDescent="0.25">
      <c r="A270" s="601" t="s">
        <v>801</v>
      </c>
      <c r="B270" s="560">
        <f>+B131+B268</f>
        <v>0</v>
      </c>
      <c r="C270" s="560">
        <f>+C131+C268</f>
        <v>0</v>
      </c>
      <c r="D270" s="560">
        <f>+D131+D268</f>
        <v>0</v>
      </c>
      <c r="E270" s="383"/>
      <c r="F270" s="383"/>
      <c r="G270" s="383"/>
      <c r="H270" s="560">
        <f>+H131+H268</f>
        <v>0</v>
      </c>
      <c r="I270" s="560">
        <f>+I131+I268</f>
        <v>0</v>
      </c>
      <c r="J270" s="824">
        <f>SUM(J131:J266)</f>
        <v>0</v>
      </c>
    </row>
    <row r="271" spans="1:10" ht="6" customHeight="1" thickTop="1" x14ac:dyDescent="0.2">
      <c r="A271" s="630"/>
      <c r="B271" s="631"/>
      <c r="C271" s="631"/>
      <c r="D271" s="631"/>
      <c r="E271" s="632"/>
      <c r="F271" s="632"/>
      <c r="G271" s="515"/>
      <c r="H271" s="631"/>
      <c r="I271" s="559"/>
      <c r="J271" s="633"/>
    </row>
    <row r="272" spans="1:10" ht="15.75" customHeight="1" x14ac:dyDescent="0.2">
      <c r="I272" s="134"/>
      <c r="J272" s="134"/>
    </row>
    <row r="273" spans="9:10" ht="15.75" customHeight="1" x14ac:dyDescent="0.2">
      <c r="I273" s="134"/>
      <c r="J273" s="134"/>
    </row>
  </sheetData>
  <mergeCells count="7">
    <mergeCell ref="A2:J2"/>
    <mergeCell ref="F5:G5"/>
    <mergeCell ref="A8:A10"/>
    <mergeCell ref="I4:J4"/>
    <mergeCell ref="I5:J5"/>
    <mergeCell ref="A5:B5"/>
    <mergeCell ref="C5:E5"/>
  </mergeCells>
  <phoneticPr fontId="2" type="noConversion"/>
  <conditionalFormatting sqref="A230:A238 A12:A16 A119:A122 A131 A133:A144 A200:A201 A218:A222 A240:A252 A254:A266 A268 A147:A152 A41:A55 A77:A84 A126:A129 A197:A198 A205:A216 A227:A228 A116:A117">
    <cfRule type="expression" dxfId="588" priority="63">
      <formula>CELL("protect",A12)=0</formula>
    </cfRule>
  </conditionalFormatting>
  <conditionalFormatting sqref="B230:J238 B119:J122 B131:J131 B133:J144 B200:J201 B218:J222 B240:J252 B254:J266 B268:J268 B12:J16 B147:J152 B7:J9 C6:D6 F6 H6:J6 B41:J55 B77:J84 B126:J129 B197:J198 B205:J216 B227:J228 B116:J117 B10:H10 J10">
    <cfRule type="expression" dxfId="587" priority="62">
      <formula>CELL("protect",B6)=0</formula>
    </cfRule>
  </conditionalFormatting>
  <conditionalFormatting sqref="A229">
    <cfRule type="expression" dxfId="586" priority="61">
      <formula>CELL("protect",A229)=0</formula>
    </cfRule>
  </conditionalFormatting>
  <conditionalFormatting sqref="B229:J229">
    <cfRule type="expression" dxfId="585" priority="60">
      <formula>CELL("protect",B229)=0</formula>
    </cfRule>
  </conditionalFormatting>
  <conditionalFormatting sqref="A118">
    <cfRule type="expression" dxfId="584" priority="59">
      <formula>CELL("protect",A118)=0</formula>
    </cfRule>
  </conditionalFormatting>
  <conditionalFormatting sqref="B118:J118">
    <cfRule type="expression" dxfId="583" priority="58">
      <formula>CELL("protect",B118)=0</formula>
    </cfRule>
  </conditionalFormatting>
  <conditionalFormatting sqref="A130">
    <cfRule type="expression" dxfId="582" priority="57">
      <formula>CELL("protect",A130)=0</formula>
    </cfRule>
  </conditionalFormatting>
  <conditionalFormatting sqref="B130:J130">
    <cfRule type="expression" dxfId="581" priority="56">
      <formula>CELL("protect",B130)=0</formula>
    </cfRule>
  </conditionalFormatting>
  <conditionalFormatting sqref="A132">
    <cfRule type="expression" dxfId="580" priority="55">
      <formula>CELL("protect",A132)=0</formula>
    </cfRule>
  </conditionalFormatting>
  <conditionalFormatting sqref="B132:J132">
    <cfRule type="expression" dxfId="579" priority="54">
      <formula>CELL("protect",B132)=0</formula>
    </cfRule>
  </conditionalFormatting>
  <conditionalFormatting sqref="A199">
    <cfRule type="expression" dxfId="578" priority="53">
      <formula>CELL("protect",A199)=0</formula>
    </cfRule>
  </conditionalFormatting>
  <conditionalFormatting sqref="B199:J199">
    <cfRule type="expression" dxfId="577" priority="52">
      <formula>CELL("protect",B199)=0</formula>
    </cfRule>
  </conditionalFormatting>
  <conditionalFormatting sqref="A217">
    <cfRule type="expression" dxfId="576" priority="51">
      <formula>CELL("protect",A217)=0</formula>
    </cfRule>
  </conditionalFormatting>
  <conditionalFormatting sqref="B217:J217">
    <cfRule type="expression" dxfId="575" priority="50">
      <formula>CELL("protect",B217)=0</formula>
    </cfRule>
  </conditionalFormatting>
  <conditionalFormatting sqref="A239">
    <cfRule type="expression" dxfId="574" priority="49">
      <formula>CELL("protect",A239)=0</formula>
    </cfRule>
  </conditionalFormatting>
  <conditionalFormatting sqref="B239:J239">
    <cfRule type="expression" dxfId="573" priority="48">
      <formula>CELL("protect",B239)=0</formula>
    </cfRule>
  </conditionalFormatting>
  <conditionalFormatting sqref="A253">
    <cfRule type="expression" dxfId="572" priority="47">
      <formula>CELL("protect",A253)=0</formula>
    </cfRule>
  </conditionalFormatting>
  <conditionalFormatting sqref="B253:J253">
    <cfRule type="expression" dxfId="571" priority="46">
      <formula>CELL("protect",B253)=0</formula>
    </cfRule>
  </conditionalFormatting>
  <conditionalFormatting sqref="A267">
    <cfRule type="expression" dxfId="570" priority="45">
      <formula>CELL("protect",A267)=0</formula>
    </cfRule>
  </conditionalFormatting>
  <conditionalFormatting sqref="B267:J267">
    <cfRule type="expression" dxfId="569" priority="44">
      <formula>CELL("protect",B267)=0</formula>
    </cfRule>
  </conditionalFormatting>
  <conditionalFormatting sqref="A269">
    <cfRule type="expression" dxfId="568" priority="43">
      <formula>CELL("protect",A269)=0</formula>
    </cfRule>
  </conditionalFormatting>
  <conditionalFormatting sqref="B269:J269">
    <cfRule type="expression" dxfId="567" priority="42">
      <formula>CELL("protect",B269)=0</formula>
    </cfRule>
  </conditionalFormatting>
  <conditionalFormatting sqref="A271">
    <cfRule type="expression" dxfId="566" priority="41">
      <formula>CELL("protect",A271)=0</formula>
    </cfRule>
  </conditionalFormatting>
  <conditionalFormatting sqref="B271:J271">
    <cfRule type="expression" dxfId="565" priority="40">
      <formula>CELL("protect",B271)=0</formula>
    </cfRule>
  </conditionalFormatting>
  <conditionalFormatting sqref="A145:A146">
    <cfRule type="expression" dxfId="564" priority="39">
      <formula>CELL("protect",A145)=0</formula>
    </cfRule>
  </conditionalFormatting>
  <conditionalFormatting sqref="B145:J146">
    <cfRule type="expression" dxfId="563" priority="38">
      <formula>CELL("protect",B145)=0</formula>
    </cfRule>
  </conditionalFormatting>
  <conditionalFormatting sqref="H4:H5">
    <cfRule type="expression" dxfId="562" priority="37">
      <formula>CELL("protect",H4)=0</formula>
    </cfRule>
  </conditionalFormatting>
  <conditionalFormatting sqref="A4:B4 A5">
    <cfRule type="expression" dxfId="561" priority="36">
      <formula>CELL("Protect",A4)=0</formula>
    </cfRule>
  </conditionalFormatting>
  <conditionalFormatting sqref="C4:D4 C5">
    <cfRule type="expression" dxfId="560" priority="35">
      <formula>CELL("protect",C4)=0</formula>
    </cfRule>
  </conditionalFormatting>
  <conditionalFormatting sqref="F4:F5">
    <cfRule type="expression" dxfId="559" priority="34">
      <formula>CELL("protect",F4)=0</formula>
    </cfRule>
  </conditionalFormatting>
  <conditionalFormatting sqref="I4:J4">
    <cfRule type="expression" dxfId="558" priority="33">
      <formula>CELL("Protect",I4)=0</formula>
    </cfRule>
  </conditionalFormatting>
  <conditionalFormatting sqref="I5">
    <cfRule type="expression" dxfId="557" priority="32">
      <formula>CELL("protect",I5)=0</formula>
    </cfRule>
  </conditionalFormatting>
  <conditionalFormatting sqref="J270">
    <cfRule type="expression" dxfId="556" priority="30">
      <formula>CELL("protect",J270)=0</formula>
    </cfRule>
  </conditionalFormatting>
  <conditionalFormatting sqref="B270:I270">
    <cfRule type="expression" dxfId="555" priority="31">
      <formula>CELL("protect",B270)=0</formula>
    </cfRule>
  </conditionalFormatting>
  <conditionalFormatting sqref="A17:A40">
    <cfRule type="expression" dxfId="554" priority="29">
      <formula>CELL("protect",A17)=0</formula>
    </cfRule>
  </conditionalFormatting>
  <conditionalFormatting sqref="B17:J40">
    <cfRule type="expression" dxfId="553" priority="28">
      <formula>CELL("protect",B17)=0</formula>
    </cfRule>
  </conditionalFormatting>
  <conditionalFormatting sqref="A56:A60 A68:A76">
    <cfRule type="expression" dxfId="552" priority="27">
      <formula>CELL("protect",A56)=0</formula>
    </cfRule>
  </conditionalFormatting>
  <conditionalFormatting sqref="B56:J60 B68:J76">
    <cfRule type="expression" dxfId="551" priority="26">
      <formula>CELL("protect",B56)=0</formula>
    </cfRule>
  </conditionalFormatting>
  <conditionalFormatting sqref="A61:A67">
    <cfRule type="expression" dxfId="550" priority="25">
      <formula>CELL("protect",A61)=0</formula>
    </cfRule>
  </conditionalFormatting>
  <conditionalFormatting sqref="B61:J67">
    <cfRule type="expression" dxfId="549" priority="24">
      <formula>CELL("protect",B61)=0</formula>
    </cfRule>
  </conditionalFormatting>
  <conditionalFormatting sqref="A123:A125">
    <cfRule type="expression" dxfId="548" priority="23">
      <formula>CELL("protect",A123)=0</formula>
    </cfRule>
  </conditionalFormatting>
  <conditionalFormatting sqref="B123:J125">
    <cfRule type="expression" dxfId="547" priority="22">
      <formula>CELL("protect",B123)=0</formula>
    </cfRule>
  </conditionalFormatting>
  <conditionalFormatting sqref="A153:A179 A193:A196">
    <cfRule type="expression" dxfId="546" priority="21">
      <formula>CELL("protect",A153)=0</formula>
    </cfRule>
  </conditionalFormatting>
  <conditionalFormatting sqref="B153:J179 B193:J196">
    <cfRule type="expression" dxfId="545" priority="20">
      <formula>CELL("protect",B153)=0</formula>
    </cfRule>
  </conditionalFormatting>
  <conditionalFormatting sqref="A180:A183 A187:A192">
    <cfRule type="expression" dxfId="544" priority="19">
      <formula>CELL("protect",A180)=0</formula>
    </cfRule>
  </conditionalFormatting>
  <conditionalFormatting sqref="B180:J183 B187:J192">
    <cfRule type="expression" dxfId="543" priority="18">
      <formula>CELL("protect",B180)=0</formula>
    </cfRule>
  </conditionalFormatting>
  <conditionalFormatting sqref="A184:A186">
    <cfRule type="expression" dxfId="542" priority="17">
      <formula>CELL("protect",A184)=0</formula>
    </cfRule>
  </conditionalFormatting>
  <conditionalFormatting sqref="B184:J186">
    <cfRule type="expression" dxfId="541" priority="16">
      <formula>CELL("protect",B184)=0</formula>
    </cfRule>
  </conditionalFormatting>
  <conditionalFormatting sqref="A204">
    <cfRule type="expression" dxfId="540" priority="15">
      <formula>CELL("protect",A204)=0</formula>
    </cfRule>
  </conditionalFormatting>
  <conditionalFormatting sqref="B204:J204">
    <cfRule type="expression" dxfId="539" priority="14">
      <formula>CELL("protect",B204)=0</formula>
    </cfRule>
  </conditionalFormatting>
  <conditionalFormatting sqref="A202:A203">
    <cfRule type="expression" dxfId="538" priority="13">
      <formula>CELL("protect",A202)=0</formula>
    </cfRule>
  </conditionalFormatting>
  <conditionalFormatting sqref="B202:J203">
    <cfRule type="expression" dxfId="537" priority="12">
      <formula>CELL("protect",B202)=0</formula>
    </cfRule>
  </conditionalFormatting>
  <conditionalFormatting sqref="A223:A226">
    <cfRule type="expression" dxfId="536" priority="11">
      <formula>CELL("protect",A223)=0</formula>
    </cfRule>
  </conditionalFormatting>
  <conditionalFormatting sqref="B223:J226">
    <cfRule type="expression" dxfId="535" priority="10">
      <formula>CELL("protect",B223)=0</formula>
    </cfRule>
  </conditionalFormatting>
  <conditionalFormatting sqref="A98:A99 A105:A115">
    <cfRule type="expression" dxfId="534" priority="9">
      <formula>CELL("protect",A98)=0</formula>
    </cfRule>
  </conditionalFormatting>
  <conditionalFormatting sqref="B98:J99 B105:J115">
    <cfRule type="expression" dxfId="533" priority="8">
      <formula>CELL("protect",B98)=0</formula>
    </cfRule>
  </conditionalFormatting>
  <conditionalFormatting sqref="A85:A97">
    <cfRule type="expression" dxfId="532" priority="7">
      <formula>CELL("protect",A85)=0</formula>
    </cfRule>
  </conditionalFormatting>
  <conditionalFormatting sqref="B85:J97">
    <cfRule type="expression" dxfId="531" priority="6">
      <formula>CELL("protect",B85)=0</formula>
    </cfRule>
  </conditionalFormatting>
  <conditionalFormatting sqref="A100:A101 A103:A104">
    <cfRule type="expression" dxfId="530" priority="5">
      <formula>CELL("protect",A100)=0</formula>
    </cfRule>
  </conditionalFormatting>
  <conditionalFormatting sqref="B100:J101 B103:J104">
    <cfRule type="expression" dxfId="529" priority="4">
      <formula>CELL("protect",B100)=0</formula>
    </cfRule>
  </conditionalFormatting>
  <conditionalFormatting sqref="A102">
    <cfRule type="expression" dxfId="528" priority="3">
      <formula>CELL("protect",A102)=0</formula>
    </cfRule>
  </conditionalFormatting>
  <conditionalFormatting sqref="B102:J102">
    <cfRule type="expression" dxfId="527" priority="2">
      <formula>CELL("protect",B102)=0</formula>
    </cfRule>
  </conditionalFormatting>
  <conditionalFormatting sqref="I10">
    <cfRule type="expression" dxfId="526" priority="1">
      <formula>CELL("protect",I10)=0</formula>
    </cfRule>
  </conditionalFormatting>
  <dataValidations count="1">
    <dataValidation type="whole" allowBlank="1" showInputMessage="1" showErrorMessage="1" error="Enter whole amounts only.  Round cents to the nearest dollar." sqref="B12 B240:B251 B13:D47 H255:H265 B254:B266 C255:D265 H241:H251 C241:D251 H134:H197 C201:D215 B119:B128 H13:H47 C219:D237 H120:H128 C120:D128 B133:B197 C134:D197 B200:B215 H201:H215 B218:B237 H219:H237 H51:H116 B50:B116 C51:D116" xr:uid="{00000000-0002-0000-0A00-000000000000}">
      <formula1>0</formula1>
      <formula2>9.99999999999999E+30</formula2>
    </dataValidation>
  </dataValidations>
  <printOptions horizontalCentered="1" verticalCentered="1"/>
  <pageMargins left="0.25" right="0.25" top="0.4" bottom="0.45" header="0.5" footer="0.25"/>
  <pageSetup scale="90" orientation="landscape" r:id="rId1"/>
  <headerFooter scaleWithDoc="0">
    <oddFooter>&amp;R&amp;"Tahoma,Regular"&amp;10ID-46 (rev. 07/21), Schedule &amp;A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 codeName="Sheet7"/>
  <dimension ref="A1:K38"/>
  <sheetViews>
    <sheetView zoomScale="88" zoomScaleNormal="88" workbookViewId="0">
      <pane ySplit="3" topLeftCell="A4" activePane="bottomLeft" state="frozen"/>
      <selection activeCell="C12" sqref="C12"/>
      <selection pane="bottomLeft" activeCell="B12" sqref="B12"/>
    </sheetView>
  </sheetViews>
  <sheetFormatPr defaultRowHeight="15.75" customHeight="1" x14ac:dyDescent="0.2"/>
  <cols>
    <col min="1" max="1" width="3.25" style="405" customWidth="1"/>
    <col min="2" max="2" width="20.625" style="342" customWidth="1"/>
    <col min="3" max="3" width="19.5" style="342" customWidth="1"/>
    <col min="4" max="4" width="13.75" style="342" customWidth="1"/>
    <col min="5" max="5" width="16" style="342" customWidth="1"/>
    <col min="6" max="6" width="15" style="342" customWidth="1"/>
    <col min="7" max="7" width="12.625" style="342" customWidth="1"/>
    <col min="8" max="9" width="14.875" style="342" customWidth="1"/>
    <col min="10" max="10" width="13.125" style="342" customWidth="1"/>
    <col min="11" max="16384" width="9" style="342"/>
  </cols>
  <sheetData>
    <row r="1" spans="1:11" s="46" customFormat="1" ht="20.25" customHeight="1" x14ac:dyDescent="0.2">
      <c r="A1" s="985"/>
      <c r="B1" s="986"/>
      <c r="C1" s="986"/>
      <c r="D1" s="986"/>
      <c r="E1" s="986"/>
      <c r="F1" s="986"/>
      <c r="G1" s="986"/>
      <c r="H1" s="986"/>
      <c r="I1" s="986"/>
      <c r="J1" s="79"/>
    </row>
    <row r="2" spans="1:11" s="46" customFormat="1" ht="15.75" customHeight="1" x14ac:dyDescent="0.2">
      <c r="A2" s="80"/>
      <c r="B2" s="987" t="s">
        <v>191</v>
      </c>
      <c r="C2" s="987"/>
      <c r="D2" s="987"/>
      <c r="E2" s="987"/>
      <c r="F2" s="987"/>
      <c r="G2" s="987"/>
      <c r="H2" s="987"/>
      <c r="I2" s="987"/>
      <c r="J2" s="988"/>
    </row>
    <row r="3" spans="1:11" s="82" customFormat="1" ht="26.25" customHeight="1" x14ac:dyDescent="0.25">
      <c r="A3" s="81"/>
      <c r="B3" s="989" t="s">
        <v>492</v>
      </c>
      <c r="C3" s="989"/>
      <c r="D3" s="989"/>
      <c r="E3" s="989"/>
      <c r="F3" s="989"/>
      <c r="G3" s="989"/>
      <c r="H3" s="989"/>
      <c r="I3" s="989"/>
      <c r="J3" s="990"/>
      <c r="K3" s="240"/>
    </row>
    <row r="4" spans="1:11" s="82" customFormat="1" ht="8.25" customHeight="1" x14ac:dyDescent="0.25">
      <c r="A4" s="81"/>
      <c r="B4" s="107"/>
      <c r="C4" s="107"/>
      <c r="D4" s="107"/>
      <c r="E4" s="107"/>
      <c r="F4" s="107"/>
      <c r="G4" s="107"/>
      <c r="H4" s="107"/>
      <c r="I4" s="107"/>
      <c r="J4" s="108"/>
      <c r="K4" s="240"/>
    </row>
    <row r="5" spans="1:11" s="46" customFormat="1" ht="15.75" customHeight="1" x14ac:dyDescent="0.25">
      <c r="A5" s="918" t="s">
        <v>162</v>
      </c>
      <c r="B5" s="919"/>
      <c r="C5" s="919"/>
      <c r="D5" s="919" t="s">
        <v>47</v>
      </c>
      <c r="E5" s="919"/>
      <c r="F5" s="919"/>
      <c r="G5" s="919" t="s">
        <v>163</v>
      </c>
      <c r="H5" s="919"/>
      <c r="I5" s="916" t="s">
        <v>107</v>
      </c>
      <c r="J5" s="917"/>
      <c r="K5" s="240"/>
    </row>
    <row r="6" spans="1:11" s="46" customFormat="1" ht="15.75" customHeight="1" x14ac:dyDescent="0.25">
      <c r="A6" s="910">
        <f>Cert!$A$8</f>
        <v>0</v>
      </c>
      <c r="B6" s="911"/>
      <c r="C6" s="911"/>
      <c r="D6" s="911">
        <f>Cert!$F$8</f>
        <v>0</v>
      </c>
      <c r="E6" s="911"/>
      <c r="F6" s="911"/>
      <c r="G6" s="912">
        <f>Cert!$K$8</f>
        <v>0</v>
      </c>
      <c r="H6" s="912"/>
      <c r="I6" s="912" t="str">
        <f>TEXT(Cert!$K$10,"mm/dd/yy")&amp;" to "&amp;TEXT(Cert!$M$10,"mm/dd/yy")</f>
        <v>07/01/20 to 06/30/21</v>
      </c>
      <c r="J6" s="920"/>
      <c r="K6" s="240"/>
    </row>
    <row r="7" spans="1:11" ht="15.75" customHeight="1" x14ac:dyDescent="0.25">
      <c r="A7" s="401"/>
      <c r="B7" s="402"/>
      <c r="C7" s="402"/>
      <c r="D7" s="402"/>
      <c r="E7" s="402"/>
      <c r="F7" s="402"/>
      <c r="G7" s="402"/>
      <c r="H7" s="402"/>
      <c r="I7" s="403"/>
      <c r="J7" s="404"/>
      <c r="K7" s="208"/>
    </row>
    <row r="8" spans="1:11" s="405" customFormat="1" ht="15.75" customHeight="1" x14ac:dyDescent="0.25">
      <c r="A8" s="401"/>
      <c r="B8" s="4" t="s">
        <v>38</v>
      </c>
      <c r="C8" s="4" t="s">
        <v>39</v>
      </c>
      <c r="D8" s="984" t="s">
        <v>40</v>
      </c>
      <c r="E8" s="984"/>
      <c r="F8" s="984"/>
      <c r="G8" s="984"/>
      <c r="H8" s="125" t="s">
        <v>41</v>
      </c>
      <c r="I8" s="125" t="s">
        <v>42</v>
      </c>
      <c r="J8" s="125" t="s">
        <v>48</v>
      </c>
      <c r="K8" s="208"/>
    </row>
    <row r="9" spans="1:11" ht="15.75" customHeight="1" x14ac:dyDescent="0.2">
      <c r="A9" s="401"/>
      <c r="B9" s="406"/>
      <c r="C9" s="406"/>
      <c r="D9" s="984" t="s">
        <v>342</v>
      </c>
      <c r="E9" s="984"/>
      <c r="F9" s="984"/>
      <c r="G9" s="984"/>
      <c r="H9" s="407"/>
      <c r="I9" s="406"/>
      <c r="J9" s="406"/>
    </row>
    <row r="10" spans="1:11" s="410" customFormat="1" ht="42.75" x14ac:dyDescent="0.2">
      <c r="A10" s="408"/>
      <c r="B10" s="409" t="s">
        <v>326</v>
      </c>
      <c r="C10" s="409" t="s">
        <v>45</v>
      </c>
      <c r="D10" s="409" t="s">
        <v>327</v>
      </c>
      <c r="E10" s="409" t="s">
        <v>329</v>
      </c>
      <c r="F10" s="409" t="s">
        <v>330</v>
      </c>
      <c r="G10" s="409" t="s">
        <v>46</v>
      </c>
      <c r="H10" s="409" t="s">
        <v>331</v>
      </c>
      <c r="I10" s="409" t="s">
        <v>333</v>
      </c>
      <c r="J10" s="409" t="s">
        <v>521</v>
      </c>
    </row>
    <row r="11" spans="1:11" s="15" customFormat="1" ht="14.25" hidden="1" x14ac:dyDescent="0.2">
      <c r="A11" s="207"/>
      <c r="B11" s="6"/>
      <c r="C11" s="6"/>
      <c r="D11" s="6"/>
      <c r="E11" s="6"/>
      <c r="F11" s="6"/>
      <c r="G11" s="6"/>
      <c r="H11" s="6"/>
      <c r="I11" s="6"/>
      <c r="J11" s="14"/>
    </row>
    <row r="12" spans="1:11" s="410" customFormat="1" ht="14.25" x14ac:dyDescent="0.2">
      <c r="A12" s="408" t="s">
        <v>334</v>
      </c>
      <c r="B12" s="411"/>
      <c r="C12" s="411"/>
      <c r="D12" s="412"/>
      <c r="E12" s="412"/>
      <c r="F12" s="412"/>
      <c r="G12" s="412"/>
      <c r="H12" s="413"/>
      <c r="I12" s="414"/>
      <c r="J12" s="415"/>
    </row>
    <row r="13" spans="1:11" s="410" customFormat="1" ht="14.25" x14ac:dyDescent="0.2">
      <c r="A13" s="408" t="s">
        <v>335</v>
      </c>
      <c r="B13" s="411"/>
      <c r="C13" s="411"/>
      <c r="D13" s="412"/>
      <c r="E13" s="412"/>
      <c r="F13" s="412"/>
      <c r="G13" s="412"/>
      <c r="H13" s="413"/>
      <c r="I13" s="414"/>
      <c r="J13" s="415"/>
    </row>
    <row r="14" spans="1:11" s="410" customFormat="1" ht="14.25" x14ac:dyDescent="0.2">
      <c r="A14" s="408" t="s">
        <v>336</v>
      </c>
      <c r="B14" s="411"/>
      <c r="C14" s="411"/>
      <c r="D14" s="412"/>
      <c r="E14" s="412"/>
      <c r="F14" s="412"/>
      <c r="G14" s="412"/>
      <c r="H14" s="413"/>
      <c r="I14" s="414"/>
      <c r="J14" s="415"/>
    </row>
    <row r="15" spans="1:11" s="410" customFormat="1" ht="14.25" x14ac:dyDescent="0.2">
      <c r="A15" s="408" t="s">
        <v>337</v>
      </c>
      <c r="B15" s="411"/>
      <c r="C15" s="411"/>
      <c r="D15" s="412"/>
      <c r="E15" s="412"/>
      <c r="F15" s="412"/>
      <c r="G15" s="412"/>
      <c r="H15" s="413"/>
      <c r="I15" s="414"/>
      <c r="J15" s="415"/>
    </row>
    <row r="16" spans="1:11" s="410" customFormat="1" ht="14.25" x14ac:dyDescent="0.2">
      <c r="A16" s="408" t="s">
        <v>338</v>
      </c>
      <c r="B16" s="411"/>
      <c r="C16" s="411"/>
      <c r="D16" s="412"/>
      <c r="E16" s="412"/>
      <c r="F16" s="412"/>
      <c r="G16" s="412"/>
      <c r="H16" s="413"/>
      <c r="I16" s="414"/>
      <c r="J16" s="415"/>
    </row>
    <row r="17" spans="1:11" s="410" customFormat="1" ht="14.25" x14ac:dyDescent="0.2">
      <c r="A17" s="408" t="s">
        <v>339</v>
      </c>
      <c r="B17" s="411"/>
      <c r="C17" s="411"/>
      <c r="D17" s="412"/>
      <c r="E17" s="412"/>
      <c r="F17" s="412"/>
      <c r="G17" s="412"/>
      <c r="H17" s="413"/>
      <c r="I17" s="414"/>
      <c r="J17" s="415"/>
    </row>
    <row r="18" spans="1:11" s="410" customFormat="1" ht="14.25" x14ac:dyDescent="0.2">
      <c r="A18" s="408" t="s">
        <v>340</v>
      </c>
      <c r="B18" s="411"/>
      <c r="C18" s="411"/>
      <c r="D18" s="412"/>
      <c r="E18" s="412"/>
      <c r="F18" s="412"/>
      <c r="G18" s="412"/>
      <c r="H18" s="413"/>
      <c r="I18" s="414"/>
      <c r="J18" s="415"/>
    </row>
    <row r="19" spans="1:11" s="410" customFormat="1" ht="14.25" x14ac:dyDescent="0.2">
      <c r="A19" s="408" t="s">
        <v>341</v>
      </c>
      <c r="B19" s="411"/>
      <c r="C19" s="411"/>
      <c r="D19" s="412"/>
      <c r="E19" s="412"/>
      <c r="F19" s="412"/>
      <c r="G19" s="412"/>
      <c r="H19" s="413"/>
      <c r="I19" s="414"/>
      <c r="J19" s="415"/>
    </row>
    <row r="20" spans="1:11" s="410" customFormat="1" ht="14.25" x14ac:dyDescent="0.2">
      <c r="A20" s="408" t="s">
        <v>428</v>
      </c>
      <c r="B20" s="411"/>
      <c r="C20" s="411"/>
      <c r="D20" s="412"/>
      <c r="E20" s="412"/>
      <c r="F20" s="412"/>
      <c r="G20" s="412"/>
      <c r="H20" s="413"/>
      <c r="I20" s="414"/>
      <c r="J20" s="415"/>
    </row>
    <row r="21" spans="1:11" s="410" customFormat="1" ht="14.25" x14ac:dyDescent="0.2">
      <c r="A21" s="408" t="s">
        <v>429</v>
      </c>
      <c r="B21" s="411"/>
      <c r="C21" s="411"/>
      <c r="D21" s="412"/>
      <c r="E21" s="412"/>
      <c r="F21" s="412"/>
      <c r="G21" s="412"/>
      <c r="H21" s="413"/>
      <c r="I21" s="414"/>
      <c r="J21" s="415"/>
    </row>
    <row r="22" spans="1:11" s="410" customFormat="1" ht="14.25" x14ac:dyDescent="0.2">
      <c r="A22" s="408"/>
      <c r="B22" s="416"/>
      <c r="C22" s="416"/>
      <c r="D22" s="417"/>
      <c r="E22" s="417"/>
      <c r="F22" s="417"/>
      <c r="G22" s="417"/>
      <c r="H22" s="417"/>
      <c r="I22" s="416"/>
      <c r="J22" s="418"/>
    </row>
    <row r="23" spans="1:11" s="410" customFormat="1" ht="14.25" x14ac:dyDescent="0.2">
      <c r="A23" s="419" t="s">
        <v>426</v>
      </c>
      <c r="B23" s="420"/>
      <c r="C23" s="416"/>
      <c r="D23" s="417"/>
      <c r="E23" s="417"/>
      <c r="F23" s="417"/>
      <c r="G23" s="417"/>
      <c r="H23" s="417"/>
      <c r="I23" s="416"/>
      <c r="J23" s="418"/>
    </row>
    <row r="24" spans="1:11" s="405" customFormat="1" ht="15.75" customHeight="1" x14ac:dyDescent="0.25">
      <c r="A24" s="401"/>
      <c r="B24" s="4" t="s">
        <v>38</v>
      </c>
      <c r="C24" s="977" t="s">
        <v>129</v>
      </c>
      <c r="D24" s="977"/>
      <c r="E24" s="977"/>
      <c r="F24" s="138" t="s">
        <v>153</v>
      </c>
      <c r="G24" s="138" t="s">
        <v>215</v>
      </c>
      <c r="H24" s="138" t="s">
        <v>528</v>
      </c>
      <c r="I24" s="138" t="s">
        <v>529</v>
      </c>
      <c r="J24" s="418"/>
      <c r="K24" s="208"/>
    </row>
    <row r="25" spans="1:11" s="410" customFormat="1" ht="71.25" x14ac:dyDescent="0.2">
      <c r="A25" s="408"/>
      <c r="B25" s="421" t="s">
        <v>326</v>
      </c>
      <c r="C25" s="978" t="s">
        <v>328</v>
      </c>
      <c r="D25" s="979"/>
      <c r="E25" s="980"/>
      <c r="F25" s="421" t="s">
        <v>543</v>
      </c>
      <c r="G25" s="421" t="s">
        <v>427</v>
      </c>
      <c r="H25" s="421" t="s">
        <v>434</v>
      </c>
      <c r="I25" s="421" t="s">
        <v>332</v>
      </c>
      <c r="J25" s="418"/>
    </row>
    <row r="26" spans="1:11" s="15" customFormat="1" ht="14.25" hidden="1" x14ac:dyDescent="0.2">
      <c r="A26" s="207"/>
      <c r="B26" s="6"/>
      <c r="C26" s="6"/>
      <c r="D26" s="6"/>
      <c r="F26" s="6"/>
      <c r="G26" s="6"/>
      <c r="H26" s="6"/>
      <c r="I26" s="6"/>
      <c r="J26" s="330"/>
      <c r="K26" s="329"/>
    </row>
    <row r="27" spans="1:11" s="410" customFormat="1" ht="14.25" x14ac:dyDescent="0.2">
      <c r="A27" s="408" t="s">
        <v>334</v>
      </c>
      <c r="B27" s="422">
        <f t="shared" ref="B27:B35" si="0">+B12</f>
        <v>0</v>
      </c>
      <c r="C27" s="981"/>
      <c r="D27" s="982"/>
      <c r="E27" s="983"/>
      <c r="F27" s="413"/>
      <c r="G27" s="413"/>
      <c r="H27" s="413"/>
      <c r="I27" s="423"/>
      <c r="J27" s="418"/>
    </row>
    <row r="28" spans="1:11" ht="15.75" customHeight="1" x14ac:dyDescent="0.2">
      <c r="A28" s="408" t="s">
        <v>335</v>
      </c>
      <c r="B28" s="424">
        <f t="shared" si="0"/>
        <v>0</v>
      </c>
      <c r="C28" s="971"/>
      <c r="D28" s="972"/>
      <c r="E28" s="973"/>
      <c r="F28" s="425"/>
      <c r="G28" s="425"/>
      <c r="H28" s="425"/>
      <c r="I28" s="423"/>
      <c r="J28" s="426"/>
      <c r="K28" s="344"/>
    </row>
    <row r="29" spans="1:11" ht="15.75" customHeight="1" x14ac:dyDescent="0.2">
      <c r="A29" s="408" t="s">
        <v>336</v>
      </c>
      <c r="B29" s="427">
        <f t="shared" si="0"/>
        <v>0</v>
      </c>
      <c r="C29" s="971"/>
      <c r="D29" s="972"/>
      <c r="E29" s="973"/>
      <c r="F29" s="425"/>
      <c r="G29" s="425"/>
      <c r="H29" s="425"/>
      <c r="I29" s="423"/>
      <c r="J29" s="426"/>
      <c r="K29" s="344"/>
    </row>
    <row r="30" spans="1:11" ht="15.75" customHeight="1" x14ac:dyDescent="0.2">
      <c r="A30" s="408" t="s">
        <v>337</v>
      </c>
      <c r="B30" s="424">
        <f t="shared" si="0"/>
        <v>0</v>
      </c>
      <c r="C30" s="971"/>
      <c r="D30" s="972"/>
      <c r="E30" s="973"/>
      <c r="F30" s="425"/>
      <c r="G30" s="425"/>
      <c r="H30" s="425"/>
      <c r="I30" s="423"/>
      <c r="J30" s="426"/>
      <c r="K30" s="344"/>
    </row>
    <row r="31" spans="1:11" ht="15.75" customHeight="1" x14ac:dyDescent="0.2">
      <c r="A31" s="408" t="s">
        <v>338</v>
      </c>
      <c r="B31" s="427">
        <f t="shared" si="0"/>
        <v>0</v>
      </c>
      <c r="C31" s="971"/>
      <c r="D31" s="972"/>
      <c r="E31" s="973"/>
      <c r="F31" s="425"/>
      <c r="G31" s="425"/>
      <c r="H31" s="425"/>
      <c r="I31" s="423"/>
      <c r="J31" s="426"/>
      <c r="K31" s="344"/>
    </row>
    <row r="32" spans="1:11" ht="15.75" customHeight="1" x14ac:dyDescent="0.2">
      <c r="A32" s="408" t="s">
        <v>339</v>
      </c>
      <c r="B32" s="424">
        <f t="shared" si="0"/>
        <v>0</v>
      </c>
      <c r="C32" s="971"/>
      <c r="D32" s="972"/>
      <c r="E32" s="973"/>
      <c r="F32" s="425"/>
      <c r="G32" s="425"/>
      <c r="H32" s="425"/>
      <c r="I32" s="423"/>
      <c r="J32" s="426"/>
      <c r="K32" s="344"/>
    </row>
    <row r="33" spans="1:11" ht="15.75" customHeight="1" x14ac:dyDescent="0.2">
      <c r="A33" s="408" t="s">
        <v>340</v>
      </c>
      <c r="B33" s="424">
        <f t="shared" si="0"/>
        <v>0</v>
      </c>
      <c r="C33" s="971"/>
      <c r="D33" s="972"/>
      <c r="E33" s="973"/>
      <c r="F33" s="425"/>
      <c r="G33" s="425"/>
      <c r="H33" s="425"/>
      <c r="I33" s="423"/>
      <c r="J33" s="426"/>
      <c r="K33" s="344"/>
    </row>
    <row r="34" spans="1:11" ht="15.75" customHeight="1" x14ac:dyDescent="0.2">
      <c r="A34" s="408" t="s">
        <v>341</v>
      </c>
      <c r="B34" s="427">
        <f t="shared" si="0"/>
        <v>0</v>
      </c>
      <c r="C34" s="971"/>
      <c r="D34" s="972"/>
      <c r="E34" s="973"/>
      <c r="F34" s="425"/>
      <c r="G34" s="425"/>
      <c r="H34" s="425"/>
      <c r="I34" s="423"/>
      <c r="J34" s="426"/>
      <c r="K34" s="344"/>
    </row>
    <row r="35" spans="1:11" ht="15.75" customHeight="1" x14ac:dyDescent="0.2">
      <c r="A35" s="408" t="s">
        <v>428</v>
      </c>
      <c r="B35" s="424">
        <f t="shared" si="0"/>
        <v>0</v>
      </c>
      <c r="C35" s="971"/>
      <c r="D35" s="972"/>
      <c r="E35" s="973"/>
      <c r="F35" s="425"/>
      <c r="G35" s="425"/>
      <c r="H35" s="425"/>
      <c r="I35" s="423"/>
      <c r="J35" s="426"/>
      <c r="K35" s="344"/>
    </row>
    <row r="36" spans="1:11" ht="15.75" customHeight="1" x14ac:dyDescent="0.2">
      <c r="A36" s="409" t="s">
        <v>429</v>
      </c>
      <c r="B36" s="429">
        <f>+B21</f>
        <v>0</v>
      </c>
      <c r="C36" s="974"/>
      <c r="D36" s="975"/>
      <c r="E36" s="976"/>
      <c r="F36" s="430"/>
      <c r="G36" s="430"/>
      <c r="H36" s="430"/>
      <c r="I36" s="431"/>
      <c r="J36" s="432"/>
      <c r="K36" s="344"/>
    </row>
    <row r="37" spans="1:11" ht="15.75" hidden="1" customHeight="1" x14ac:dyDescent="0.2">
      <c r="C37" s="345"/>
      <c r="I37" s="344"/>
      <c r="J37" s="344"/>
      <c r="K37" s="344"/>
    </row>
    <row r="38" spans="1:11" ht="15.75" customHeight="1" x14ac:dyDescent="0.2">
      <c r="A38" s="564"/>
      <c r="B38" s="345"/>
      <c r="C38" s="345"/>
      <c r="D38" s="345"/>
      <c r="E38" s="345"/>
      <c r="F38" s="345"/>
      <c r="G38" s="345"/>
      <c r="H38" s="345"/>
      <c r="I38" s="345"/>
      <c r="J38" s="345"/>
    </row>
  </sheetData>
  <sheetProtection selectLockedCells="1"/>
  <mergeCells count="25">
    <mergeCell ref="D8:G8"/>
    <mergeCell ref="A1:I1"/>
    <mergeCell ref="D5:F5"/>
    <mergeCell ref="D6:F6"/>
    <mergeCell ref="G5:H5"/>
    <mergeCell ref="G6:H6"/>
    <mergeCell ref="B2:J2"/>
    <mergeCell ref="B3:J3"/>
    <mergeCell ref="I5:J5"/>
    <mergeCell ref="I6:J6"/>
    <mergeCell ref="A5:C5"/>
    <mergeCell ref="A6:C6"/>
    <mergeCell ref="C24:E24"/>
    <mergeCell ref="C25:E25"/>
    <mergeCell ref="C27:E27"/>
    <mergeCell ref="C28:E28"/>
    <mergeCell ref="D9:G9"/>
    <mergeCell ref="C34:E34"/>
    <mergeCell ref="C35:E35"/>
    <mergeCell ref="C36:E36"/>
    <mergeCell ref="C29:E29"/>
    <mergeCell ref="C30:E30"/>
    <mergeCell ref="C31:E31"/>
    <mergeCell ref="C32:E32"/>
    <mergeCell ref="C33:E33"/>
  </mergeCells>
  <phoneticPr fontId="2" type="noConversion"/>
  <conditionalFormatting sqref="A1:XFD2 A12:XFD23 A9:XFD10 A7:J8 A3:J4 L3:XFD8 A25:C25 A27:C28 F25:XFD25 A37:XFD1048576 A29:B36 F27:XFD36">
    <cfRule type="expression" dxfId="525" priority="12">
      <formula>CELL("protect",A1)=0</formula>
    </cfRule>
  </conditionalFormatting>
  <conditionalFormatting sqref="B12:B21">
    <cfRule type="expression" dxfId="524" priority="11">
      <formula>CELL("protect",B12)=0</formula>
    </cfRule>
  </conditionalFormatting>
  <conditionalFormatting sqref="J12:J21">
    <cfRule type="expression" dxfId="523" priority="10">
      <formula>CELL("protect",J12)=0</formula>
    </cfRule>
  </conditionalFormatting>
  <conditionalFormatting sqref="B36 F36:J36">
    <cfRule type="expression" dxfId="522" priority="9">
      <formula>CELL("protect",B36)=0</formula>
    </cfRule>
  </conditionalFormatting>
  <conditionalFormatting sqref="J24">
    <cfRule type="expression" dxfId="521" priority="5">
      <formula>CELL("protect",J24)=0</formula>
    </cfRule>
  </conditionalFormatting>
  <conditionalFormatting sqref="L24:XFD24 A24:C24 F24:I24">
    <cfRule type="expression" dxfId="520" priority="6">
      <formula>CELL("protect",A24)=0</formula>
    </cfRule>
  </conditionalFormatting>
  <conditionalFormatting sqref="A5:J5 A6:H6">
    <cfRule type="expression" dxfId="519" priority="3">
      <formula>CELL("Protect",A5)=0</formula>
    </cfRule>
  </conditionalFormatting>
  <conditionalFormatting sqref="I6">
    <cfRule type="expression" dxfId="518" priority="2">
      <formula>CELL("protect",I6)=0</formula>
    </cfRule>
  </conditionalFormatting>
  <conditionalFormatting sqref="C29:C36">
    <cfRule type="expression" dxfId="517" priority="1">
      <formula>CELL("protect",C29)=0</formula>
    </cfRule>
  </conditionalFormatting>
  <printOptions horizontalCentered="1"/>
  <pageMargins left="0.25" right="0.25" top="0.7" bottom="0.5" header="0.5" footer="0.3"/>
  <pageSetup scale="87" orientation="landscape" r:id="rId1"/>
  <headerFooter scaleWithDoc="0">
    <oddFooter>&amp;R&amp;"Tahoma,Regular"&amp;10ID-46 (rev. 07/21), Schedule &amp;A</oddFooter>
  </headerFooter>
  <drawing r:id="rId2"/>
  <legacyDrawing r:id="rId3"/>
  <controls>
    <mc:AlternateContent xmlns:mc="http://schemas.openxmlformats.org/markup-compatibility/2006">
      <mc:Choice Requires="x14">
        <control shapeId="8194" r:id="rId4" name="CheckBox1">
          <controlPr defaultSize="0" autoLine="0" r:id="rId5">
            <anchor moveWithCells="1">
              <from>
                <xdr:col>8</xdr:col>
                <xdr:colOff>781050</xdr:colOff>
                <xdr:row>0</xdr:row>
                <xdr:rowOff>133350</xdr:rowOff>
              </from>
              <to>
                <xdr:col>9</xdr:col>
                <xdr:colOff>885825</xdr:colOff>
                <xdr:row>1</xdr:row>
                <xdr:rowOff>142875</xdr:rowOff>
              </to>
            </anchor>
          </controlPr>
        </control>
      </mc:Choice>
      <mc:Fallback>
        <control shapeId="8194" r:id="rId4" name="CheckBox1"/>
      </mc:Fallback>
    </mc:AlternateContent>
  </controls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 codeName="Sheet8"/>
  <dimension ref="A1:G41"/>
  <sheetViews>
    <sheetView zoomScale="88" zoomScaleNormal="88" workbookViewId="0">
      <pane ySplit="10" topLeftCell="A26" activePane="bottomLeft" state="frozen"/>
      <selection activeCell="C12" sqref="C12"/>
      <selection pane="bottomLeft" activeCell="F40" sqref="F40"/>
    </sheetView>
  </sheetViews>
  <sheetFormatPr defaultRowHeight="15.75" customHeight="1" x14ac:dyDescent="0.2"/>
  <cols>
    <col min="1" max="1" width="12.75" style="6" customWidth="1"/>
    <col min="2" max="2" width="13.5" style="6" customWidth="1"/>
    <col min="3" max="3" width="24.625" style="6" customWidth="1"/>
    <col min="4" max="4" width="36.125" style="6" customWidth="1"/>
    <col min="5" max="5" width="25.25" style="6" customWidth="1"/>
    <col min="6" max="6" width="11.75" style="6" customWidth="1"/>
    <col min="7" max="7" width="14.75" style="6" customWidth="1"/>
    <col min="8" max="16384" width="9" style="6"/>
  </cols>
  <sheetData>
    <row r="1" spans="1:7" s="98" customFormat="1" ht="15.75" customHeight="1" x14ac:dyDescent="0.2">
      <c r="A1" s="992"/>
      <c r="B1" s="993"/>
      <c r="C1" s="993"/>
      <c r="D1" s="993"/>
      <c r="E1" s="993"/>
      <c r="F1" s="993"/>
      <c r="G1" s="35"/>
    </row>
    <row r="2" spans="1:7" s="98" customFormat="1" ht="15.75" customHeight="1" x14ac:dyDescent="0.2">
      <c r="A2" s="924" t="s">
        <v>192</v>
      </c>
      <c r="B2" s="925"/>
      <c r="C2" s="925"/>
      <c r="D2" s="925"/>
      <c r="E2" s="925"/>
      <c r="F2" s="925"/>
      <c r="G2" s="926"/>
    </row>
    <row r="3" spans="1:7" s="98" customFormat="1" ht="7.5" customHeight="1" x14ac:dyDescent="0.2">
      <c r="A3" s="103"/>
      <c r="B3" s="100"/>
      <c r="C3" s="100"/>
      <c r="D3" s="100"/>
      <c r="E3" s="100"/>
      <c r="F3" s="100"/>
      <c r="G3" s="104"/>
    </row>
    <row r="4" spans="1:7" s="98" customFormat="1" ht="15.75" customHeight="1" x14ac:dyDescent="0.2">
      <c r="A4" s="918" t="s">
        <v>162</v>
      </c>
      <c r="B4" s="919"/>
      <c r="C4" s="919"/>
      <c r="D4" s="111" t="s">
        <v>47</v>
      </c>
      <c r="E4" s="111" t="s">
        <v>163</v>
      </c>
      <c r="F4" s="916" t="s">
        <v>107</v>
      </c>
      <c r="G4" s="917"/>
    </row>
    <row r="5" spans="1:7" s="98" customFormat="1" ht="15.75" customHeight="1" x14ac:dyDescent="0.2">
      <c r="A5" s="910">
        <f>Cert!$A$8</f>
        <v>0</v>
      </c>
      <c r="B5" s="911"/>
      <c r="C5" s="911"/>
      <c r="D5" s="68">
        <f>Cert!$F$8</f>
        <v>0</v>
      </c>
      <c r="E5" s="99">
        <f>Cert!$K$8</f>
        <v>0</v>
      </c>
      <c r="F5" s="912" t="str">
        <f>TEXT(Cert!$K$10,"mm/dd/yy")&amp;" to "&amp;TEXT(Cert!$M$10,"mm/dd/yy")</f>
        <v>07/01/20 to 06/30/21</v>
      </c>
      <c r="G5" s="920"/>
    </row>
    <row r="6" spans="1:7" s="98" customFormat="1" ht="9.75" customHeight="1" x14ac:dyDescent="0.2">
      <c r="A6" s="65"/>
      <c r="B6" s="66"/>
      <c r="C6" s="66"/>
      <c r="D6" s="66"/>
      <c r="E6" s="66"/>
      <c r="F6" s="29"/>
      <c r="G6" s="45"/>
    </row>
    <row r="7" spans="1:7" ht="15.75" customHeight="1" x14ac:dyDescent="0.2">
      <c r="A7" s="90" t="s">
        <v>38</v>
      </c>
      <c r="B7" s="90" t="s">
        <v>39</v>
      </c>
      <c r="C7" s="90" t="s">
        <v>40</v>
      </c>
      <c r="D7" s="90" t="s">
        <v>41</v>
      </c>
      <c r="E7" s="90" t="s">
        <v>42</v>
      </c>
      <c r="F7" s="90" t="s">
        <v>48</v>
      </c>
      <c r="G7" s="90" t="s">
        <v>129</v>
      </c>
    </row>
    <row r="8" spans="1:7" ht="15.75" customHeight="1" x14ac:dyDescent="0.2">
      <c r="A8" s="966" t="s">
        <v>837</v>
      </c>
      <c r="B8" s="433"/>
      <c r="C8" s="434"/>
      <c r="D8" s="141" t="s">
        <v>52</v>
      </c>
      <c r="E8" s="141"/>
      <c r="F8" s="142" t="s">
        <v>195</v>
      </c>
      <c r="G8" s="142" t="s">
        <v>54</v>
      </c>
    </row>
    <row r="9" spans="1:7" ht="15.75" customHeight="1" x14ac:dyDescent="0.2">
      <c r="A9" s="967"/>
      <c r="B9" s="142" t="s">
        <v>49</v>
      </c>
      <c r="C9" s="141"/>
      <c r="D9" s="141" t="s">
        <v>522</v>
      </c>
      <c r="E9" s="141"/>
      <c r="F9" s="142" t="s">
        <v>55</v>
      </c>
      <c r="G9" s="142" t="s">
        <v>57</v>
      </c>
    </row>
    <row r="10" spans="1:7" ht="15.75" customHeight="1" x14ac:dyDescent="0.2">
      <c r="A10" s="88" t="s">
        <v>194</v>
      </c>
      <c r="B10" s="88" t="s">
        <v>50</v>
      </c>
      <c r="C10" s="88" t="s">
        <v>51</v>
      </c>
      <c r="D10" s="88" t="s">
        <v>193</v>
      </c>
      <c r="E10" s="88" t="s">
        <v>53</v>
      </c>
      <c r="F10" s="88" t="s">
        <v>56</v>
      </c>
      <c r="G10" s="88" t="s">
        <v>58</v>
      </c>
    </row>
    <row r="11" spans="1:7" ht="15.75" hidden="1" customHeight="1" x14ac:dyDescent="0.2">
      <c r="A11" s="207"/>
      <c r="B11" s="380"/>
      <c r="C11" s="380"/>
      <c r="D11" s="380"/>
      <c r="E11" s="380"/>
      <c r="F11" s="380"/>
      <c r="G11" s="435"/>
    </row>
    <row r="12" spans="1:7" ht="15.75" customHeight="1" x14ac:dyDescent="0.2">
      <c r="A12" s="436"/>
      <c r="B12" s="394"/>
      <c r="C12" s="428"/>
      <c r="D12" s="428"/>
      <c r="E12" s="428"/>
      <c r="F12" s="437"/>
      <c r="G12" s="438"/>
    </row>
    <row r="13" spans="1:7" ht="15.75" customHeight="1" x14ac:dyDescent="0.2">
      <c r="A13" s="436"/>
      <c r="B13" s="394"/>
      <c r="C13" s="428"/>
      <c r="D13" s="428"/>
      <c r="E13" s="428"/>
      <c r="F13" s="437"/>
      <c r="G13" s="438"/>
    </row>
    <row r="14" spans="1:7" ht="15.75" customHeight="1" x14ac:dyDescent="0.2">
      <c r="A14" s="436"/>
      <c r="B14" s="394"/>
      <c r="C14" s="428"/>
      <c r="D14" s="428"/>
      <c r="E14" s="428"/>
      <c r="F14" s="437"/>
      <c r="G14" s="438"/>
    </row>
    <row r="15" spans="1:7" ht="15.75" customHeight="1" x14ac:dyDescent="0.2">
      <c r="A15" s="436"/>
      <c r="B15" s="394"/>
      <c r="C15" s="428"/>
      <c r="D15" s="428"/>
      <c r="E15" s="428"/>
      <c r="F15" s="437"/>
      <c r="G15" s="438"/>
    </row>
    <row r="16" spans="1:7" ht="15.75" customHeight="1" x14ac:dyDescent="0.2">
      <c r="A16" s="436"/>
      <c r="B16" s="394"/>
      <c r="C16" s="428"/>
      <c r="D16" s="428"/>
      <c r="E16" s="428"/>
      <c r="F16" s="437"/>
      <c r="G16" s="438"/>
    </row>
    <row r="17" spans="1:7" ht="15.75" customHeight="1" x14ac:dyDescent="0.2">
      <c r="A17" s="436"/>
      <c r="B17" s="394"/>
      <c r="C17" s="428"/>
      <c r="D17" s="428"/>
      <c r="E17" s="428"/>
      <c r="F17" s="437"/>
      <c r="G17" s="438"/>
    </row>
    <row r="18" spans="1:7" ht="15.75" customHeight="1" x14ac:dyDescent="0.2">
      <c r="A18" s="436"/>
      <c r="B18" s="394"/>
      <c r="C18" s="428"/>
      <c r="D18" s="428"/>
      <c r="E18" s="428"/>
      <c r="F18" s="437"/>
      <c r="G18" s="438"/>
    </row>
    <row r="19" spans="1:7" ht="15.75" customHeight="1" x14ac:dyDescent="0.2">
      <c r="A19" s="436"/>
      <c r="B19" s="394"/>
      <c r="C19" s="428"/>
      <c r="D19" s="428"/>
      <c r="E19" s="428"/>
      <c r="F19" s="437"/>
      <c r="G19" s="438"/>
    </row>
    <row r="20" spans="1:7" ht="15.75" customHeight="1" x14ac:dyDescent="0.2">
      <c r="A20" s="436"/>
      <c r="B20" s="394"/>
      <c r="C20" s="428"/>
      <c r="D20" s="428"/>
      <c r="E20" s="428"/>
      <c r="F20" s="437"/>
      <c r="G20" s="438"/>
    </row>
    <row r="21" spans="1:7" ht="15.75" customHeight="1" x14ac:dyDescent="0.2">
      <c r="A21" s="436"/>
      <c r="B21" s="394"/>
      <c r="C21" s="428"/>
      <c r="D21" s="428"/>
      <c r="E21" s="428"/>
      <c r="F21" s="437"/>
      <c r="G21" s="438"/>
    </row>
    <row r="22" spans="1:7" ht="15.75" customHeight="1" x14ac:dyDescent="0.2">
      <c r="A22" s="436"/>
      <c r="B22" s="394"/>
      <c r="C22" s="428"/>
      <c r="D22" s="428"/>
      <c r="E22" s="428"/>
      <c r="F22" s="437"/>
      <c r="G22" s="438"/>
    </row>
    <row r="23" spans="1:7" ht="15.75" customHeight="1" x14ac:dyDescent="0.2">
      <c r="A23" s="436"/>
      <c r="B23" s="394"/>
      <c r="C23" s="428"/>
      <c r="D23" s="428"/>
      <c r="E23" s="428"/>
      <c r="F23" s="437"/>
      <c r="G23" s="438"/>
    </row>
    <row r="24" spans="1:7" ht="15.75" customHeight="1" x14ac:dyDescent="0.2">
      <c r="A24" s="436"/>
      <c r="B24" s="394"/>
      <c r="C24" s="428"/>
      <c r="D24" s="428"/>
      <c r="E24" s="428"/>
      <c r="F24" s="437"/>
      <c r="G24" s="438"/>
    </row>
    <row r="25" spans="1:7" ht="15.75" customHeight="1" x14ac:dyDescent="0.2">
      <c r="A25" s="436"/>
      <c r="B25" s="394"/>
      <c r="C25" s="428"/>
      <c r="D25" s="428"/>
      <c r="E25" s="428"/>
      <c r="F25" s="437"/>
      <c r="G25" s="438"/>
    </row>
    <row r="26" spans="1:7" ht="15.75" customHeight="1" x14ac:dyDescent="0.2">
      <c r="A26" s="436"/>
      <c r="B26" s="394"/>
      <c r="C26" s="428"/>
      <c r="D26" s="428"/>
      <c r="E26" s="428"/>
      <c r="F26" s="437"/>
      <c r="G26" s="438"/>
    </row>
    <row r="27" spans="1:7" ht="15.75" customHeight="1" x14ac:dyDescent="0.2">
      <c r="A27" s="436"/>
      <c r="B27" s="394"/>
      <c r="C27" s="428"/>
      <c r="D27" s="428"/>
      <c r="E27" s="428"/>
      <c r="F27" s="437"/>
      <c r="G27" s="438"/>
    </row>
    <row r="28" spans="1:7" ht="15.75" customHeight="1" x14ac:dyDescent="0.2">
      <c r="A28" s="436"/>
      <c r="B28" s="394"/>
      <c r="C28" s="428"/>
      <c r="D28" s="428"/>
      <c r="E28" s="428"/>
      <c r="F28" s="437"/>
      <c r="G28" s="438"/>
    </row>
    <row r="29" spans="1:7" ht="15.75" customHeight="1" x14ac:dyDescent="0.2">
      <c r="A29" s="436"/>
      <c r="B29" s="394"/>
      <c r="C29" s="428"/>
      <c r="D29" s="428"/>
      <c r="E29" s="428"/>
      <c r="F29" s="437"/>
      <c r="G29" s="438"/>
    </row>
    <row r="30" spans="1:7" ht="15.75" customHeight="1" x14ac:dyDescent="0.2">
      <c r="A30" s="436"/>
      <c r="B30" s="394"/>
      <c r="C30" s="428"/>
      <c r="D30" s="428"/>
      <c r="E30" s="428"/>
      <c r="F30" s="437"/>
      <c r="G30" s="438"/>
    </row>
    <row r="31" spans="1:7" ht="15.75" customHeight="1" x14ac:dyDescent="0.2">
      <c r="A31" s="436"/>
      <c r="B31" s="394"/>
      <c r="C31" s="428"/>
      <c r="D31" s="428"/>
      <c r="E31" s="428"/>
      <c r="F31" s="437"/>
      <c r="G31" s="438"/>
    </row>
    <row r="32" spans="1:7" ht="15.75" customHeight="1" x14ac:dyDescent="0.2">
      <c r="A32" s="436"/>
      <c r="B32" s="394"/>
      <c r="C32" s="428"/>
      <c r="D32" s="428"/>
      <c r="E32" s="428"/>
      <c r="F32" s="437"/>
      <c r="G32" s="438"/>
    </row>
    <row r="33" spans="1:7" ht="15.75" customHeight="1" x14ac:dyDescent="0.2">
      <c r="A33" s="439"/>
      <c r="B33" s="440"/>
      <c r="C33" s="441"/>
      <c r="D33" s="441"/>
      <c r="E33" s="441"/>
      <c r="F33" s="442"/>
      <c r="G33" s="438"/>
    </row>
    <row r="34" spans="1:7" ht="15.75" customHeight="1" x14ac:dyDescent="0.25">
      <c r="A34" s="12" t="s">
        <v>839</v>
      </c>
      <c r="B34" s="443"/>
      <c r="E34" s="195"/>
      <c r="F34" s="208"/>
      <c r="G34" s="14"/>
    </row>
    <row r="35" spans="1:7" ht="9.75" customHeight="1" x14ac:dyDescent="0.25">
      <c r="A35" s="12"/>
      <c r="B35" s="443"/>
      <c r="E35" s="195"/>
      <c r="F35" s="208"/>
      <c r="G35" s="14"/>
    </row>
    <row r="36" spans="1:7" ht="29.25" customHeight="1" x14ac:dyDescent="0.2">
      <c r="A36" s="206"/>
      <c r="B36" s="991" t="s">
        <v>832</v>
      </c>
      <c r="C36" s="991"/>
      <c r="D36" s="991"/>
      <c r="F36" s="835" t="s">
        <v>829</v>
      </c>
      <c r="G36" s="838" t="s">
        <v>838</v>
      </c>
    </row>
    <row r="37" spans="1:7" ht="15.75" customHeight="1" x14ac:dyDescent="0.2">
      <c r="A37" s="206"/>
      <c r="B37" s="443" t="s">
        <v>467</v>
      </c>
      <c r="E37" s="195" t="s">
        <v>59</v>
      </c>
      <c r="F37" s="444"/>
      <c r="G37" s="444"/>
    </row>
    <row r="38" spans="1:7" ht="15.75" customHeight="1" x14ac:dyDescent="0.2">
      <c r="A38" s="206"/>
      <c r="B38" s="443" t="s">
        <v>466</v>
      </c>
      <c r="E38" s="195" t="s">
        <v>59</v>
      </c>
      <c r="F38" s="444"/>
      <c r="G38" s="444"/>
    </row>
    <row r="39" spans="1:7" ht="15.75" customHeight="1" x14ac:dyDescent="0.2">
      <c r="A39" s="206"/>
      <c r="B39" s="443" t="s">
        <v>833</v>
      </c>
      <c r="E39" s="195" t="s">
        <v>59</v>
      </c>
      <c r="F39" s="444"/>
      <c r="G39" s="444"/>
    </row>
    <row r="40" spans="1:7" ht="15.75" customHeight="1" x14ac:dyDescent="0.2">
      <c r="A40" s="206"/>
      <c r="B40" s="443" t="s">
        <v>227</v>
      </c>
      <c r="E40" s="195" t="s">
        <v>59</v>
      </c>
      <c r="F40" s="444"/>
      <c r="G40" s="444"/>
    </row>
    <row r="41" spans="1:7" x14ac:dyDescent="0.2">
      <c r="A41" s="839" t="s">
        <v>840</v>
      </c>
      <c r="B41" s="445"/>
      <c r="C41" s="18"/>
      <c r="D41" s="18"/>
      <c r="E41" s="53"/>
      <c r="F41" s="446"/>
      <c r="G41" s="19"/>
    </row>
  </sheetData>
  <sheetProtection selectLockedCells="1"/>
  <mergeCells count="8">
    <mergeCell ref="B36:D36"/>
    <mergeCell ref="A8:A9"/>
    <mergeCell ref="F5:G5"/>
    <mergeCell ref="A1:F1"/>
    <mergeCell ref="A2:G2"/>
    <mergeCell ref="F4:G4"/>
    <mergeCell ref="A4:C4"/>
    <mergeCell ref="A5:C5"/>
  </mergeCells>
  <phoneticPr fontId="2" type="noConversion"/>
  <conditionalFormatting sqref="A1:XFD3 A10:XFD11 B9:XFD9 A6:XFD8 H4:XFD5 A37:F40 A36:B36 E36:F36 H12:XFD33 A12:F35 G34:XFD40 A41:XFD1048576">
    <cfRule type="expression" dxfId="516" priority="14">
      <formula>CELL("protect",A1)=0</formula>
    </cfRule>
  </conditionalFormatting>
  <conditionalFormatting sqref="A12:A35">
    <cfRule type="expression" dxfId="515" priority="13">
      <formula>CELL("protect",A12)=0</formula>
    </cfRule>
  </conditionalFormatting>
  <conditionalFormatting sqref="G34:G35">
    <cfRule type="expression" dxfId="514" priority="12" stopIfTrue="1">
      <formula>CELL("protect",G46)=0</formula>
    </cfRule>
  </conditionalFormatting>
  <conditionalFormatting sqref="G7:G40">
    <cfRule type="expression" dxfId="513" priority="11">
      <formula>CELL("protect",G7)=0</formula>
    </cfRule>
  </conditionalFormatting>
  <conditionalFormatting sqref="G36:G40">
    <cfRule type="expression" dxfId="512" priority="49" stopIfTrue="1">
      <formula>CELL("protect",G41)=0</formula>
    </cfRule>
  </conditionalFormatting>
  <conditionalFormatting sqref="F5">
    <cfRule type="expression" dxfId="511" priority="2">
      <formula>CELL("protect",F5)=0</formula>
    </cfRule>
  </conditionalFormatting>
  <conditionalFormatting sqref="A4:C5">
    <cfRule type="expression" dxfId="510" priority="6">
      <formula>CELL("Protect",A4)=0</formula>
    </cfRule>
  </conditionalFormatting>
  <conditionalFormatting sqref="D4:D5">
    <cfRule type="expression" dxfId="509" priority="5">
      <formula>CELL("protect",D4)=0</formula>
    </cfRule>
  </conditionalFormatting>
  <conditionalFormatting sqref="E4:E5">
    <cfRule type="expression" dxfId="508" priority="4">
      <formula>CELL("protect",E4)=0</formula>
    </cfRule>
  </conditionalFormatting>
  <conditionalFormatting sqref="F4:G4">
    <cfRule type="expression" dxfId="507" priority="3">
      <formula>CELL("Protect",F4)=0</formula>
    </cfRule>
  </conditionalFormatting>
  <conditionalFormatting sqref="A41">
    <cfRule type="expression" dxfId="506" priority="1">
      <formula>CELL("protect",A41)=0</formula>
    </cfRule>
  </conditionalFormatting>
  <dataValidations count="2">
    <dataValidation type="whole" allowBlank="1" showInputMessage="1" showErrorMessage="1" error="Enter whole amounts only.  Round cents to the nearest dollar." sqref="F41 F37:G40" xr:uid="{00000000-0002-0000-0C00-000000000000}">
      <formula1>0</formula1>
      <formula2>9999999999999990</formula2>
    </dataValidation>
    <dataValidation type="whole" allowBlank="1" showInputMessage="1" showErrorMessage="1" error="Enter whole amounts only.  Round cents to the nearest dollar." sqref="B12:B35" xr:uid="{00000000-0002-0000-0C00-000001000000}">
      <formula1>0</formula1>
      <formula2>999999999999999000</formula2>
    </dataValidation>
  </dataValidations>
  <printOptions horizontalCentered="1" verticalCentered="1"/>
  <pageMargins left="0.25" right="0.25" top="0.45" bottom="0.45" header="0.5" footer="0.25"/>
  <pageSetup scale="90" orientation="landscape" r:id="rId1"/>
  <headerFooter scaleWithDoc="0">
    <oddFooter>&amp;R&amp;"Tahoma,Regular"&amp;10ID-46 (rev. 07/21), Schedule &amp;A</oddFooter>
  </headerFooter>
  <drawing r:id="rId2"/>
  <legacyDrawing r:id="rId3"/>
  <controls>
    <mc:AlternateContent xmlns:mc="http://schemas.openxmlformats.org/markup-compatibility/2006">
      <mc:Choice Requires="x14">
        <control shapeId="9219" r:id="rId4" name="CheckBox1">
          <controlPr defaultSize="0" autoLine="0" r:id="rId5">
            <anchor moveWithCells="1">
              <from>
                <xdr:col>5</xdr:col>
                <xdr:colOff>762000</xdr:colOff>
                <xdr:row>0</xdr:row>
                <xdr:rowOff>28575</xdr:rowOff>
              </from>
              <to>
                <xdr:col>6</xdr:col>
                <xdr:colOff>1076325</xdr:colOff>
                <xdr:row>1</xdr:row>
                <xdr:rowOff>95250</xdr:rowOff>
              </to>
            </anchor>
          </controlPr>
        </control>
      </mc:Choice>
      <mc:Fallback>
        <control shapeId="9219" r:id="rId4" name="CheckBox1"/>
      </mc:Fallback>
    </mc:AlternateContent>
  </controls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 codeName="Sheet9"/>
  <dimension ref="A1:H46"/>
  <sheetViews>
    <sheetView zoomScale="88" zoomScaleNormal="88" workbookViewId="0">
      <selection activeCell="F13" sqref="F13"/>
    </sheetView>
  </sheetViews>
  <sheetFormatPr defaultRowHeight="15.75" customHeight="1" x14ac:dyDescent="0.2"/>
  <cols>
    <col min="1" max="1" width="5.25" style="15" customWidth="1"/>
    <col min="2" max="2" width="3.375" style="15" customWidth="1"/>
    <col min="3" max="3" width="10.5" style="15" customWidth="1"/>
    <col min="4" max="4" width="49.875" style="15" customWidth="1"/>
    <col min="5" max="5" width="3.375" style="15" customWidth="1"/>
    <col min="6" max="6" width="13.125" style="15" customWidth="1"/>
    <col min="7" max="7" width="3.375" style="15" customWidth="1"/>
    <col min="8" max="8" width="5.75" style="15" customWidth="1"/>
    <col min="9" max="16384" width="9" style="15"/>
  </cols>
  <sheetData>
    <row r="1" spans="1:8" s="8" customFormat="1" ht="15.75" customHeight="1" x14ac:dyDescent="0.2">
      <c r="A1" s="109"/>
      <c r="B1" s="603"/>
      <c r="C1" s="914"/>
      <c r="D1" s="914"/>
      <c r="E1" s="110"/>
      <c r="F1" s="110"/>
      <c r="G1" s="110"/>
      <c r="H1" s="35"/>
    </row>
    <row r="2" spans="1:8" s="8" customFormat="1" ht="15.75" customHeight="1" x14ac:dyDescent="0.2">
      <c r="A2" s="106"/>
      <c r="B2" s="98"/>
      <c r="C2" s="100"/>
      <c r="D2" s="100"/>
      <c r="E2" s="98"/>
      <c r="F2" s="98"/>
      <c r="G2" s="98"/>
      <c r="H2" s="93"/>
    </row>
    <row r="3" spans="1:8" s="8" customFormat="1" ht="15.75" customHeight="1" x14ac:dyDescent="0.2">
      <c r="A3" s="106"/>
      <c r="B3" s="98"/>
      <c r="C3" s="925" t="s">
        <v>196</v>
      </c>
      <c r="D3" s="925"/>
      <c r="E3" s="925"/>
      <c r="F3" s="925"/>
      <c r="G3" s="925"/>
      <c r="H3" s="126"/>
    </row>
    <row r="4" spans="1:8" s="8" customFormat="1" ht="15.75" customHeight="1" x14ac:dyDescent="0.2">
      <c r="A4" s="106"/>
      <c r="B4" s="98"/>
      <c r="C4" s="925" t="s">
        <v>523</v>
      </c>
      <c r="D4" s="925"/>
      <c r="E4" s="925"/>
      <c r="F4" s="925"/>
      <c r="G4" s="925"/>
      <c r="H4" s="93"/>
    </row>
    <row r="5" spans="1:8" s="8" customFormat="1" ht="15.75" customHeight="1" x14ac:dyDescent="0.2">
      <c r="A5" s="106"/>
      <c r="B5" s="98"/>
      <c r="C5" s="118"/>
      <c r="D5" s="118"/>
      <c r="E5" s="98"/>
      <c r="F5" s="98"/>
      <c r="G5" s="98"/>
      <c r="H5" s="93"/>
    </row>
    <row r="6" spans="1:8" s="8" customFormat="1" ht="15.75" customHeight="1" x14ac:dyDescent="0.25">
      <c r="A6" s="106"/>
      <c r="B6" s="98"/>
      <c r="C6" s="195" t="s">
        <v>316</v>
      </c>
      <c r="D6" s="728">
        <f>Cert!$A$8</f>
        <v>0</v>
      </c>
      <c r="E6"/>
      <c r="F6"/>
      <c r="G6"/>
      <c r="H6" s="93"/>
    </row>
    <row r="7" spans="1:8" s="8" customFormat="1" ht="15.75" customHeight="1" x14ac:dyDescent="0.25">
      <c r="A7" s="106"/>
      <c r="B7" s="98"/>
      <c r="C7" s="195" t="s">
        <v>317</v>
      </c>
      <c r="D7" s="728">
        <f>Cert!$F$8</f>
        <v>0</v>
      </c>
      <c r="E7"/>
      <c r="F7"/>
      <c r="G7"/>
      <c r="H7" s="93"/>
    </row>
    <row r="8" spans="1:8" s="8" customFormat="1" ht="15.75" customHeight="1" x14ac:dyDescent="0.25">
      <c r="A8" s="106"/>
      <c r="B8" s="98"/>
      <c r="C8" s="195" t="s">
        <v>318</v>
      </c>
      <c r="D8" s="729">
        <f>Cert!$K$8</f>
        <v>0</v>
      </c>
      <c r="E8"/>
      <c r="F8"/>
      <c r="G8"/>
      <c r="H8" s="93"/>
    </row>
    <row r="9" spans="1:8" s="8" customFormat="1" ht="15.75" customHeight="1" x14ac:dyDescent="0.25">
      <c r="A9" s="106"/>
      <c r="B9" s="98"/>
      <c r="C9" s="195" t="s">
        <v>319</v>
      </c>
      <c r="D9" s="729" t="str">
        <f>TEXT(Cert!$K$10,"mm/dd/yy")&amp;" to "&amp;TEXT(Cert!$M$10,"mm/dd/yy")</f>
        <v>07/01/20 to 06/30/21</v>
      </c>
      <c r="E9"/>
      <c r="F9"/>
      <c r="G9"/>
      <c r="H9" s="93"/>
    </row>
    <row r="10" spans="1:8" s="29" customFormat="1" ht="15.75" customHeight="1" x14ac:dyDescent="0.2">
      <c r="A10" s="31"/>
      <c r="H10" s="45"/>
    </row>
    <row r="11" spans="1:8" ht="15.75" customHeight="1" x14ac:dyDescent="0.2">
      <c r="A11" s="206"/>
      <c r="B11" s="6"/>
      <c r="C11" s="134"/>
      <c r="D11" s="134"/>
      <c r="E11" s="134"/>
      <c r="F11" s="134"/>
      <c r="G11" s="134"/>
      <c r="H11" s="330"/>
    </row>
    <row r="12" spans="1:8" ht="6" customHeight="1" x14ac:dyDescent="0.2">
      <c r="A12" s="206"/>
      <c r="B12" s="86"/>
      <c r="C12" s="86"/>
      <c r="D12" s="86"/>
      <c r="E12" s="86"/>
      <c r="F12" s="333"/>
      <c r="G12" s="86"/>
      <c r="H12" s="330"/>
    </row>
    <row r="13" spans="1:8" ht="15.75" customHeight="1" x14ac:dyDescent="0.2">
      <c r="A13" s="206"/>
      <c r="B13" s="86"/>
      <c r="C13" s="179" t="s">
        <v>544</v>
      </c>
      <c r="D13" s="179"/>
      <c r="E13" s="86"/>
      <c r="F13" s="382"/>
      <c r="G13" s="86"/>
      <c r="H13" s="330"/>
    </row>
    <row r="14" spans="1:8" ht="6" customHeight="1" x14ac:dyDescent="0.2">
      <c r="A14" s="206"/>
      <c r="B14" s="86"/>
      <c r="C14" s="86"/>
      <c r="D14" s="86"/>
      <c r="E14" s="86"/>
      <c r="F14" s="333"/>
      <c r="G14" s="86"/>
      <c r="H14" s="330"/>
    </row>
    <row r="15" spans="1:8" ht="15.75" customHeight="1" x14ac:dyDescent="0.2">
      <c r="A15" s="206"/>
      <c r="B15" s="86"/>
      <c r="C15" s="249" t="s">
        <v>60</v>
      </c>
      <c r="D15" s="134"/>
      <c r="E15" s="86"/>
      <c r="F15" s="333"/>
      <c r="G15" s="86"/>
      <c r="H15" s="330"/>
    </row>
    <row r="16" spans="1:8" ht="15.75" customHeight="1" x14ac:dyDescent="0.2">
      <c r="A16" s="206"/>
      <c r="B16" s="86"/>
      <c r="C16" s="162" t="s">
        <v>61</v>
      </c>
      <c r="D16" s="447"/>
      <c r="E16" s="86"/>
      <c r="F16" s="382"/>
      <c r="G16" s="86"/>
      <c r="H16" s="330"/>
    </row>
    <row r="17" spans="1:8" ht="15.75" customHeight="1" x14ac:dyDescent="0.2">
      <c r="A17" s="206"/>
      <c r="B17" s="86"/>
      <c r="C17" s="162" t="s">
        <v>197</v>
      </c>
      <c r="D17" s="447"/>
      <c r="E17" s="86"/>
      <c r="F17" s="382"/>
      <c r="G17" s="86"/>
      <c r="H17" s="330"/>
    </row>
    <row r="18" spans="1:8" ht="15.75" customHeight="1" x14ac:dyDescent="0.2">
      <c r="A18" s="206"/>
      <c r="B18" s="86"/>
      <c r="C18" s="162" t="s">
        <v>62</v>
      </c>
      <c r="D18" s="447"/>
      <c r="E18" s="86"/>
      <c r="F18" s="382"/>
      <c r="G18" s="86"/>
      <c r="H18" s="330"/>
    </row>
    <row r="19" spans="1:8" ht="15.75" customHeight="1" x14ac:dyDescent="0.2">
      <c r="A19" s="206"/>
      <c r="B19" s="86"/>
      <c r="C19" s="162" t="s">
        <v>63</v>
      </c>
      <c r="D19" s="447"/>
      <c r="E19" s="86"/>
      <c r="F19" s="383"/>
      <c r="G19" s="86"/>
      <c r="H19" s="330"/>
    </row>
    <row r="20" spans="1:8" ht="15.75" customHeight="1" x14ac:dyDescent="0.2">
      <c r="A20" s="206"/>
      <c r="B20" s="86"/>
      <c r="C20" s="163" t="s">
        <v>343</v>
      </c>
      <c r="D20" s="448"/>
      <c r="E20" s="86"/>
      <c r="F20" s="382"/>
      <c r="G20" s="86"/>
      <c r="H20" s="330"/>
    </row>
    <row r="21" spans="1:8" ht="15.75" customHeight="1" x14ac:dyDescent="0.2">
      <c r="A21" s="206"/>
      <c r="B21" s="86"/>
      <c r="C21" s="163" t="s">
        <v>344</v>
      </c>
      <c r="D21" s="448"/>
      <c r="E21" s="86"/>
      <c r="F21" s="382"/>
      <c r="G21" s="86"/>
      <c r="H21" s="330"/>
    </row>
    <row r="22" spans="1:8" ht="15.75" customHeight="1" x14ac:dyDescent="0.2">
      <c r="A22" s="206"/>
      <c r="B22" s="86"/>
      <c r="C22" s="163" t="s">
        <v>345</v>
      </c>
      <c r="D22" s="448"/>
      <c r="E22" s="86"/>
      <c r="F22" s="382"/>
      <c r="G22" s="86"/>
      <c r="H22" s="330"/>
    </row>
    <row r="23" spans="1:8" ht="6" customHeight="1" x14ac:dyDescent="0.2">
      <c r="A23" s="206"/>
      <c r="B23" s="86"/>
      <c r="C23" s="86"/>
      <c r="D23" s="86"/>
      <c r="E23" s="86"/>
      <c r="F23" s="333"/>
      <c r="G23" s="86"/>
      <c r="H23" s="330"/>
    </row>
    <row r="24" spans="1:8" ht="15.75" customHeight="1" x14ac:dyDescent="0.2">
      <c r="A24" s="206"/>
      <c r="B24" s="86"/>
      <c r="C24" s="293" t="s">
        <v>468</v>
      </c>
      <c r="D24" s="134"/>
      <c r="E24" s="86"/>
      <c r="F24" s="351">
        <f>SUM(F16:F22)</f>
        <v>0</v>
      </c>
      <c r="G24" s="86"/>
      <c r="H24" s="330"/>
    </row>
    <row r="25" spans="1:8" ht="6" customHeight="1" x14ac:dyDescent="0.2">
      <c r="A25" s="206"/>
      <c r="B25" s="86"/>
      <c r="C25" s="86"/>
      <c r="D25" s="86"/>
      <c r="E25" s="86"/>
      <c r="F25" s="333"/>
      <c r="G25" s="86"/>
      <c r="H25" s="330"/>
    </row>
    <row r="26" spans="1:8" ht="15.75" customHeight="1" x14ac:dyDescent="0.2">
      <c r="A26" s="206"/>
      <c r="B26" s="86"/>
      <c r="C26" s="249" t="s">
        <v>64</v>
      </c>
      <c r="D26" s="134"/>
      <c r="E26" s="86"/>
      <c r="F26" s="333"/>
      <c r="G26" s="86"/>
      <c r="H26" s="330"/>
    </row>
    <row r="27" spans="1:8" ht="15.75" customHeight="1" x14ac:dyDescent="0.2">
      <c r="A27" s="206"/>
      <c r="B27" s="86"/>
      <c r="C27" s="162" t="s">
        <v>65</v>
      </c>
      <c r="D27" s="447"/>
      <c r="E27" s="86"/>
      <c r="F27" s="382"/>
      <c r="G27" s="86"/>
      <c r="H27" s="330"/>
    </row>
    <row r="28" spans="1:8" ht="15.75" customHeight="1" x14ac:dyDescent="0.2">
      <c r="A28" s="206"/>
      <c r="B28" s="86"/>
      <c r="C28" s="162" t="s">
        <v>198</v>
      </c>
      <c r="D28" s="447"/>
      <c r="E28" s="86"/>
      <c r="F28" s="382"/>
      <c r="G28" s="86"/>
      <c r="H28" s="330"/>
    </row>
    <row r="29" spans="1:8" ht="15.75" customHeight="1" x14ac:dyDescent="0.2">
      <c r="A29" s="206"/>
      <c r="B29" s="86"/>
      <c r="C29" s="162" t="s">
        <v>66</v>
      </c>
      <c r="D29" s="447"/>
      <c r="E29" s="86"/>
      <c r="F29" s="382"/>
      <c r="G29" s="86"/>
      <c r="H29" s="330"/>
    </row>
    <row r="30" spans="1:8" ht="15.75" customHeight="1" x14ac:dyDescent="0.2">
      <c r="A30" s="206"/>
      <c r="B30" s="86"/>
      <c r="C30" s="162" t="s">
        <v>67</v>
      </c>
      <c r="D30" s="447"/>
      <c r="E30" s="86"/>
      <c r="F30" s="383"/>
      <c r="G30" s="86"/>
      <c r="H30" s="330"/>
    </row>
    <row r="31" spans="1:8" ht="15.75" customHeight="1" x14ac:dyDescent="0.2">
      <c r="A31" s="206"/>
      <c r="B31" s="86"/>
      <c r="C31" s="163" t="s">
        <v>343</v>
      </c>
      <c r="D31" s="448" t="s">
        <v>213</v>
      </c>
      <c r="E31" s="86"/>
      <c r="F31" s="382"/>
      <c r="G31" s="86"/>
      <c r="H31" s="330"/>
    </row>
    <row r="32" spans="1:8" ht="15.75" customHeight="1" x14ac:dyDescent="0.2">
      <c r="A32" s="206"/>
      <c r="B32" s="86"/>
      <c r="C32" s="163" t="s">
        <v>344</v>
      </c>
      <c r="D32" s="448"/>
      <c r="E32" s="86"/>
      <c r="F32" s="382"/>
      <c r="G32" s="86"/>
      <c r="H32" s="330"/>
    </row>
    <row r="33" spans="1:8" ht="15.75" customHeight="1" x14ac:dyDescent="0.2">
      <c r="A33" s="206"/>
      <c r="B33" s="86"/>
      <c r="C33" s="163" t="s">
        <v>345</v>
      </c>
      <c r="D33" s="448"/>
      <c r="E33" s="86"/>
      <c r="F33" s="382"/>
      <c r="G33" s="86"/>
      <c r="H33" s="330"/>
    </row>
    <row r="34" spans="1:8" ht="6" customHeight="1" x14ac:dyDescent="0.2">
      <c r="A34" s="206"/>
      <c r="B34" s="86"/>
      <c r="C34" s="86"/>
      <c r="D34" s="86"/>
      <c r="E34" s="86"/>
      <c r="F34" s="333"/>
      <c r="G34" s="86"/>
      <c r="H34" s="330"/>
    </row>
    <row r="35" spans="1:8" ht="15.75" customHeight="1" x14ac:dyDescent="0.2">
      <c r="A35" s="206"/>
      <c r="B35" s="86"/>
      <c r="C35" s="293" t="s">
        <v>469</v>
      </c>
      <c r="D35" s="6"/>
      <c r="E35" s="86"/>
      <c r="F35" s="351">
        <f>SUM(F27:F33)</f>
        <v>0</v>
      </c>
      <c r="G35" s="86"/>
      <c r="H35" s="330"/>
    </row>
    <row r="36" spans="1:8" ht="6" customHeight="1" x14ac:dyDescent="0.2">
      <c r="A36" s="206"/>
      <c r="B36" s="86"/>
      <c r="C36" s="86"/>
      <c r="D36" s="86"/>
      <c r="E36" s="86"/>
      <c r="F36" s="333"/>
      <c r="G36" s="86"/>
      <c r="H36" s="330"/>
    </row>
    <row r="37" spans="1:8" ht="15.75" customHeight="1" x14ac:dyDescent="0.2">
      <c r="A37" s="206"/>
      <c r="B37" s="86"/>
      <c r="C37" s="6" t="s">
        <v>68</v>
      </c>
      <c r="D37" s="6"/>
      <c r="E37" s="86"/>
      <c r="F37" s="449">
        <f>SUM(F13+F24-F35)</f>
        <v>0</v>
      </c>
      <c r="G37" s="86"/>
      <c r="H37" s="330"/>
    </row>
    <row r="38" spans="1:8" ht="6" customHeight="1" x14ac:dyDescent="0.2">
      <c r="A38" s="206"/>
      <c r="B38" s="86"/>
      <c r="C38" s="86"/>
      <c r="D38" s="86"/>
      <c r="E38" s="86"/>
      <c r="F38" s="333"/>
      <c r="G38" s="86"/>
      <c r="H38" s="330"/>
    </row>
    <row r="39" spans="1:8" s="329" customFormat="1" ht="14.25" x14ac:dyDescent="0.2">
      <c r="A39" s="136"/>
      <c r="B39" s="137"/>
      <c r="C39" s="137"/>
      <c r="D39" s="137"/>
      <c r="E39" s="137"/>
      <c r="F39" s="450"/>
      <c r="G39" s="137"/>
      <c r="H39" s="144"/>
    </row>
    <row r="40" spans="1:8" ht="15.75" customHeight="1" x14ac:dyDescent="0.2">
      <c r="H40" s="329"/>
    </row>
    <row r="41" spans="1:8" ht="15.75" customHeight="1" x14ac:dyDescent="0.2">
      <c r="H41" s="329"/>
    </row>
    <row r="42" spans="1:8" ht="15.75" customHeight="1" x14ac:dyDescent="0.2">
      <c r="H42" s="329"/>
    </row>
    <row r="43" spans="1:8" ht="15.75" customHeight="1" x14ac:dyDescent="0.2">
      <c r="H43" s="329"/>
    </row>
    <row r="44" spans="1:8" ht="15.75" customHeight="1" x14ac:dyDescent="0.2">
      <c r="H44" s="329"/>
    </row>
    <row r="45" spans="1:8" ht="15.75" customHeight="1" x14ac:dyDescent="0.2">
      <c r="H45" s="329"/>
    </row>
    <row r="46" spans="1:8" ht="15.75" customHeight="1" x14ac:dyDescent="0.2">
      <c r="H46" s="329"/>
    </row>
  </sheetData>
  <mergeCells count="3">
    <mergeCell ref="C1:D1"/>
    <mergeCell ref="C4:G4"/>
    <mergeCell ref="C3:G3"/>
  </mergeCells>
  <phoneticPr fontId="2" type="noConversion"/>
  <conditionalFormatting sqref="A1:XFD2 A5:XFD5 I3:XFD3 A3:C4 H4:XFD4 A7:C9 I6:XFD9 A10:XFD1048576">
    <cfRule type="expression" dxfId="505" priority="6">
      <formula>CELL("protect",A1)=0</formula>
    </cfRule>
  </conditionalFormatting>
  <conditionalFormatting sqref="D8 C6:D6">
    <cfRule type="expression" dxfId="504" priority="1">
      <formula>CELL("Protect",C6)=0</formula>
    </cfRule>
  </conditionalFormatting>
  <conditionalFormatting sqref="C7:C9">
    <cfRule type="expression" dxfId="503" priority="4">
      <formula>CELL("Protect",C7)=0</formula>
    </cfRule>
  </conditionalFormatting>
  <conditionalFormatting sqref="D9">
    <cfRule type="expression" dxfId="502" priority="3">
      <formula>CELL("protect",D9)=0</formula>
    </cfRule>
  </conditionalFormatting>
  <conditionalFormatting sqref="D7">
    <cfRule type="expression" dxfId="501" priority="2">
      <formula>CELL("Protect",D7)=0</formula>
    </cfRule>
  </conditionalFormatting>
  <dataValidations count="1">
    <dataValidation type="whole" allowBlank="1" showInputMessage="1" showErrorMessage="1" error="Enter whole amounts only.  Round cents to the nearest dollar." sqref="F16:F18 F20:F22 F27:F29 F31:F33" xr:uid="{00000000-0002-0000-0D00-000000000000}">
      <formula1>0</formula1>
      <formula2>999999999999999000</formula2>
    </dataValidation>
  </dataValidations>
  <printOptions horizontalCentered="1"/>
  <pageMargins left="0.5" right="0.5" top="0.75" bottom="0.5" header="0.5" footer="0.5"/>
  <pageSetup scale="94" orientation="portrait" r:id="rId1"/>
  <headerFooter scaleWithDoc="0">
    <oddFooter>&amp;R&amp;"Tahoma,Regular"&amp;10ID-46 (rev. 07/21), Schedule &amp;A</oddFooter>
  </headerFooter>
  <drawing r:id="rId2"/>
  <legacyDrawing r:id="rId3"/>
  <controls>
    <mc:AlternateContent xmlns:mc="http://schemas.openxmlformats.org/markup-compatibility/2006">
      <mc:Choice Requires="x14">
        <control shapeId="10242" r:id="rId4" name="CheckBox1">
          <controlPr defaultSize="0" autoLine="0" r:id="rId5">
            <anchor moveWithCells="1">
              <from>
                <xdr:col>5</xdr:col>
                <xdr:colOff>400050</xdr:colOff>
                <xdr:row>0</xdr:row>
                <xdr:rowOff>28575</xdr:rowOff>
              </from>
              <to>
                <xdr:col>7</xdr:col>
                <xdr:colOff>352425</xdr:colOff>
                <xdr:row>1</xdr:row>
                <xdr:rowOff>95250</xdr:rowOff>
              </to>
            </anchor>
          </controlPr>
        </control>
      </mc:Choice>
      <mc:Fallback>
        <control shapeId="10242" r:id="rId4" name="CheckBox1"/>
      </mc:Fallback>
    </mc:AlternateContent>
  </controls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 codeName="Sheet22"/>
  <dimension ref="A1:K58"/>
  <sheetViews>
    <sheetView zoomScale="90" zoomScaleNormal="90" workbookViewId="0">
      <pane ySplit="8" topLeftCell="A9" activePane="bottomLeft" state="frozen"/>
      <selection activeCell="C12" sqref="C12"/>
      <selection pane="bottomLeft" activeCell="H51" sqref="H51"/>
    </sheetView>
  </sheetViews>
  <sheetFormatPr defaultRowHeight="14.25" x14ac:dyDescent="0.2"/>
  <cols>
    <col min="1" max="1" width="1.875" style="15" customWidth="1"/>
    <col min="2" max="2" width="4.125" style="15" customWidth="1"/>
    <col min="3" max="3" width="24.625" style="15" customWidth="1"/>
    <col min="4" max="4" width="15.625" style="15" customWidth="1"/>
    <col min="5" max="5" width="4.625" style="15" customWidth="1"/>
    <col min="6" max="6" width="3.75" style="15" customWidth="1"/>
    <col min="7" max="7" width="32.875" style="15" customWidth="1"/>
    <col min="8" max="8" width="15.625" style="15" customWidth="1"/>
    <col min="9" max="9" width="1.875" style="15" customWidth="1"/>
    <col min="10" max="16384" width="9" style="15"/>
  </cols>
  <sheetData>
    <row r="1" spans="1:9" s="8" customFormat="1" ht="19.5" customHeight="1" x14ac:dyDescent="0.2">
      <c r="A1" s="602"/>
      <c r="B1" s="994"/>
      <c r="C1" s="994"/>
      <c r="D1" s="994"/>
      <c r="E1" s="994"/>
      <c r="F1" s="994"/>
      <c r="G1" s="994"/>
      <c r="H1" s="994"/>
      <c r="I1" s="71"/>
    </row>
    <row r="2" spans="1:9" s="8" customFormat="1" ht="20.25" customHeight="1" x14ac:dyDescent="0.2">
      <c r="A2" s="106"/>
      <c r="B2" s="950" t="s">
        <v>199</v>
      </c>
      <c r="C2" s="950"/>
      <c r="D2" s="950"/>
      <c r="E2" s="950"/>
      <c r="F2" s="950"/>
      <c r="G2" s="950"/>
      <c r="H2" s="950"/>
      <c r="I2" s="45"/>
    </row>
    <row r="3" spans="1:9" s="8" customFormat="1" ht="15" x14ac:dyDescent="0.2">
      <c r="A3" s="106"/>
      <c r="B3" s="950" t="s">
        <v>524</v>
      </c>
      <c r="C3" s="950"/>
      <c r="D3" s="950"/>
      <c r="E3" s="950"/>
      <c r="F3" s="950"/>
      <c r="G3" s="950"/>
      <c r="H3" s="950"/>
      <c r="I3" s="45"/>
    </row>
    <row r="4" spans="1:9" s="8" customFormat="1" ht="15" x14ac:dyDescent="0.2">
      <c r="A4" s="106"/>
      <c r="B4" s="117"/>
      <c r="C4" s="117"/>
      <c r="D4" s="117"/>
      <c r="E4" s="117"/>
      <c r="F4" s="117"/>
      <c r="G4" s="29"/>
      <c r="H4" s="29"/>
      <c r="I4" s="45"/>
    </row>
    <row r="5" spans="1:9" s="8" customFormat="1" ht="15" x14ac:dyDescent="0.2">
      <c r="A5" s="106"/>
      <c r="B5" s="98"/>
      <c r="F5" s="195" t="s">
        <v>316</v>
      </c>
      <c r="G5" s="728">
        <f>Cert!$A$8</f>
        <v>0</v>
      </c>
      <c r="H5" s="728"/>
      <c r="I5" s="93"/>
    </row>
    <row r="6" spans="1:9" s="8" customFormat="1" ht="15" x14ac:dyDescent="0.2">
      <c r="A6" s="106"/>
      <c r="B6" s="98"/>
      <c r="F6" s="195" t="s">
        <v>317</v>
      </c>
      <c r="G6" s="728">
        <f>Cert!$F$8</f>
        <v>0</v>
      </c>
      <c r="H6" s="728"/>
      <c r="I6" s="93"/>
    </row>
    <row r="7" spans="1:9" s="8" customFormat="1" ht="15" x14ac:dyDescent="0.2">
      <c r="A7" s="106"/>
      <c r="B7" s="98"/>
      <c r="F7" s="195" t="s">
        <v>318</v>
      </c>
      <c r="G7" s="729">
        <f>Cert!$K$8</f>
        <v>0</v>
      </c>
      <c r="H7" s="729"/>
      <c r="I7" s="93"/>
    </row>
    <row r="8" spans="1:9" s="8" customFormat="1" ht="15" x14ac:dyDescent="0.2">
      <c r="A8" s="106"/>
      <c r="B8" s="83"/>
      <c r="C8" s="83"/>
      <c r="D8" s="84"/>
      <c r="E8" s="84"/>
      <c r="F8" s="195" t="s">
        <v>319</v>
      </c>
      <c r="G8" s="729" t="str">
        <f>TEXT(Cert!$K$10,"mm/dd/yy")&amp;" to "&amp;TEXT(Cert!$M$10,"mm/dd/yy")</f>
        <v>07/01/20 to 06/30/21</v>
      </c>
      <c r="H8" s="729"/>
      <c r="I8" s="93"/>
    </row>
    <row r="9" spans="1:9" s="8" customFormat="1" ht="15" x14ac:dyDescent="0.2">
      <c r="A9" s="106"/>
      <c r="B9" s="83"/>
      <c r="C9" s="83"/>
      <c r="D9" s="84"/>
      <c r="E9" s="84"/>
      <c r="F9" s="84"/>
      <c r="G9" s="98"/>
      <c r="H9" s="98"/>
      <c r="I9" s="93"/>
    </row>
    <row r="10" spans="1:9" hidden="1" x14ac:dyDescent="0.2">
      <c r="A10" s="130"/>
      <c r="B10" s="86"/>
      <c r="C10" s="86"/>
      <c r="D10" s="86"/>
      <c r="E10" s="86"/>
      <c r="F10" s="86"/>
      <c r="G10" s="86"/>
      <c r="H10" s="86"/>
      <c r="I10" s="231"/>
    </row>
    <row r="11" spans="1:9" hidden="1" x14ac:dyDescent="0.2">
      <c r="A11" s="130"/>
      <c r="B11" s="60" t="s">
        <v>96</v>
      </c>
      <c r="C11" s="60"/>
      <c r="D11" s="6"/>
      <c r="E11" s="160"/>
      <c r="F11" s="998" t="s">
        <v>98</v>
      </c>
      <c r="G11" s="998"/>
      <c r="H11" s="86"/>
      <c r="I11" s="160"/>
    </row>
    <row r="12" spans="1:9" hidden="1" x14ac:dyDescent="0.2">
      <c r="A12" s="130"/>
      <c r="B12" s="158" t="s">
        <v>97</v>
      </c>
      <c r="C12" s="158" t="s">
        <v>346</v>
      </c>
      <c r="D12" s="6"/>
      <c r="E12" s="160"/>
      <c r="F12" s="86"/>
      <c r="G12" s="86"/>
      <c r="H12" s="128" t="s">
        <v>83</v>
      </c>
      <c r="I12" s="160"/>
    </row>
    <row r="13" spans="1:9" hidden="1" x14ac:dyDescent="0.2">
      <c r="A13" s="130"/>
      <c r="B13" s="357"/>
      <c r="C13" s="357"/>
      <c r="D13" s="128" t="s">
        <v>83</v>
      </c>
      <c r="E13" s="160"/>
      <c r="F13" s="86"/>
      <c r="G13" s="86"/>
      <c r="H13" s="142" t="s">
        <v>99</v>
      </c>
      <c r="I13" s="160"/>
    </row>
    <row r="14" spans="1:9" hidden="1" x14ac:dyDescent="0.2">
      <c r="A14" s="130"/>
      <c r="B14" s="999" t="s">
        <v>51</v>
      </c>
      <c r="C14" s="999"/>
      <c r="D14" s="88" t="s">
        <v>398</v>
      </c>
      <c r="E14" s="160"/>
      <c r="F14" s="134"/>
      <c r="G14" s="451" t="s">
        <v>51</v>
      </c>
      <c r="H14" s="88" t="s">
        <v>100</v>
      </c>
      <c r="I14" s="160"/>
    </row>
    <row r="15" spans="1:9" hidden="1" x14ac:dyDescent="0.2">
      <c r="A15" s="130"/>
      <c r="B15" s="604"/>
      <c r="C15" s="451"/>
      <c r="D15" s="451"/>
      <c r="E15" s="160"/>
      <c r="F15" s="134"/>
      <c r="G15" s="451"/>
      <c r="H15" s="451"/>
      <c r="I15" s="160"/>
    </row>
    <row r="16" spans="1:9" hidden="1" x14ac:dyDescent="0.2">
      <c r="A16" s="130"/>
      <c r="B16" s="620" t="s">
        <v>283</v>
      </c>
      <c r="C16" s="187" t="s">
        <v>449</v>
      </c>
      <c r="D16" s="573"/>
      <c r="E16" s="452" t="s">
        <v>431</v>
      </c>
      <c r="F16" s="249" t="s">
        <v>101</v>
      </c>
      <c r="G16" s="6"/>
      <c r="H16" s="333" t="s">
        <v>0</v>
      </c>
      <c r="I16" s="160"/>
    </row>
    <row r="17" spans="1:9" hidden="1" x14ac:dyDescent="0.2">
      <c r="A17" s="130"/>
      <c r="B17" s="620" t="s">
        <v>284</v>
      </c>
      <c r="C17" s="453" t="s">
        <v>347</v>
      </c>
      <c r="D17" s="574"/>
      <c r="E17" s="160"/>
      <c r="F17" s="454" t="s">
        <v>354</v>
      </c>
      <c r="G17" s="455" t="s">
        <v>372</v>
      </c>
      <c r="H17" s="579"/>
      <c r="I17" s="160"/>
    </row>
    <row r="18" spans="1:9" hidden="1" x14ac:dyDescent="0.2">
      <c r="A18" s="130"/>
      <c r="B18" s="620" t="s">
        <v>285</v>
      </c>
      <c r="C18" s="187" t="s">
        <v>348</v>
      </c>
      <c r="D18" s="574"/>
      <c r="E18" s="160"/>
      <c r="F18" s="454" t="s">
        <v>361</v>
      </c>
      <c r="G18" s="455" t="s">
        <v>373</v>
      </c>
      <c r="H18" s="579"/>
      <c r="I18" s="160"/>
    </row>
    <row r="19" spans="1:9" hidden="1" x14ac:dyDescent="0.2">
      <c r="A19" s="130"/>
      <c r="B19" s="620"/>
      <c r="D19" s="575"/>
      <c r="E19" s="160"/>
      <c r="F19" s="447"/>
      <c r="G19" s="455"/>
      <c r="H19" s="575"/>
    </row>
    <row r="20" spans="1:9" hidden="1" x14ac:dyDescent="0.2">
      <c r="A20" s="130"/>
      <c r="B20" s="620" t="s">
        <v>286</v>
      </c>
      <c r="C20" s="187" t="s">
        <v>803</v>
      </c>
      <c r="D20" s="576">
        <f>SUM(D17+D18)</f>
        <v>0</v>
      </c>
      <c r="E20" s="160"/>
      <c r="F20" s="454" t="s">
        <v>355</v>
      </c>
      <c r="G20" s="455" t="s">
        <v>374</v>
      </c>
      <c r="H20" s="579"/>
      <c r="I20" s="160"/>
    </row>
    <row r="21" spans="1:9" hidden="1" x14ac:dyDescent="0.2">
      <c r="A21" s="130"/>
      <c r="B21" s="86"/>
      <c r="C21" s="86"/>
      <c r="D21" s="577"/>
      <c r="E21" s="160"/>
      <c r="F21" s="454" t="s">
        <v>356</v>
      </c>
      <c r="G21" s="455" t="s">
        <v>375</v>
      </c>
      <c r="H21" s="579"/>
      <c r="I21" s="160"/>
    </row>
    <row r="22" spans="1:9" hidden="1" x14ac:dyDescent="0.2">
      <c r="A22" s="130"/>
      <c r="B22" s="620" t="s">
        <v>287</v>
      </c>
      <c r="C22" s="187" t="s">
        <v>804</v>
      </c>
      <c r="D22" s="578">
        <f>SUM(D16+D20)</f>
        <v>0</v>
      </c>
      <c r="E22" s="160"/>
      <c r="F22" s="454" t="s">
        <v>357</v>
      </c>
      <c r="G22" s="455" t="s">
        <v>376</v>
      </c>
      <c r="H22" s="579"/>
      <c r="I22" s="160"/>
    </row>
    <row r="23" spans="1:9" hidden="1" x14ac:dyDescent="0.2">
      <c r="A23" s="130"/>
      <c r="B23" s="86"/>
      <c r="C23" s="86"/>
      <c r="D23" s="577"/>
      <c r="E23" s="160"/>
      <c r="F23" s="454" t="s">
        <v>358</v>
      </c>
      <c r="G23" s="455" t="s">
        <v>377</v>
      </c>
      <c r="H23" s="579"/>
      <c r="I23" s="160"/>
    </row>
    <row r="24" spans="1:9" hidden="1" x14ac:dyDescent="0.2">
      <c r="A24" s="130"/>
      <c r="B24" s="620" t="s">
        <v>288</v>
      </c>
      <c r="C24" s="187" t="s">
        <v>349</v>
      </c>
      <c r="D24" s="574"/>
      <c r="E24" s="160"/>
      <c r="F24" s="454" t="s">
        <v>359</v>
      </c>
      <c r="G24" s="455" t="s">
        <v>378</v>
      </c>
      <c r="H24" s="579"/>
      <c r="I24" s="160"/>
    </row>
    <row r="25" spans="1:9" hidden="1" x14ac:dyDescent="0.2">
      <c r="A25" s="130"/>
      <c r="B25" s="620" t="s">
        <v>289</v>
      </c>
      <c r="C25" s="187" t="s">
        <v>350</v>
      </c>
      <c r="D25" s="574"/>
      <c r="E25" s="160"/>
      <c r="F25" s="454" t="s">
        <v>360</v>
      </c>
      <c r="G25" s="455" t="s">
        <v>379</v>
      </c>
      <c r="H25" s="579"/>
      <c r="I25" s="160"/>
    </row>
    <row r="26" spans="1:9" hidden="1" x14ac:dyDescent="0.2">
      <c r="A26" s="130"/>
      <c r="B26" s="620" t="s">
        <v>303</v>
      </c>
      <c r="C26" s="187" t="s">
        <v>351</v>
      </c>
      <c r="D26" s="574"/>
      <c r="E26" s="160"/>
      <c r="F26" s="454" t="s">
        <v>102</v>
      </c>
      <c r="G26" s="456"/>
      <c r="H26" s="579"/>
      <c r="I26" s="160"/>
    </row>
    <row r="27" spans="1:9" hidden="1" x14ac:dyDescent="0.2">
      <c r="A27" s="130"/>
      <c r="D27" s="575"/>
      <c r="E27" s="14"/>
      <c r="F27" s="447"/>
      <c r="G27" s="455"/>
      <c r="H27" s="575"/>
    </row>
    <row r="28" spans="1:9" hidden="1" x14ac:dyDescent="0.2">
      <c r="A28" s="130"/>
      <c r="B28" s="621" t="s">
        <v>352</v>
      </c>
      <c r="C28" s="187" t="s">
        <v>805</v>
      </c>
      <c r="D28" s="576">
        <f>SUM(D24:D26)</f>
        <v>0</v>
      </c>
      <c r="E28" s="160"/>
      <c r="F28" s="454" t="s">
        <v>103</v>
      </c>
      <c r="G28" s="457"/>
      <c r="H28" s="579"/>
      <c r="I28" s="160"/>
    </row>
    <row r="29" spans="1:9" hidden="1" x14ac:dyDescent="0.2">
      <c r="A29" s="130"/>
      <c r="D29" s="575"/>
      <c r="E29" s="14"/>
      <c r="H29" s="575"/>
    </row>
    <row r="30" spans="1:9" hidden="1" x14ac:dyDescent="0.2">
      <c r="A30" s="130"/>
      <c r="B30" s="86"/>
      <c r="C30" s="86"/>
      <c r="D30" s="577"/>
      <c r="E30" s="160"/>
      <c r="F30" s="454" t="s">
        <v>362</v>
      </c>
      <c r="G30" s="455" t="s">
        <v>380</v>
      </c>
      <c r="H30" s="576">
        <f>SUM(H17:H28)</f>
        <v>0</v>
      </c>
      <c r="I30" s="160"/>
    </row>
    <row r="31" spans="1:9" hidden="1" x14ac:dyDescent="0.2">
      <c r="A31" s="130"/>
      <c r="B31" s="620" t="s">
        <v>353</v>
      </c>
      <c r="C31" s="187" t="s">
        <v>579</v>
      </c>
      <c r="D31" s="576">
        <f>SUM(D22-D28)</f>
        <v>0</v>
      </c>
      <c r="E31" s="452" t="s">
        <v>267</v>
      </c>
      <c r="F31" s="86"/>
      <c r="G31" s="86"/>
      <c r="H31" s="619" t="s">
        <v>267</v>
      </c>
      <c r="I31" s="160"/>
    </row>
    <row r="32" spans="1:9" hidden="1" x14ac:dyDescent="0.2">
      <c r="A32" s="130"/>
      <c r="B32" s="86"/>
      <c r="C32" s="86"/>
      <c r="D32" s="86"/>
      <c r="E32" s="160"/>
      <c r="F32" s="249" t="s">
        <v>104</v>
      </c>
      <c r="G32" s="6"/>
      <c r="H32" s="577"/>
      <c r="I32" s="160"/>
    </row>
    <row r="33" spans="1:11" hidden="1" x14ac:dyDescent="0.2">
      <c r="A33" s="130"/>
      <c r="B33" s="86"/>
      <c r="C33" s="86"/>
      <c r="D33" s="86"/>
      <c r="E33" s="231"/>
      <c r="F33" s="454" t="s">
        <v>363</v>
      </c>
      <c r="G33" s="455" t="s">
        <v>381</v>
      </c>
      <c r="H33" s="579"/>
      <c r="I33" s="160"/>
    </row>
    <row r="34" spans="1:11" hidden="1" x14ac:dyDescent="0.2">
      <c r="A34" s="130"/>
      <c r="B34" s="86"/>
      <c r="C34" s="87"/>
      <c r="D34" s="86"/>
      <c r="E34" s="160"/>
      <c r="F34" s="447" t="s">
        <v>370</v>
      </c>
      <c r="G34" s="455" t="s">
        <v>382</v>
      </c>
      <c r="H34" s="579"/>
      <c r="I34" s="160"/>
    </row>
    <row r="35" spans="1:11" hidden="1" x14ac:dyDescent="0.2">
      <c r="A35" s="130"/>
      <c r="B35" s="86"/>
      <c r="C35" s="825" t="s">
        <v>396</v>
      </c>
      <c r="D35" s="825"/>
      <c r="E35" s="160"/>
      <c r="F35" s="454" t="s">
        <v>364</v>
      </c>
      <c r="G35" s="455" t="s">
        <v>383</v>
      </c>
      <c r="H35" s="579"/>
      <c r="I35" s="160"/>
    </row>
    <row r="36" spans="1:11" hidden="1" x14ac:dyDescent="0.2">
      <c r="A36" s="130"/>
      <c r="B36" s="86"/>
      <c r="C36" s="826" t="s">
        <v>397</v>
      </c>
      <c r="D36" s="825"/>
      <c r="E36" s="160"/>
      <c r="F36" s="454" t="s">
        <v>365</v>
      </c>
      <c r="G36" s="455" t="s">
        <v>493</v>
      </c>
      <c r="H36" s="579"/>
      <c r="I36" s="160"/>
    </row>
    <row r="37" spans="1:11" hidden="1" x14ac:dyDescent="0.2">
      <c r="A37" s="130"/>
      <c r="B37" s="86"/>
      <c r="C37" s="826"/>
      <c r="D37" s="825"/>
      <c r="E37" s="160"/>
      <c r="F37" s="447" t="s">
        <v>366</v>
      </c>
      <c r="G37" s="455" t="s">
        <v>384</v>
      </c>
      <c r="H37" s="579"/>
      <c r="I37" s="160"/>
    </row>
    <row r="38" spans="1:11" hidden="1" x14ac:dyDescent="0.2">
      <c r="A38" s="130"/>
      <c r="B38" s="86"/>
      <c r="C38" s="826"/>
      <c r="D38" s="825"/>
      <c r="E38" s="160"/>
      <c r="F38" s="454" t="s">
        <v>367</v>
      </c>
      <c r="G38" s="455"/>
      <c r="H38" s="579"/>
      <c r="I38" s="160"/>
    </row>
    <row r="39" spans="1:11" hidden="1" x14ac:dyDescent="0.2">
      <c r="A39" s="130"/>
      <c r="B39" s="86"/>
      <c r="C39" s="825"/>
      <c r="D39" s="825"/>
      <c r="E39" s="160"/>
      <c r="F39" s="454" t="s">
        <v>105</v>
      </c>
      <c r="G39" s="455"/>
      <c r="H39" s="579"/>
      <c r="I39" s="160"/>
    </row>
    <row r="40" spans="1:11" hidden="1" x14ac:dyDescent="0.2">
      <c r="A40" s="130"/>
      <c r="C40" s="827"/>
      <c r="D40" s="827"/>
      <c r="E40" s="14"/>
      <c r="H40" s="575"/>
    </row>
    <row r="41" spans="1:11" hidden="1" x14ac:dyDescent="0.2">
      <c r="A41" s="130"/>
      <c r="B41" s="86"/>
      <c r="C41" s="825"/>
      <c r="D41" s="825"/>
      <c r="E41" s="160"/>
      <c r="F41" s="447" t="s">
        <v>368</v>
      </c>
      <c r="G41" s="455" t="s">
        <v>385</v>
      </c>
      <c r="H41" s="576">
        <f>SUM(H33:H39)</f>
        <v>0</v>
      </c>
      <c r="I41" s="160"/>
    </row>
    <row r="42" spans="1:11" hidden="1" x14ac:dyDescent="0.2">
      <c r="A42" s="130"/>
      <c r="B42" s="86"/>
      <c r="C42" s="86"/>
      <c r="D42" s="86"/>
      <c r="E42" s="160"/>
      <c r="F42" s="454" t="s">
        <v>369</v>
      </c>
      <c r="G42" s="455" t="s">
        <v>386</v>
      </c>
      <c r="H42" s="580">
        <f>H30-H41</f>
        <v>0</v>
      </c>
      <c r="I42" s="160"/>
    </row>
    <row r="43" spans="1:11" hidden="1" x14ac:dyDescent="0.2">
      <c r="A43" s="130"/>
      <c r="B43" s="86"/>
      <c r="C43" s="86"/>
      <c r="D43" s="86"/>
      <c r="E43" s="160"/>
      <c r="F43" s="454" t="s">
        <v>371</v>
      </c>
      <c r="G43" s="455" t="s">
        <v>387</v>
      </c>
      <c r="H43" s="576">
        <f>SUM(H41:H42)</f>
        <v>0</v>
      </c>
      <c r="I43" s="160"/>
    </row>
    <row r="44" spans="1:11" hidden="1" x14ac:dyDescent="0.2">
      <c r="A44" s="130"/>
      <c r="B44" s="86"/>
      <c r="C44" s="86"/>
      <c r="D44" s="86"/>
      <c r="E44" s="86"/>
      <c r="F44" s="86"/>
      <c r="G44" s="86"/>
      <c r="H44" s="619" t="s">
        <v>267</v>
      </c>
      <c r="I44" s="160"/>
    </row>
    <row r="45" spans="1:11" s="329" customFormat="1" x14ac:dyDescent="0.2">
      <c r="A45" s="155"/>
      <c r="B45" s="134"/>
      <c r="C45" s="134"/>
      <c r="D45" s="134"/>
      <c r="E45" s="134"/>
      <c r="F45" s="134"/>
      <c r="G45" s="134"/>
      <c r="H45" s="134"/>
      <c r="I45" s="330"/>
    </row>
    <row r="46" spans="1:11" x14ac:dyDescent="0.2">
      <c r="A46" s="206"/>
      <c r="B46" s="276" t="s">
        <v>827</v>
      </c>
      <c r="H46" s="622" t="s">
        <v>619</v>
      </c>
      <c r="I46" s="14"/>
    </row>
    <row r="47" spans="1:11" ht="17.100000000000001" customHeight="1" x14ac:dyDescent="0.25">
      <c r="A47" s="206"/>
      <c r="B47" s="526" t="s">
        <v>388</v>
      </c>
      <c r="C47" s="280" t="s">
        <v>531</v>
      </c>
      <c r="H47" s="507"/>
      <c r="I47" s="624"/>
      <c r="J47"/>
      <c r="K47"/>
    </row>
    <row r="48" spans="1:11" ht="30" customHeight="1" x14ac:dyDescent="0.25">
      <c r="A48" s="206"/>
      <c r="B48" s="526" t="s">
        <v>389</v>
      </c>
      <c r="C48" s="280" t="s">
        <v>618</v>
      </c>
      <c r="E48" s="995"/>
      <c r="F48" s="996"/>
      <c r="G48" s="997"/>
      <c r="H48" s="623"/>
      <c r="I48" s="14"/>
    </row>
    <row r="49" spans="1:9" ht="17.100000000000001" customHeight="1" x14ac:dyDescent="0.2">
      <c r="A49" s="206"/>
      <c r="B49" s="526" t="s">
        <v>390</v>
      </c>
      <c r="C49" s="280" t="s">
        <v>546</v>
      </c>
      <c r="H49" s="543"/>
      <c r="I49" s="14"/>
    </row>
    <row r="50" spans="1:9" ht="17.100000000000001" customHeight="1" x14ac:dyDescent="0.2">
      <c r="A50" s="206"/>
      <c r="C50" s="459" t="s">
        <v>545</v>
      </c>
      <c r="H50" s="507"/>
      <c r="I50" s="14"/>
    </row>
    <row r="51" spans="1:9" ht="17.100000000000001" customHeight="1" x14ac:dyDescent="0.2">
      <c r="A51" s="206"/>
      <c r="B51" s="526" t="s">
        <v>392</v>
      </c>
      <c r="C51" s="280" t="s">
        <v>391</v>
      </c>
      <c r="D51" s="280"/>
      <c r="H51" s="507"/>
      <c r="I51" s="14"/>
    </row>
    <row r="52" spans="1:9" ht="17.100000000000001" customHeight="1" x14ac:dyDescent="0.2">
      <c r="A52" s="206"/>
      <c r="B52" s="526" t="s">
        <v>393</v>
      </c>
      <c r="C52" s="280" t="s">
        <v>395</v>
      </c>
      <c r="D52" s="280"/>
      <c r="H52" s="507"/>
      <c r="I52" s="14"/>
    </row>
    <row r="53" spans="1:9" ht="17.100000000000001" customHeight="1" x14ac:dyDescent="0.2">
      <c r="A53" s="206"/>
      <c r="B53" s="526" t="s">
        <v>394</v>
      </c>
      <c r="C53" s="280" t="s">
        <v>399</v>
      </c>
      <c r="D53" s="280"/>
      <c r="H53" s="543"/>
      <c r="I53" s="14"/>
    </row>
    <row r="54" spans="1:9" ht="17.100000000000001" customHeight="1" x14ac:dyDescent="0.2">
      <c r="A54" s="206"/>
      <c r="C54" s="459" t="s">
        <v>400</v>
      </c>
      <c r="D54" s="280"/>
      <c r="H54" s="507"/>
      <c r="I54" s="14"/>
    </row>
    <row r="55" spans="1:9" ht="17.100000000000001" customHeight="1" x14ac:dyDescent="0.2">
      <c r="A55" s="206"/>
      <c r="B55" s="280"/>
      <c r="C55" s="6"/>
      <c r="D55" s="459"/>
      <c r="E55" s="280"/>
      <c r="F55" s="280"/>
      <c r="G55" s="6"/>
      <c r="H55" s="6"/>
      <c r="I55" s="330"/>
    </row>
    <row r="56" spans="1:9" s="21" customFormat="1" ht="6" customHeight="1" x14ac:dyDescent="0.2">
      <c r="A56" s="625"/>
      <c r="B56" s="626"/>
      <c r="C56" s="627"/>
      <c r="D56" s="628"/>
      <c r="E56" s="629"/>
      <c r="F56" s="629"/>
      <c r="G56" s="7"/>
      <c r="H56" s="7"/>
      <c r="I56" s="592"/>
    </row>
    <row r="57" spans="1:9" s="21" customFormat="1" ht="28.5" customHeight="1" x14ac:dyDescent="0.2">
      <c r="A57" s="643" t="s">
        <v>806</v>
      </c>
      <c r="C57" s="627"/>
      <c r="D57" s="628"/>
      <c r="E57" s="629"/>
      <c r="F57" s="629"/>
      <c r="G57" s="995"/>
      <c r="H57" s="997"/>
      <c r="I57" s="642"/>
    </row>
    <row r="58" spans="1:9" x14ac:dyDescent="0.2">
      <c r="A58" s="209"/>
      <c r="B58" s="18"/>
      <c r="C58" s="18"/>
      <c r="D58" s="18"/>
      <c r="E58" s="18"/>
      <c r="F58" s="18"/>
      <c r="G58" s="18"/>
      <c r="H58" s="18"/>
      <c r="I58" s="19"/>
    </row>
  </sheetData>
  <sheetProtection selectLockedCells="1"/>
  <mergeCells count="7">
    <mergeCell ref="B1:H1"/>
    <mergeCell ref="B2:H2"/>
    <mergeCell ref="E48:G48"/>
    <mergeCell ref="G57:H57"/>
    <mergeCell ref="F11:G11"/>
    <mergeCell ref="B14:C14"/>
    <mergeCell ref="B3:H3"/>
  </mergeCells>
  <phoneticPr fontId="2" type="noConversion"/>
  <conditionalFormatting sqref="B1:B4 I1:XFD3 B8:E8 J5:XFD8 G4:XFD4 A47:H47 L47:XFD47 A48:E48 A49:G49 I48:XFD49 A9:XFD46 A58:XFD1048576 J57:XFD57 C57:F57 A57 A50:XFD56">
    <cfRule type="expression" dxfId="500" priority="6">
      <formula>CELL("protect",A1)=0</formula>
    </cfRule>
  </conditionalFormatting>
  <conditionalFormatting sqref="G8">
    <cfRule type="expression" dxfId="499" priority="2">
      <formula>CELL("protect",G8)=0</formula>
    </cfRule>
  </conditionalFormatting>
  <conditionalFormatting sqref="G5:H7">
    <cfRule type="expression" dxfId="498" priority="4">
      <formula>CELL("protect",G5)=0</formula>
    </cfRule>
  </conditionalFormatting>
  <conditionalFormatting sqref="F5:F8">
    <cfRule type="expression" dxfId="497" priority="3">
      <formula>CELL("Protect",F5)=0</formula>
    </cfRule>
  </conditionalFormatting>
  <conditionalFormatting sqref="G57">
    <cfRule type="expression" dxfId="496" priority="1">
      <formula>CELL("protect",G57)=0</formula>
    </cfRule>
  </conditionalFormatting>
  <printOptions horizontalCentered="1"/>
  <pageMargins left="0.25" right="0.25" top="0.35" bottom="0.4" header="0.5" footer="0.3"/>
  <pageSetup scale="90" orientation="portrait" r:id="rId1"/>
  <headerFooter scaleWithDoc="0">
    <oddFooter>&amp;R&amp;"Tahoma,Regular"&amp;10ID-46 (rev. 07/21), Schedule &amp;A</oddFooter>
  </headerFooter>
  <drawing r:id="rId2"/>
  <legacyDrawing r:id="rId3"/>
  <controls>
    <mc:AlternateContent xmlns:mc="http://schemas.openxmlformats.org/markup-compatibility/2006">
      <mc:Choice Requires="x14">
        <control shapeId="2107" r:id="rId4" name="CheckBox3">
          <controlPr defaultSize="0" autoLine="0" autoPict="0" r:id="rId5">
            <anchor moveWithCells="1">
              <from>
                <xdr:col>6</xdr:col>
                <xdr:colOff>2409825</xdr:colOff>
                <xdr:row>0</xdr:row>
                <xdr:rowOff>38100</xdr:rowOff>
              </from>
              <to>
                <xdr:col>8</xdr:col>
                <xdr:colOff>38100</xdr:colOff>
                <xdr:row>1</xdr:row>
                <xdr:rowOff>57150</xdr:rowOff>
              </to>
            </anchor>
          </controlPr>
        </control>
      </mc:Choice>
      <mc:Fallback>
        <control shapeId="2107" r:id="rId4" name="CheckBox3"/>
      </mc:Fallback>
    </mc:AlternateContent>
    <mc:AlternateContent xmlns:mc="http://schemas.openxmlformats.org/markup-compatibility/2006">
      <mc:Choice Requires="x14">
        <control shapeId="2158" r:id="rId6" name="Check Box 110">
          <controlPr defaultSize="0" autoFill="0" autoLine="0" autoPict="0">
            <anchor moveWithCells="1" sizeWithCells="1">
              <from>
                <xdr:col>1</xdr:col>
                <xdr:colOff>704850</xdr:colOff>
                <xdr:row>46</xdr:row>
                <xdr:rowOff>104775</xdr:rowOff>
              </from>
              <to>
                <xdr:col>1</xdr:col>
                <xdr:colOff>933450</xdr:colOff>
                <xdr:row>47</xdr:row>
                <xdr:rowOff>19050</xdr:rowOff>
              </to>
            </anchor>
          </controlPr>
        </control>
      </mc:Choice>
    </mc:AlternateContent>
    <mc:AlternateContent xmlns:mc="http://schemas.openxmlformats.org/markup-compatibility/2006">
      <mc:Choice Requires="x14">
        <control shapeId="2160" r:id="rId7" name="Check Box 112">
          <controlPr defaultSize="0" autoFill="0" autoLine="0" autoPict="0">
            <anchor moveWithCells="1" sizeWithCells="1">
              <from>
                <xdr:col>1</xdr:col>
                <xdr:colOff>695325</xdr:colOff>
                <xdr:row>50</xdr:row>
                <xdr:rowOff>133350</xdr:rowOff>
              </from>
              <to>
                <xdr:col>1</xdr:col>
                <xdr:colOff>876300</xdr:colOff>
                <xdr:row>51</xdr:row>
                <xdr:rowOff>190500</xdr:rowOff>
              </to>
            </anchor>
          </controlPr>
        </control>
      </mc:Choice>
    </mc:AlternateContent>
    <mc:AlternateContent xmlns:mc="http://schemas.openxmlformats.org/markup-compatibility/2006">
      <mc:Choice Requires="x14">
        <control shapeId="2161" r:id="rId8" name="Check Box 113">
          <controlPr defaultSize="0" autoFill="0" autoLine="0" autoPict="0">
            <anchor moveWithCells="1" sizeWithCells="1">
              <from>
                <xdr:col>1</xdr:col>
                <xdr:colOff>676275</xdr:colOff>
                <xdr:row>51</xdr:row>
                <xdr:rowOff>133350</xdr:rowOff>
              </from>
              <to>
                <xdr:col>1</xdr:col>
                <xdr:colOff>914400</xdr:colOff>
                <xdr:row>53</xdr:row>
                <xdr:rowOff>19050</xdr:rowOff>
              </to>
            </anchor>
          </controlPr>
        </control>
      </mc:Choice>
    </mc:AlternateContent>
    <mc:AlternateContent xmlns:mc="http://schemas.openxmlformats.org/markup-compatibility/2006">
      <mc:Choice Requires="x14">
        <control shapeId="2162" r:id="rId9" name="Check Box 114">
          <controlPr defaultSize="0" autoFill="0" autoLine="0" autoPict="0">
            <anchor moveWithCells="1" sizeWithCells="1">
              <from>
                <xdr:col>1</xdr:col>
                <xdr:colOff>695325</xdr:colOff>
                <xdr:row>52</xdr:row>
                <xdr:rowOff>180975</xdr:rowOff>
              </from>
              <to>
                <xdr:col>1</xdr:col>
                <xdr:colOff>876300</xdr:colOff>
                <xdr:row>54</xdr:row>
                <xdr:rowOff>0</xdr:rowOff>
              </to>
            </anchor>
          </controlPr>
        </control>
      </mc:Choice>
    </mc:AlternateContent>
  </controls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sheetPr codeName="Sheet32"/>
  <dimension ref="A1:L53"/>
  <sheetViews>
    <sheetView zoomScale="85" zoomScaleNormal="85" workbookViewId="0">
      <pane ySplit="12" topLeftCell="A13" activePane="bottomLeft" state="frozen"/>
      <selection activeCell="J59" sqref="J59"/>
      <selection pane="bottomLeft" activeCell="F13" sqref="F13"/>
    </sheetView>
  </sheetViews>
  <sheetFormatPr defaultRowHeight="15.75" customHeight="1" x14ac:dyDescent="0.2"/>
  <cols>
    <col min="1" max="1" width="39.875" style="15" customWidth="1"/>
    <col min="2" max="2" width="3.75" style="15" customWidth="1"/>
    <col min="3" max="3" width="16.75" style="15" customWidth="1"/>
    <col min="4" max="4" width="38.875" style="15" customWidth="1"/>
    <col min="5" max="5" width="10.625" style="15" customWidth="1"/>
    <col min="6" max="6" width="10.5" style="15" customWidth="1"/>
    <col min="7" max="9" width="13.25" style="15" customWidth="1"/>
    <col min="10" max="10" width="2.875" style="15" customWidth="1"/>
    <col min="11" max="12" width="10.875" style="15" customWidth="1"/>
    <col min="13" max="16384" width="9" style="15"/>
  </cols>
  <sheetData>
    <row r="1" spans="1:12" s="98" customFormat="1" ht="19.5" customHeight="1" x14ac:dyDescent="0.2">
      <c r="A1" s="913" t="s">
        <v>636</v>
      </c>
      <c r="B1" s="914"/>
      <c r="C1" s="914"/>
      <c r="D1" s="914"/>
      <c r="E1" s="914"/>
      <c r="F1" s="914"/>
      <c r="G1" s="914"/>
      <c r="H1" s="914"/>
      <c r="I1" s="915"/>
    </row>
    <row r="2" spans="1:12" s="98" customFormat="1" ht="12" customHeight="1" x14ac:dyDescent="0.2">
      <c r="A2" s="924"/>
      <c r="B2" s="925"/>
      <c r="C2" s="925"/>
      <c r="D2" s="925"/>
      <c r="E2" s="925"/>
      <c r="F2" s="925"/>
      <c r="G2" s="925"/>
      <c r="H2" s="925"/>
      <c r="I2" s="926"/>
      <c r="K2" s="582" t="s">
        <v>597</v>
      </c>
      <c r="L2" s="572"/>
    </row>
    <row r="3" spans="1:12" s="98" customFormat="1" ht="15.75" customHeight="1" x14ac:dyDescent="0.2">
      <c r="A3" s="85" t="s">
        <v>162</v>
      </c>
      <c r="B3" s="652"/>
      <c r="D3" s="568" t="s">
        <v>47</v>
      </c>
      <c r="E3" s="568" t="s">
        <v>163</v>
      </c>
      <c r="F3" s="568"/>
      <c r="G3" s="567"/>
      <c r="H3" s="568" t="s">
        <v>107</v>
      </c>
      <c r="I3" s="569"/>
      <c r="K3" s="582" t="s">
        <v>596</v>
      </c>
      <c r="L3" s="572"/>
    </row>
    <row r="4" spans="1:12" s="98" customFormat="1" ht="15.75" customHeight="1" x14ac:dyDescent="0.2">
      <c r="A4" s="910">
        <f>Cert!$A$8</f>
        <v>0</v>
      </c>
      <c r="B4" s="911"/>
      <c r="C4" s="911"/>
      <c r="D4" s="566">
        <f>Cert!$F$8</f>
        <v>0</v>
      </c>
      <c r="E4" s="912">
        <f>Cert!$K$8</f>
        <v>0</v>
      </c>
      <c r="F4" s="912"/>
      <c r="H4" s="567" t="str">
        <f>TEXT(Cert!$K$10,"mm/dd/yy")&amp;" to "&amp;TEXT(Cert!$M$10,"mm/dd/yy")</f>
        <v>07/01/20 to 06/30/21</v>
      </c>
      <c r="I4" s="570"/>
    </row>
    <row r="5" spans="1:12" s="98" customFormat="1" ht="8.25" customHeight="1" x14ac:dyDescent="0.2">
      <c r="A5" s="1"/>
      <c r="B5" s="94"/>
      <c r="C5" s="94"/>
      <c r="D5" s="94"/>
      <c r="E5" s="94"/>
      <c r="F5" s="28"/>
      <c r="G5" s="28"/>
      <c r="H5" s="26"/>
      <c r="I5" s="27"/>
    </row>
    <row r="6" spans="1:12" s="6" customFormat="1" ht="15" thickBot="1" x14ac:dyDescent="0.25">
      <c r="A6" s="3" t="s">
        <v>9</v>
      </c>
      <c r="B6" s="655" t="s">
        <v>692</v>
      </c>
      <c r="C6" s="571" t="s">
        <v>554</v>
      </c>
      <c r="D6" s="4" t="s">
        <v>555</v>
      </c>
      <c r="E6" s="3" t="s">
        <v>556</v>
      </c>
      <c r="F6" s="5" t="s">
        <v>564</v>
      </c>
      <c r="G6" s="4" t="s">
        <v>558</v>
      </c>
      <c r="H6" s="4" t="s">
        <v>559</v>
      </c>
      <c r="I6" s="30" t="s">
        <v>560</v>
      </c>
      <c r="K6" s="1000" t="s">
        <v>598</v>
      </c>
      <c r="L6" s="1001"/>
    </row>
    <row r="7" spans="1:12" s="481" customFormat="1" ht="18" customHeight="1" x14ac:dyDescent="0.25">
      <c r="A7" s="1014" t="s">
        <v>476</v>
      </c>
      <c r="B7" s="1011" t="s">
        <v>693</v>
      </c>
      <c r="C7" s="963" t="s">
        <v>547</v>
      </c>
      <c r="D7" s="1017" t="s">
        <v>36</v>
      </c>
      <c r="E7" s="1019" t="s">
        <v>478</v>
      </c>
      <c r="F7" s="1022" t="s">
        <v>268</v>
      </c>
      <c r="G7" s="1023"/>
      <c r="H7" s="1023"/>
      <c r="I7" s="1024"/>
      <c r="K7" s="1005" t="s">
        <v>473</v>
      </c>
      <c r="L7" s="1006"/>
    </row>
    <row r="8" spans="1:12" s="6" customFormat="1" ht="15" customHeight="1" x14ac:dyDescent="0.2">
      <c r="A8" s="1015"/>
      <c r="B8" s="1012"/>
      <c r="C8" s="964"/>
      <c r="D8" s="1018"/>
      <c r="E8" s="1020"/>
      <c r="F8" s="1025" t="s">
        <v>525</v>
      </c>
      <c r="G8" s="1007" t="s">
        <v>582</v>
      </c>
      <c r="H8" s="1008"/>
      <c r="I8" s="1002" t="s">
        <v>599</v>
      </c>
      <c r="K8" s="1000" t="s">
        <v>474</v>
      </c>
      <c r="L8" s="1001"/>
    </row>
    <row r="9" spans="1:12" s="6" customFormat="1" ht="15.75" customHeight="1" x14ac:dyDescent="0.2">
      <c r="A9" s="1015"/>
      <c r="B9" s="1012"/>
      <c r="C9" s="964"/>
      <c r="D9" s="1018"/>
      <c r="E9" s="1020"/>
      <c r="F9" s="1026"/>
      <c r="G9" s="1009" t="s">
        <v>580</v>
      </c>
      <c r="H9" s="1009" t="s">
        <v>581</v>
      </c>
      <c r="I9" s="1003"/>
      <c r="K9" s="634" t="s">
        <v>475</v>
      </c>
      <c r="L9" s="634" t="s">
        <v>475</v>
      </c>
    </row>
    <row r="10" spans="1:12" s="6" customFormat="1" ht="15.75" customHeight="1" thickBot="1" x14ac:dyDescent="0.25">
      <c r="A10" s="1016"/>
      <c r="B10" s="1013"/>
      <c r="C10" s="965"/>
      <c r="D10" s="955"/>
      <c r="E10" s="1021"/>
      <c r="F10" s="1027"/>
      <c r="G10" s="1010"/>
      <c r="H10" s="1010"/>
      <c r="I10" s="1004"/>
      <c r="K10" s="635" t="s">
        <v>471</v>
      </c>
      <c r="L10" s="635" t="s">
        <v>472</v>
      </c>
    </row>
    <row r="11" spans="1:12" s="6" customFormat="1" ht="15.75" customHeight="1" x14ac:dyDescent="0.2">
      <c r="A11" s="462" t="s">
        <v>431</v>
      </c>
      <c r="B11" s="462" t="s">
        <v>267</v>
      </c>
      <c r="C11" s="463" t="s">
        <v>586</v>
      </c>
      <c r="D11" s="462" t="s">
        <v>477</v>
      </c>
      <c r="E11" s="464" t="s">
        <v>590</v>
      </c>
      <c r="F11" s="581" t="s">
        <v>592</v>
      </c>
      <c r="G11" s="465" t="s">
        <v>584</v>
      </c>
      <c r="H11" s="465" t="s">
        <v>585</v>
      </c>
      <c r="I11" s="465" t="s">
        <v>479</v>
      </c>
      <c r="K11" s="20"/>
      <c r="L11" s="20"/>
    </row>
    <row r="12" spans="1:12" ht="15.75" hidden="1" customHeight="1" x14ac:dyDescent="0.2">
      <c r="A12" s="206"/>
      <c r="B12" s="6"/>
      <c r="C12" s="6"/>
      <c r="D12" s="6"/>
      <c r="E12" s="6"/>
      <c r="F12" s="466"/>
      <c r="G12" s="6"/>
      <c r="H12" s="6"/>
      <c r="I12" s="467"/>
      <c r="K12" s="21"/>
      <c r="L12" s="21"/>
    </row>
    <row r="13" spans="1:12" s="6" customFormat="1" ht="15.75" customHeight="1" x14ac:dyDescent="0.2">
      <c r="A13" s="685" t="s">
        <v>705</v>
      </c>
      <c r="B13" s="468"/>
      <c r="C13" s="468"/>
      <c r="D13" s="684"/>
      <c r="E13" s="690">
        <v>2080</v>
      </c>
      <c r="F13" s="688">
        <f>'19-A'!D70/E13</f>
        <v>0</v>
      </c>
      <c r="G13" s="686"/>
      <c r="H13" s="687"/>
      <c r="I13" s="691">
        <f>+'19-A'!E70</f>
        <v>0</v>
      </c>
      <c r="K13" s="22">
        <f>IF(H13&gt;1,(H13*F13)-I13,IF(G13&gt;1,(F13*E13*G13)-I13,0))</f>
        <v>0</v>
      </c>
      <c r="L13" s="23">
        <f t="shared" ref="L13:L36" si="0">IF(I13&gt;0,+K13/I13,0)</f>
        <v>0</v>
      </c>
    </row>
    <row r="14" spans="1:12" s="6" customFormat="1" ht="15.75" customHeight="1" x14ac:dyDescent="0.2">
      <c r="A14" s="681"/>
      <c r="B14" s="468"/>
      <c r="C14" s="468"/>
      <c r="D14" s="469"/>
      <c r="E14" s="585"/>
      <c r="F14" s="470"/>
      <c r="G14" s="471"/>
      <c r="H14" s="394"/>
      <c r="I14" s="644"/>
      <c r="K14" s="22">
        <f>IF(H14&gt;1,(H14*F14)-I14,IF(G14&gt;1,(F14*E14*G14)-I14,0))</f>
        <v>0</v>
      </c>
      <c r="L14" s="23">
        <f t="shared" si="0"/>
        <v>0</v>
      </c>
    </row>
    <row r="15" spans="1:12" ht="15.75" customHeight="1" x14ac:dyDescent="0.2">
      <c r="A15" s="681"/>
      <c r="B15" s="468"/>
      <c r="C15" s="468"/>
      <c r="D15" s="469"/>
      <c r="E15" s="585"/>
      <c r="F15" s="470"/>
      <c r="G15" s="471"/>
      <c r="H15" s="394"/>
      <c r="I15" s="644"/>
      <c r="K15" s="22">
        <f t="shared" ref="K15:K36" si="1">IF(H15&gt;1,(H15*F15)-I15,IF(G15&gt;1,(F15*E15*G15)-I15,0))</f>
        <v>0</v>
      </c>
      <c r="L15" s="23">
        <f t="shared" si="0"/>
        <v>0</v>
      </c>
    </row>
    <row r="16" spans="1:12" ht="15.75" customHeight="1" x14ac:dyDescent="0.2">
      <c r="A16" s="681"/>
      <c r="B16" s="468"/>
      <c r="C16" s="468"/>
      <c r="D16" s="469"/>
      <c r="E16" s="585"/>
      <c r="F16" s="470"/>
      <c r="G16" s="471"/>
      <c r="H16" s="394"/>
      <c r="I16" s="644"/>
      <c r="K16" s="22">
        <f t="shared" si="1"/>
        <v>0</v>
      </c>
      <c r="L16" s="23">
        <f t="shared" si="0"/>
        <v>0</v>
      </c>
    </row>
    <row r="17" spans="1:12" ht="15.75" customHeight="1" x14ac:dyDescent="0.2">
      <c r="A17" s="681"/>
      <c r="B17" s="468"/>
      <c r="C17" s="468"/>
      <c r="D17" s="469"/>
      <c r="E17" s="585"/>
      <c r="F17" s="470"/>
      <c r="G17" s="471"/>
      <c r="H17" s="394"/>
      <c r="I17" s="644"/>
      <c r="K17" s="22">
        <f t="shared" si="1"/>
        <v>0</v>
      </c>
      <c r="L17" s="23">
        <f t="shared" si="0"/>
        <v>0</v>
      </c>
    </row>
    <row r="18" spans="1:12" ht="15.75" customHeight="1" x14ac:dyDescent="0.2">
      <c r="A18" s="681"/>
      <c r="B18" s="468"/>
      <c r="C18" s="468"/>
      <c r="D18" s="469"/>
      <c r="E18" s="585"/>
      <c r="F18" s="470"/>
      <c r="G18" s="471"/>
      <c r="H18" s="394"/>
      <c r="I18" s="644"/>
      <c r="K18" s="22">
        <f t="shared" si="1"/>
        <v>0</v>
      </c>
      <c r="L18" s="23">
        <f t="shared" si="0"/>
        <v>0</v>
      </c>
    </row>
    <row r="19" spans="1:12" ht="15.75" customHeight="1" x14ac:dyDescent="0.2">
      <c r="A19" s="681"/>
      <c r="B19" s="468"/>
      <c r="C19" s="468"/>
      <c r="D19" s="469"/>
      <c r="E19" s="585"/>
      <c r="F19" s="470"/>
      <c r="G19" s="471"/>
      <c r="H19" s="394"/>
      <c r="I19" s="644"/>
      <c r="K19" s="22">
        <f t="shared" si="1"/>
        <v>0</v>
      </c>
      <c r="L19" s="23">
        <f t="shared" si="0"/>
        <v>0</v>
      </c>
    </row>
    <row r="20" spans="1:12" ht="15.75" customHeight="1" x14ac:dyDescent="0.2">
      <c r="A20" s="681"/>
      <c r="B20" s="468"/>
      <c r="C20" s="468"/>
      <c r="D20" s="469"/>
      <c r="E20" s="585"/>
      <c r="F20" s="470"/>
      <c r="G20" s="471"/>
      <c r="H20" s="394"/>
      <c r="I20" s="644"/>
      <c r="K20" s="22">
        <f t="shared" si="1"/>
        <v>0</v>
      </c>
      <c r="L20" s="23">
        <f t="shared" si="0"/>
        <v>0</v>
      </c>
    </row>
    <row r="21" spans="1:12" ht="15.75" customHeight="1" x14ac:dyDescent="0.2">
      <c r="A21" s="681"/>
      <c r="B21" s="468"/>
      <c r="C21" s="468"/>
      <c r="D21" s="469"/>
      <c r="E21" s="585"/>
      <c r="F21" s="470"/>
      <c r="G21" s="471"/>
      <c r="H21" s="394"/>
      <c r="I21" s="644"/>
      <c r="K21" s="22">
        <f t="shared" si="1"/>
        <v>0</v>
      </c>
      <c r="L21" s="23">
        <f t="shared" si="0"/>
        <v>0</v>
      </c>
    </row>
    <row r="22" spans="1:12" ht="15.75" customHeight="1" x14ac:dyDescent="0.2">
      <c r="A22" s="681"/>
      <c r="B22" s="468"/>
      <c r="C22" s="468"/>
      <c r="D22" s="469"/>
      <c r="E22" s="585"/>
      <c r="F22" s="470"/>
      <c r="G22" s="471"/>
      <c r="H22" s="394"/>
      <c r="I22" s="644"/>
      <c r="K22" s="22">
        <f t="shared" si="1"/>
        <v>0</v>
      </c>
      <c r="L22" s="23">
        <f t="shared" si="0"/>
        <v>0</v>
      </c>
    </row>
    <row r="23" spans="1:12" ht="15.75" customHeight="1" x14ac:dyDescent="0.2">
      <c r="A23" s="681"/>
      <c r="B23" s="468"/>
      <c r="C23" s="468"/>
      <c r="D23" s="469"/>
      <c r="E23" s="585"/>
      <c r="F23" s="470"/>
      <c r="G23" s="471"/>
      <c r="H23" s="394"/>
      <c r="I23" s="644"/>
      <c r="K23" s="22">
        <f t="shared" si="1"/>
        <v>0</v>
      </c>
      <c r="L23" s="23">
        <f t="shared" si="0"/>
        <v>0</v>
      </c>
    </row>
    <row r="24" spans="1:12" ht="15.75" customHeight="1" x14ac:dyDescent="0.2">
      <c r="A24" s="681"/>
      <c r="B24" s="468"/>
      <c r="C24" s="468"/>
      <c r="D24" s="469"/>
      <c r="E24" s="585"/>
      <c r="F24" s="470"/>
      <c r="G24" s="471"/>
      <c r="H24" s="394"/>
      <c r="I24" s="644"/>
      <c r="K24" s="22">
        <f t="shared" si="1"/>
        <v>0</v>
      </c>
      <c r="L24" s="23">
        <f t="shared" si="0"/>
        <v>0</v>
      </c>
    </row>
    <row r="25" spans="1:12" ht="15.75" customHeight="1" x14ac:dyDescent="0.2">
      <c r="A25" s="681"/>
      <c r="B25" s="468"/>
      <c r="C25" s="468"/>
      <c r="D25" s="469"/>
      <c r="E25" s="585"/>
      <c r="F25" s="470"/>
      <c r="G25" s="471"/>
      <c r="H25" s="394"/>
      <c r="I25" s="644"/>
      <c r="K25" s="22">
        <f t="shared" si="1"/>
        <v>0</v>
      </c>
      <c r="L25" s="23">
        <f t="shared" si="0"/>
        <v>0</v>
      </c>
    </row>
    <row r="26" spans="1:12" ht="15.75" customHeight="1" x14ac:dyDescent="0.2">
      <c r="A26" s="681"/>
      <c r="B26" s="468"/>
      <c r="C26" s="468"/>
      <c r="D26" s="469"/>
      <c r="E26" s="585"/>
      <c r="F26" s="470"/>
      <c r="G26" s="471"/>
      <c r="H26" s="394"/>
      <c r="I26" s="644"/>
      <c r="K26" s="22">
        <f t="shared" si="1"/>
        <v>0</v>
      </c>
      <c r="L26" s="23">
        <f t="shared" si="0"/>
        <v>0</v>
      </c>
    </row>
    <row r="27" spans="1:12" ht="15.75" customHeight="1" x14ac:dyDescent="0.2">
      <c r="A27" s="681"/>
      <c r="B27" s="468"/>
      <c r="C27" s="468"/>
      <c r="D27" s="469"/>
      <c r="E27" s="585"/>
      <c r="F27" s="470"/>
      <c r="G27" s="471"/>
      <c r="H27" s="394"/>
      <c r="I27" s="644"/>
      <c r="K27" s="22">
        <f t="shared" si="1"/>
        <v>0</v>
      </c>
      <c r="L27" s="23">
        <f t="shared" si="0"/>
        <v>0</v>
      </c>
    </row>
    <row r="28" spans="1:12" ht="15.75" customHeight="1" x14ac:dyDescent="0.2">
      <c r="A28" s="681"/>
      <c r="B28" s="468"/>
      <c r="C28" s="468"/>
      <c r="D28" s="469"/>
      <c r="E28" s="585"/>
      <c r="F28" s="470"/>
      <c r="G28" s="471"/>
      <c r="H28" s="394"/>
      <c r="I28" s="644"/>
      <c r="K28" s="22">
        <f t="shared" si="1"/>
        <v>0</v>
      </c>
      <c r="L28" s="23">
        <f t="shared" si="0"/>
        <v>0</v>
      </c>
    </row>
    <row r="29" spans="1:12" ht="15.75" customHeight="1" x14ac:dyDescent="0.2">
      <c r="A29" s="681"/>
      <c r="B29" s="468"/>
      <c r="C29" s="468"/>
      <c r="D29" s="469"/>
      <c r="E29" s="585"/>
      <c r="F29" s="470"/>
      <c r="G29" s="471"/>
      <c r="H29" s="394"/>
      <c r="I29" s="644"/>
      <c r="K29" s="22">
        <f t="shared" si="1"/>
        <v>0</v>
      </c>
      <c r="L29" s="23">
        <f t="shared" si="0"/>
        <v>0</v>
      </c>
    </row>
    <row r="30" spans="1:12" ht="15.75" customHeight="1" x14ac:dyDescent="0.2">
      <c r="A30" s="681"/>
      <c r="B30" s="468"/>
      <c r="C30" s="468"/>
      <c r="D30" s="469"/>
      <c r="E30" s="585"/>
      <c r="F30" s="470"/>
      <c r="G30" s="471"/>
      <c r="H30" s="394"/>
      <c r="I30" s="644"/>
      <c r="K30" s="22">
        <f t="shared" si="1"/>
        <v>0</v>
      </c>
      <c r="L30" s="23">
        <f t="shared" si="0"/>
        <v>0</v>
      </c>
    </row>
    <row r="31" spans="1:12" ht="15.75" customHeight="1" x14ac:dyDescent="0.2">
      <c r="A31" s="681"/>
      <c r="B31" s="468"/>
      <c r="C31" s="468"/>
      <c r="D31" s="469"/>
      <c r="E31" s="585"/>
      <c r="F31" s="470"/>
      <c r="G31" s="471"/>
      <c r="H31" s="394"/>
      <c r="I31" s="644"/>
      <c r="K31" s="22">
        <f t="shared" si="1"/>
        <v>0</v>
      </c>
      <c r="L31" s="23">
        <f t="shared" si="0"/>
        <v>0</v>
      </c>
    </row>
    <row r="32" spans="1:12" ht="15.75" customHeight="1" x14ac:dyDescent="0.2">
      <c r="A32" s="681"/>
      <c r="B32" s="468"/>
      <c r="C32" s="468"/>
      <c r="D32" s="469"/>
      <c r="E32" s="585"/>
      <c r="F32" s="470"/>
      <c r="G32" s="471"/>
      <c r="H32" s="394"/>
      <c r="I32" s="644"/>
      <c r="K32" s="22">
        <f t="shared" si="1"/>
        <v>0</v>
      </c>
      <c r="L32" s="23">
        <f t="shared" si="0"/>
        <v>0</v>
      </c>
    </row>
    <row r="33" spans="1:12" ht="15.75" customHeight="1" x14ac:dyDescent="0.2">
      <c r="A33" s="681"/>
      <c r="B33" s="468"/>
      <c r="C33" s="468"/>
      <c r="D33" s="469"/>
      <c r="E33" s="585"/>
      <c r="F33" s="470"/>
      <c r="G33" s="471"/>
      <c r="H33" s="394"/>
      <c r="I33" s="644"/>
      <c r="K33" s="22">
        <f t="shared" si="1"/>
        <v>0</v>
      </c>
      <c r="L33" s="23">
        <f t="shared" si="0"/>
        <v>0</v>
      </c>
    </row>
    <row r="34" spans="1:12" ht="15.75" customHeight="1" x14ac:dyDescent="0.2">
      <c r="A34" s="681"/>
      <c r="B34" s="468"/>
      <c r="C34" s="468"/>
      <c r="D34" s="469"/>
      <c r="E34" s="585"/>
      <c r="F34" s="470"/>
      <c r="G34" s="471"/>
      <c r="H34" s="394"/>
      <c r="I34" s="644"/>
      <c r="K34" s="22">
        <f t="shared" si="1"/>
        <v>0</v>
      </c>
      <c r="L34" s="23">
        <f t="shared" si="0"/>
        <v>0</v>
      </c>
    </row>
    <row r="35" spans="1:12" ht="15.75" customHeight="1" x14ac:dyDescent="0.2">
      <c r="A35" s="681"/>
      <c r="B35" s="468"/>
      <c r="C35" s="468"/>
      <c r="D35" s="469"/>
      <c r="E35" s="585"/>
      <c r="F35" s="470"/>
      <c r="G35" s="471"/>
      <c r="H35" s="394"/>
      <c r="I35" s="644"/>
      <c r="K35" s="22">
        <f t="shared" si="1"/>
        <v>0</v>
      </c>
      <c r="L35" s="23">
        <f t="shared" si="0"/>
        <v>0</v>
      </c>
    </row>
    <row r="36" spans="1:12" ht="15.75" customHeight="1" x14ac:dyDescent="0.2">
      <c r="A36" s="681"/>
      <c r="B36" s="468"/>
      <c r="C36" s="468"/>
      <c r="D36" s="469"/>
      <c r="E36" s="585"/>
      <c r="F36" s="470"/>
      <c r="G36" s="471"/>
      <c r="H36" s="394"/>
      <c r="I36" s="644"/>
      <c r="K36" s="22">
        <f t="shared" si="1"/>
        <v>0</v>
      </c>
      <c r="L36" s="23">
        <f t="shared" si="0"/>
        <v>0</v>
      </c>
    </row>
    <row r="37" spans="1:12" ht="15.75" hidden="1" customHeight="1" x14ac:dyDescent="0.2">
      <c r="A37" s="473"/>
      <c r="B37" s="296"/>
      <c r="C37" s="6"/>
      <c r="D37" s="6"/>
      <c r="E37" s="6"/>
      <c r="F37" s="460"/>
      <c r="G37" s="280"/>
      <c r="H37" s="280"/>
      <c r="I37" s="645"/>
      <c r="K37" s="21"/>
      <c r="L37" s="21"/>
    </row>
    <row r="38" spans="1:12" ht="15.75" customHeight="1" x14ac:dyDescent="0.2">
      <c r="A38" s="482" t="s">
        <v>470</v>
      </c>
      <c r="B38" s="678"/>
      <c r="C38" s="483"/>
      <c r="D38" s="483"/>
      <c r="E38" s="586"/>
      <c r="F38" s="584">
        <f>+'11-RB(2)'!F48</f>
        <v>0</v>
      </c>
      <c r="G38" s="649"/>
      <c r="H38" s="650"/>
      <c r="I38" s="647">
        <f>+'11-RB(2)'!I48</f>
        <v>0</v>
      </c>
      <c r="K38" s="22"/>
      <c r="L38" s="21"/>
    </row>
    <row r="39" spans="1:12" ht="17.25" customHeight="1" thickBot="1" x14ac:dyDescent="0.25">
      <c r="A39" s="475" t="s">
        <v>480</v>
      </c>
      <c r="B39" s="679"/>
      <c r="C39" s="476"/>
      <c r="D39" s="477"/>
      <c r="E39" s="478"/>
      <c r="F39" s="480">
        <f>SUM(F13:F38)</f>
        <v>0</v>
      </c>
      <c r="G39" s="479"/>
      <c r="H39" s="479"/>
      <c r="I39" s="646">
        <f>SUM(I13:I38)</f>
        <v>0</v>
      </c>
      <c r="K39" s="21"/>
      <c r="L39" s="21"/>
    </row>
    <row r="40" spans="1:12" ht="14.25" x14ac:dyDescent="0.2">
      <c r="A40" s="250"/>
      <c r="B40" s="86"/>
      <c r="C40" s="86"/>
      <c r="D40" s="86"/>
      <c r="E40" s="86"/>
      <c r="F40" s="333"/>
      <c r="G40" s="333"/>
      <c r="H40" s="333"/>
      <c r="I40" s="10" t="s">
        <v>270</v>
      </c>
    </row>
    <row r="41" spans="1:12" ht="15.75" customHeight="1" x14ac:dyDescent="0.2">
      <c r="A41" s="12" t="s">
        <v>694</v>
      </c>
      <c r="B41" s="13"/>
      <c r="C41" s="13"/>
      <c r="D41" s="6"/>
      <c r="E41" s="6"/>
      <c r="F41" s="6"/>
      <c r="G41" s="6"/>
      <c r="H41" s="6"/>
      <c r="I41" s="14"/>
    </row>
    <row r="42" spans="1:12" ht="15.75" customHeight="1" x14ac:dyDescent="0.25">
      <c r="A42" s="12" t="s">
        <v>695</v>
      </c>
      <c r="B42" s="13"/>
      <c r="C42" s="13"/>
      <c r="D42" s="6"/>
      <c r="E42" s="6"/>
      <c r="F42" s="6"/>
      <c r="G42" s="6"/>
      <c r="H42" s="6"/>
      <c r="I42" s="14"/>
    </row>
    <row r="43" spans="1:12" ht="15.75" customHeight="1" x14ac:dyDescent="0.2">
      <c r="A43" s="12" t="s">
        <v>587</v>
      </c>
      <c r="B43" s="13"/>
      <c r="C43" s="13"/>
      <c r="D43" s="6"/>
      <c r="E43" s="6"/>
      <c r="F43" s="6"/>
      <c r="G43" s="6"/>
      <c r="H43" s="6"/>
      <c r="I43" s="14"/>
    </row>
    <row r="44" spans="1:12" ht="15.75" customHeight="1" x14ac:dyDescent="0.2">
      <c r="A44" s="12" t="s">
        <v>588</v>
      </c>
      <c r="B44" s="13"/>
      <c r="C44" s="13"/>
      <c r="D44" s="6"/>
      <c r="E44" s="6"/>
      <c r="F44" s="6"/>
      <c r="G44" s="6"/>
      <c r="H44" s="6"/>
      <c r="I44" s="14"/>
    </row>
    <row r="45" spans="1:12" ht="15.75" customHeight="1" x14ac:dyDescent="0.2">
      <c r="A45" s="12" t="s">
        <v>589</v>
      </c>
      <c r="B45" s="13"/>
      <c r="C45" s="11"/>
      <c r="D45" s="6"/>
      <c r="E45" s="6"/>
      <c r="F45" s="6"/>
      <c r="G45" s="6"/>
      <c r="H45" s="6"/>
      <c r="I45" s="14"/>
    </row>
    <row r="46" spans="1:12" ht="15.75" customHeight="1" x14ac:dyDescent="0.2">
      <c r="A46" s="12" t="s">
        <v>591</v>
      </c>
      <c r="B46" s="13"/>
      <c r="C46" s="13"/>
      <c r="D46" s="6"/>
      <c r="E46" s="6"/>
      <c r="F46" s="6"/>
      <c r="G46" s="6"/>
      <c r="H46" s="6"/>
      <c r="I46" s="14"/>
    </row>
    <row r="47" spans="1:12" ht="15.75" customHeight="1" x14ac:dyDescent="0.2">
      <c r="A47" s="12" t="s">
        <v>807</v>
      </c>
      <c r="B47" s="13"/>
      <c r="C47" s="13"/>
      <c r="D47" s="6"/>
      <c r="E47" s="6"/>
      <c r="F47" s="6"/>
      <c r="G47" s="6"/>
      <c r="H47" s="6"/>
      <c r="I47" s="14"/>
    </row>
    <row r="48" spans="1:12" ht="15.75" customHeight="1" x14ac:dyDescent="0.2">
      <c r="A48" s="12" t="s">
        <v>583</v>
      </c>
      <c r="B48" s="13"/>
      <c r="C48" s="13"/>
      <c r="D48" s="6"/>
      <c r="E48" s="6"/>
      <c r="F48" s="6"/>
      <c r="G48" s="6"/>
      <c r="H48" s="6"/>
      <c r="I48" s="14"/>
    </row>
    <row r="49" spans="1:9" ht="15.75" customHeight="1" x14ac:dyDescent="0.2">
      <c r="A49" s="12" t="s">
        <v>594</v>
      </c>
      <c r="B49" s="13"/>
      <c r="C49" s="13"/>
      <c r="D49" s="6"/>
      <c r="E49" s="6"/>
      <c r="F49" s="6"/>
      <c r="G49" s="6"/>
      <c r="H49" s="6"/>
      <c r="I49" s="14"/>
    </row>
    <row r="50" spans="1:9" s="6" customFormat="1" ht="15.75" customHeight="1" x14ac:dyDescent="0.2">
      <c r="A50" s="12" t="s">
        <v>595</v>
      </c>
      <c r="B50" s="13"/>
      <c r="C50" s="13"/>
      <c r="I50" s="14"/>
    </row>
    <row r="51" spans="1:9" ht="15.75" customHeight="1" x14ac:dyDescent="0.2">
      <c r="A51" s="16" t="s">
        <v>593</v>
      </c>
      <c r="B51" s="17"/>
      <c r="C51" s="17"/>
      <c r="D51" s="18"/>
      <c r="E51" s="18"/>
      <c r="F51" s="18"/>
      <c r="G51" s="18"/>
      <c r="H51" s="18"/>
      <c r="I51" s="19"/>
    </row>
    <row r="53" spans="1:9" ht="15.75" customHeight="1" x14ac:dyDescent="0.2">
      <c r="A53" s="12"/>
    </row>
  </sheetData>
  <mergeCells count="18">
    <mergeCell ref="A1:I1"/>
    <mergeCell ref="A2:I2"/>
    <mergeCell ref="A7:A10"/>
    <mergeCell ref="C7:C10"/>
    <mergeCell ref="D7:D10"/>
    <mergeCell ref="E7:E10"/>
    <mergeCell ref="F7:I7"/>
    <mergeCell ref="F8:F10"/>
    <mergeCell ref="K6:L6"/>
    <mergeCell ref="I8:I10"/>
    <mergeCell ref="K8:L8"/>
    <mergeCell ref="K7:L7"/>
    <mergeCell ref="A4:C4"/>
    <mergeCell ref="E4:F4"/>
    <mergeCell ref="G8:H8"/>
    <mergeCell ref="G9:G10"/>
    <mergeCell ref="H9:H10"/>
    <mergeCell ref="B7:B10"/>
  </mergeCells>
  <conditionalFormatting sqref="C3 A40:H40 F6:I6 A2:I2 M6:XFD11 M2:XFD3 J2:K3 J8:J11 J6:K7 J40:XFD40 J4:XFD4 A1:XFD1 C45:XFD45 C47:XFD48 A5:XFD5 A39:XFD39 A46:XFD46 H14:XFD36 A14:A36 A48:XFD1048576 A41:XFD44 C14:F36 J13:XFD13">
    <cfRule type="expression" dxfId="495" priority="51">
      <formula>CELL("protect",A1)=0</formula>
    </cfRule>
  </conditionalFormatting>
  <conditionalFormatting sqref="F12:G12 A12:B12 A37:B37 F37:G37 F39:G39 A39:B39 F14:F36 A31:A36 A14:A29">
    <cfRule type="expression" dxfId="494" priority="50">
      <formula>CELL("protect",A12)=0</formula>
    </cfRule>
  </conditionalFormatting>
  <conditionalFormatting sqref="I12 I31:I37 I39 I14:I29">
    <cfRule type="expression" dxfId="493" priority="49">
      <formula>CELL("protect",I12)=0</formula>
    </cfRule>
  </conditionalFormatting>
  <conditionalFormatting sqref="A7:B7 F7:I7 D7 I8 A6:D6">
    <cfRule type="expression" dxfId="492" priority="48">
      <formula>CELL("protect",A6)=0</formula>
    </cfRule>
  </conditionalFormatting>
  <conditionalFormatting sqref="C7">
    <cfRule type="expression" dxfId="491" priority="45">
      <formula>CELL("protect",C7)=0</formula>
    </cfRule>
  </conditionalFormatting>
  <conditionalFormatting sqref="A45:B45">
    <cfRule type="expression" dxfId="490" priority="44">
      <formula>CELL("protect",A45)=0</formula>
    </cfRule>
  </conditionalFormatting>
  <conditionalFormatting sqref="E6:E7">
    <cfRule type="expression" dxfId="489" priority="43">
      <formula>CELL("protect",E6)=0</formula>
    </cfRule>
  </conditionalFormatting>
  <conditionalFormatting sqref="A47:B48">
    <cfRule type="expression" dxfId="488" priority="39">
      <formula>CELL("protect",A47)=0</formula>
    </cfRule>
  </conditionalFormatting>
  <conditionalFormatting sqref="K9:L11 K8">
    <cfRule type="expression" dxfId="487" priority="38">
      <formula>CELL("protect",K8)=0</formula>
    </cfRule>
  </conditionalFormatting>
  <conditionalFormatting sqref="I40">
    <cfRule type="expression" dxfId="486" priority="27">
      <formula>CELL("protect",I40)=0</formula>
    </cfRule>
  </conditionalFormatting>
  <conditionalFormatting sqref="F30 A30">
    <cfRule type="expression" dxfId="485" priority="25">
      <formula>CELL("protect",A30)=0</formula>
    </cfRule>
  </conditionalFormatting>
  <conditionalFormatting sqref="I30">
    <cfRule type="expression" dxfId="484" priority="24">
      <formula>CELL("protect",I30)=0</formula>
    </cfRule>
  </conditionalFormatting>
  <conditionalFormatting sqref="F8">
    <cfRule type="expression" dxfId="483" priority="23">
      <formula>CELL("protect",F8)=0</formula>
    </cfRule>
  </conditionalFormatting>
  <conditionalFormatting sqref="A3:B4">
    <cfRule type="expression" dxfId="482" priority="22">
      <formula>CELL("protect",A3)=0</formula>
    </cfRule>
  </conditionalFormatting>
  <conditionalFormatting sqref="D3:D4">
    <cfRule type="expression" dxfId="481" priority="21">
      <formula>CELL("protect",D3)=0</formula>
    </cfRule>
  </conditionalFormatting>
  <conditionalFormatting sqref="H3:I3 E3:E4">
    <cfRule type="expression" dxfId="480" priority="20">
      <formula>CELL("Protect",E3)=0</formula>
    </cfRule>
  </conditionalFormatting>
  <conditionalFormatting sqref="H4:I4">
    <cfRule type="expression" dxfId="479" priority="18">
      <formula>CELL("protect",H4)=0</formula>
    </cfRule>
  </conditionalFormatting>
  <conditionalFormatting sqref="G9">
    <cfRule type="expression" dxfId="478" priority="13">
      <formula>CELL("protect",G9)=0</formula>
    </cfRule>
  </conditionalFormatting>
  <conditionalFormatting sqref="G8">
    <cfRule type="expression" dxfId="477" priority="12">
      <formula>CELL("protect",G8)=0</formula>
    </cfRule>
  </conditionalFormatting>
  <conditionalFormatting sqref="H9">
    <cfRule type="expression" dxfId="476" priority="11">
      <formula>CELL("protect",H9)=0</formula>
    </cfRule>
  </conditionalFormatting>
  <conditionalFormatting sqref="G14:G36">
    <cfRule type="expression" dxfId="475" priority="10">
      <formula>CELL("protect",G14)=0</formula>
    </cfRule>
  </conditionalFormatting>
  <conditionalFormatting sqref="B14:B36">
    <cfRule type="expression" dxfId="474" priority="3">
      <formula>CELL("protect",B14)=0</formula>
    </cfRule>
  </conditionalFormatting>
  <conditionalFormatting sqref="E13">
    <cfRule type="expression" dxfId="473" priority="2">
      <formula>CELL("protect",E13)=0</formula>
    </cfRule>
  </conditionalFormatting>
  <conditionalFormatting sqref="E13">
    <cfRule type="expression" dxfId="472" priority="1">
      <formula>CELL("protect",E13)=0</formula>
    </cfRule>
  </conditionalFormatting>
  <dataValidations count="2">
    <dataValidation type="whole" allowBlank="1" showInputMessage="1" showErrorMessage="1" error="Enter whole amounts only (no less than negative 20,000).  Round cents to the nearest dollar." sqref="I13:I36" xr:uid="{00000000-0002-0000-0F00-000000000000}">
      <formula1>-20000</formula1>
      <formula2>999999999999999000000</formula2>
    </dataValidation>
    <dataValidation type="whole" allowBlank="1" showInputMessage="1" showErrorMessage="1" error="Enter whole amounts only.  Round cents to the nearest dollar." sqref="I38" xr:uid="{00000000-0002-0000-0F00-000001000000}">
      <formula1>0</formula1>
      <formula2>999999999999999000000</formula2>
    </dataValidation>
  </dataValidations>
  <printOptions horizontalCentered="1" verticalCentered="1"/>
  <pageMargins left="0.3" right="0.25" top="0.25" bottom="0.35" header="0.5" footer="0.2"/>
  <pageSetup scale="77" orientation="landscape" r:id="rId1"/>
  <headerFooter>
    <oddFooter>&amp;R&amp;"Tahoma,Regular"&amp;10ID-46 (rev. 07/21), Schedule &amp;A</oddFooter>
  </headerFooter>
  <drawing r:id="rId2"/>
  <legacyDrawing r:id="rId3"/>
  <controls>
    <mc:AlternateContent xmlns:mc="http://schemas.openxmlformats.org/markup-compatibility/2006">
      <mc:Choice Requires="x14">
        <control shapeId="91140" r:id="rId4" name="CheckBox1">
          <controlPr defaultSize="0" autoLine="0" r:id="rId5">
            <anchor moveWithCells="1">
              <from>
                <xdr:col>7</xdr:col>
                <xdr:colOff>685800</xdr:colOff>
                <xdr:row>0</xdr:row>
                <xdr:rowOff>28575</xdr:rowOff>
              </from>
              <to>
                <xdr:col>8</xdr:col>
                <xdr:colOff>885825</xdr:colOff>
                <xdr:row>1</xdr:row>
                <xdr:rowOff>47625</xdr:rowOff>
              </to>
            </anchor>
          </controlPr>
        </control>
      </mc:Choice>
      <mc:Fallback>
        <control shapeId="91140" r:id="rId4" name="CheckBox1"/>
      </mc:Fallback>
    </mc:AlternateContent>
    <mc:AlternateContent xmlns:mc="http://schemas.openxmlformats.org/markup-compatibility/2006">
      <mc:Choice Requires="x14">
        <control shapeId="91137" r:id="rId6" name="Check Box 1">
          <controlPr defaultSize="0" autoFill="0" autoLine="0" autoPict="0">
            <anchor moveWithCells="1" sizeWithCells="1">
              <from>
                <xdr:col>9</xdr:col>
                <xdr:colOff>0</xdr:colOff>
                <xdr:row>0</xdr:row>
                <xdr:rowOff>0</xdr:rowOff>
              </from>
              <to>
                <xdr:col>9</xdr:col>
                <xdr:colOff>0</xdr:colOff>
                <xdr:row>0</xdr:row>
                <xdr:rowOff>95250</xdr:rowOff>
              </to>
            </anchor>
          </controlPr>
        </control>
      </mc:Choice>
    </mc:AlternateContent>
  </controls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sheetPr codeName="Sheet35"/>
  <dimension ref="A1:L51"/>
  <sheetViews>
    <sheetView zoomScale="85" zoomScaleNormal="85" workbookViewId="0">
      <pane ySplit="12" topLeftCell="A13" activePane="bottomLeft" state="frozen"/>
      <selection activeCell="J59" sqref="J59"/>
      <selection pane="bottomLeft" activeCell="A13" sqref="A13"/>
    </sheetView>
  </sheetViews>
  <sheetFormatPr defaultRowHeight="15.75" customHeight="1" x14ac:dyDescent="0.2"/>
  <cols>
    <col min="1" max="1" width="39.875" style="15" customWidth="1"/>
    <col min="2" max="2" width="3.75" style="15" customWidth="1"/>
    <col min="3" max="3" width="16.75" style="15" customWidth="1"/>
    <col min="4" max="4" width="38.875" style="15" customWidth="1"/>
    <col min="5" max="5" width="10.625" style="15" customWidth="1"/>
    <col min="6" max="6" width="10.5" style="15" customWidth="1"/>
    <col min="7" max="9" width="13.25" style="15" customWidth="1"/>
    <col min="10" max="10" width="2.875" style="15" customWidth="1"/>
    <col min="11" max="12" width="10.875" style="15" customWidth="1"/>
    <col min="13" max="16384" width="9" style="15"/>
  </cols>
  <sheetData>
    <row r="1" spans="1:12" s="98" customFormat="1" ht="19.5" customHeight="1" x14ac:dyDescent="0.2">
      <c r="A1" s="913" t="s">
        <v>637</v>
      </c>
      <c r="B1" s="914"/>
      <c r="C1" s="914"/>
      <c r="D1" s="914"/>
      <c r="E1" s="914"/>
      <c r="F1" s="914"/>
      <c r="G1" s="914"/>
      <c r="H1" s="914"/>
      <c r="I1" s="915"/>
    </row>
    <row r="2" spans="1:12" s="98" customFormat="1" ht="12" customHeight="1" x14ac:dyDescent="0.2">
      <c r="A2" s="924"/>
      <c r="B2" s="925"/>
      <c r="C2" s="925"/>
      <c r="D2" s="925"/>
      <c r="E2" s="925"/>
      <c r="F2" s="925"/>
      <c r="G2" s="925"/>
      <c r="H2" s="925"/>
      <c r="I2" s="926"/>
      <c r="K2" s="582" t="s">
        <v>597</v>
      </c>
      <c r="L2" s="572"/>
    </row>
    <row r="3" spans="1:12" s="98" customFormat="1" ht="15.75" customHeight="1" x14ac:dyDescent="0.2">
      <c r="A3" s="85" t="s">
        <v>162</v>
      </c>
      <c r="B3" s="652"/>
      <c r="D3" s="613" t="s">
        <v>47</v>
      </c>
      <c r="E3" s="613" t="s">
        <v>163</v>
      </c>
      <c r="F3" s="613"/>
      <c r="G3" s="613"/>
      <c r="H3" s="613" t="s">
        <v>107</v>
      </c>
      <c r="I3" s="93"/>
      <c r="K3" s="582" t="s">
        <v>596</v>
      </c>
      <c r="L3" s="572"/>
    </row>
    <row r="4" spans="1:12" s="98" customFormat="1" ht="15.75" customHeight="1" x14ac:dyDescent="0.2">
      <c r="A4" s="910">
        <f>Cert!A8</f>
        <v>0</v>
      </c>
      <c r="B4" s="911"/>
      <c r="C4" s="911"/>
      <c r="D4" s="611">
        <f>Cert!$F$8</f>
        <v>0</v>
      </c>
      <c r="E4" s="912">
        <f>Cert!$K$8</f>
        <v>0</v>
      </c>
      <c r="F4" s="912"/>
      <c r="G4" s="612"/>
      <c r="H4" s="612" t="str">
        <f>TEXT(Cert!$K$10,"mm/dd/yy")&amp;" to "&amp;TEXT(Cert!$M$10,"mm/dd/yy")</f>
        <v>07/01/20 to 06/30/21</v>
      </c>
      <c r="I4" s="93"/>
    </row>
    <row r="5" spans="1:12" s="98" customFormat="1" ht="8.25" customHeight="1" x14ac:dyDescent="0.2">
      <c r="A5" s="1"/>
      <c r="B5" s="94"/>
      <c r="C5" s="94"/>
      <c r="D5" s="94"/>
      <c r="E5" s="94"/>
      <c r="F5" s="28"/>
      <c r="G5" s="28"/>
      <c r="H5" s="26"/>
      <c r="I5" s="27"/>
    </row>
    <row r="6" spans="1:12" s="6" customFormat="1" ht="15" thickBot="1" x14ac:dyDescent="0.25">
      <c r="A6" s="617" t="s">
        <v>9</v>
      </c>
      <c r="B6" s="655" t="s">
        <v>692</v>
      </c>
      <c r="C6" s="617" t="s">
        <v>554</v>
      </c>
      <c r="D6" s="4" t="s">
        <v>555</v>
      </c>
      <c r="E6" s="617" t="s">
        <v>556</v>
      </c>
      <c r="F6" s="5" t="s">
        <v>564</v>
      </c>
      <c r="G6" s="4" t="s">
        <v>558</v>
      </c>
      <c r="H6" s="4" t="s">
        <v>559</v>
      </c>
      <c r="I6" s="30" t="s">
        <v>560</v>
      </c>
      <c r="K6" s="1000" t="s">
        <v>598</v>
      </c>
      <c r="L6" s="1001"/>
    </row>
    <row r="7" spans="1:12" s="481" customFormat="1" ht="18" customHeight="1" x14ac:dyDescent="0.25">
      <c r="A7" s="1014" t="s">
        <v>476</v>
      </c>
      <c r="B7" s="1011" t="s">
        <v>693</v>
      </c>
      <c r="C7" s="963" t="s">
        <v>547</v>
      </c>
      <c r="D7" s="1017" t="s">
        <v>36</v>
      </c>
      <c r="E7" s="1019" t="s">
        <v>478</v>
      </c>
      <c r="F7" s="1022" t="s">
        <v>268</v>
      </c>
      <c r="G7" s="1023"/>
      <c r="H7" s="1023"/>
      <c r="I7" s="1024"/>
      <c r="K7" s="1005" t="s">
        <v>473</v>
      </c>
      <c r="L7" s="1006"/>
    </row>
    <row r="8" spans="1:12" s="6" customFormat="1" ht="15" customHeight="1" x14ac:dyDescent="0.2">
      <c r="A8" s="1015"/>
      <c r="B8" s="1012"/>
      <c r="C8" s="964"/>
      <c r="D8" s="1018"/>
      <c r="E8" s="1020"/>
      <c r="F8" s="1025" t="s">
        <v>525</v>
      </c>
      <c r="G8" s="1007" t="s">
        <v>582</v>
      </c>
      <c r="H8" s="1008"/>
      <c r="I8" s="1002" t="s">
        <v>599</v>
      </c>
      <c r="K8" s="1000" t="s">
        <v>474</v>
      </c>
      <c r="L8" s="1001"/>
    </row>
    <row r="9" spans="1:12" s="6" customFormat="1" ht="15.75" customHeight="1" x14ac:dyDescent="0.2">
      <c r="A9" s="1015"/>
      <c r="B9" s="1012"/>
      <c r="C9" s="964"/>
      <c r="D9" s="1018"/>
      <c r="E9" s="1020"/>
      <c r="F9" s="1026"/>
      <c r="G9" s="1009" t="s">
        <v>580</v>
      </c>
      <c r="H9" s="1009" t="s">
        <v>581</v>
      </c>
      <c r="I9" s="1003"/>
      <c r="K9" s="634" t="s">
        <v>475</v>
      </c>
      <c r="L9" s="634" t="s">
        <v>475</v>
      </c>
    </row>
    <row r="10" spans="1:12" s="6" customFormat="1" ht="15.75" customHeight="1" thickBot="1" x14ac:dyDescent="0.25">
      <c r="A10" s="1016"/>
      <c r="B10" s="1013"/>
      <c r="C10" s="965"/>
      <c r="D10" s="955"/>
      <c r="E10" s="1021"/>
      <c r="F10" s="1027"/>
      <c r="G10" s="1010"/>
      <c r="H10" s="1010"/>
      <c r="I10" s="1004"/>
      <c r="K10" s="635" t="s">
        <v>471</v>
      </c>
      <c r="L10" s="635" t="s">
        <v>472</v>
      </c>
    </row>
    <row r="11" spans="1:12" s="6" customFormat="1" ht="15.75" customHeight="1" x14ac:dyDescent="0.2">
      <c r="A11" s="462" t="s">
        <v>431</v>
      </c>
      <c r="B11" s="462" t="s">
        <v>267</v>
      </c>
      <c r="C11" s="463" t="s">
        <v>586</v>
      </c>
      <c r="D11" s="462" t="s">
        <v>477</v>
      </c>
      <c r="E11" s="464" t="s">
        <v>590</v>
      </c>
      <c r="F11" s="581" t="s">
        <v>592</v>
      </c>
      <c r="G11" s="465" t="s">
        <v>584</v>
      </c>
      <c r="H11" s="465" t="s">
        <v>585</v>
      </c>
      <c r="I11" s="465" t="s">
        <v>479</v>
      </c>
      <c r="K11" s="20"/>
      <c r="L11" s="20"/>
    </row>
    <row r="12" spans="1:12" ht="15.75" hidden="1" customHeight="1" x14ac:dyDescent="0.2">
      <c r="A12" s="206"/>
      <c r="B12" s="6"/>
      <c r="C12" s="6"/>
      <c r="D12" s="6"/>
      <c r="E12" s="6"/>
      <c r="F12" s="466"/>
      <c r="G12" s="6"/>
      <c r="H12" s="6"/>
      <c r="I12" s="467"/>
      <c r="K12" s="21"/>
      <c r="L12" s="21"/>
    </row>
    <row r="13" spans="1:12" s="6" customFormat="1" ht="15.75" customHeight="1" x14ac:dyDescent="0.2">
      <c r="A13" s="681"/>
      <c r="B13" s="468"/>
      <c r="C13" s="468"/>
      <c r="D13" s="469"/>
      <c r="E13" s="585"/>
      <c r="F13" s="470"/>
      <c r="G13" s="471"/>
      <c r="H13" s="394"/>
      <c r="I13" s="472"/>
      <c r="K13" s="22">
        <f>IF(H13&gt;1,(H13*F13)-I13,IF(G13&gt;1,(F13*E13*G13)-I13,0))</f>
        <v>0</v>
      </c>
      <c r="L13" s="23">
        <f>IF(I13&gt;0,+K13/I13,0)</f>
        <v>0</v>
      </c>
    </row>
    <row r="14" spans="1:12" s="6" customFormat="1" ht="15.75" customHeight="1" x14ac:dyDescent="0.2">
      <c r="A14" s="681"/>
      <c r="B14" s="468"/>
      <c r="C14" s="468"/>
      <c r="D14" s="469"/>
      <c r="E14" s="585"/>
      <c r="F14" s="470"/>
      <c r="G14" s="471"/>
      <c r="H14" s="394"/>
      <c r="I14" s="472"/>
      <c r="K14" s="22">
        <f>IF(H14&gt;1,(H14*F14)-I14,IF(G14&gt;1,(F14*E14*G14)-I14,0))</f>
        <v>0</v>
      </c>
      <c r="L14" s="23">
        <f>IF(I14&gt;0,+K14/I14,0)</f>
        <v>0</v>
      </c>
    </row>
    <row r="15" spans="1:12" ht="15.75" customHeight="1" x14ac:dyDescent="0.2">
      <c r="A15" s="681"/>
      <c r="B15" s="468"/>
      <c r="C15" s="468"/>
      <c r="D15" s="469"/>
      <c r="E15" s="585"/>
      <c r="F15" s="470"/>
      <c r="G15" s="471"/>
      <c r="H15" s="394"/>
      <c r="I15" s="472"/>
      <c r="K15" s="22">
        <f t="shared" ref="K15:K46" si="0">IF(H15&gt;1,(H15*F15)-I15,IF(G15&gt;1,(F15*E15*G15)-I15,0))</f>
        <v>0</v>
      </c>
      <c r="L15" s="23">
        <f>IF(I15&gt;0,+K15/I15,0)</f>
        <v>0</v>
      </c>
    </row>
    <row r="16" spans="1:12" ht="15.75" customHeight="1" x14ac:dyDescent="0.2">
      <c r="A16" s="681"/>
      <c r="B16" s="468"/>
      <c r="C16" s="468"/>
      <c r="D16" s="469"/>
      <c r="E16" s="585"/>
      <c r="F16" s="470"/>
      <c r="G16" s="471"/>
      <c r="H16" s="394"/>
      <c r="I16" s="472"/>
      <c r="K16" s="22">
        <f t="shared" si="0"/>
        <v>0</v>
      </c>
      <c r="L16" s="23">
        <f t="shared" ref="L16:L46" si="1">IF(I16&gt;0,+K16/I16,0)</f>
        <v>0</v>
      </c>
    </row>
    <row r="17" spans="1:12" ht="15.75" customHeight="1" x14ac:dyDescent="0.2">
      <c r="A17" s="681"/>
      <c r="B17" s="468"/>
      <c r="C17" s="468"/>
      <c r="D17" s="469"/>
      <c r="E17" s="585"/>
      <c r="F17" s="470"/>
      <c r="G17" s="471"/>
      <c r="H17" s="394"/>
      <c r="I17" s="472"/>
      <c r="K17" s="22">
        <f t="shared" si="0"/>
        <v>0</v>
      </c>
      <c r="L17" s="23">
        <f t="shared" si="1"/>
        <v>0</v>
      </c>
    </row>
    <row r="18" spans="1:12" ht="15.75" customHeight="1" x14ac:dyDescent="0.2">
      <c r="A18" s="681"/>
      <c r="B18" s="468"/>
      <c r="C18" s="468"/>
      <c r="D18" s="469"/>
      <c r="E18" s="585"/>
      <c r="F18" s="470"/>
      <c r="G18" s="471"/>
      <c r="H18" s="394"/>
      <c r="I18" s="472"/>
      <c r="K18" s="22">
        <f t="shared" si="0"/>
        <v>0</v>
      </c>
      <c r="L18" s="23">
        <f t="shared" si="1"/>
        <v>0</v>
      </c>
    </row>
    <row r="19" spans="1:12" ht="15.75" customHeight="1" x14ac:dyDescent="0.2">
      <c r="A19" s="681"/>
      <c r="B19" s="468"/>
      <c r="C19" s="468"/>
      <c r="D19" s="469"/>
      <c r="E19" s="585"/>
      <c r="F19" s="470"/>
      <c r="G19" s="471"/>
      <c r="H19" s="394"/>
      <c r="I19" s="472"/>
      <c r="K19" s="22">
        <f t="shared" si="0"/>
        <v>0</v>
      </c>
      <c r="L19" s="23">
        <f t="shared" si="1"/>
        <v>0</v>
      </c>
    </row>
    <row r="20" spans="1:12" ht="15.75" customHeight="1" x14ac:dyDescent="0.2">
      <c r="A20" s="681"/>
      <c r="B20" s="468"/>
      <c r="C20" s="468"/>
      <c r="D20" s="469"/>
      <c r="E20" s="585"/>
      <c r="F20" s="470"/>
      <c r="G20" s="471"/>
      <c r="H20" s="394"/>
      <c r="I20" s="472"/>
      <c r="K20" s="22">
        <f t="shared" si="0"/>
        <v>0</v>
      </c>
      <c r="L20" s="23">
        <f t="shared" si="1"/>
        <v>0</v>
      </c>
    </row>
    <row r="21" spans="1:12" ht="15.75" customHeight="1" x14ac:dyDescent="0.2">
      <c r="A21" s="681"/>
      <c r="B21" s="468"/>
      <c r="C21" s="468"/>
      <c r="D21" s="469"/>
      <c r="E21" s="585"/>
      <c r="F21" s="470"/>
      <c r="G21" s="471"/>
      <c r="H21" s="394"/>
      <c r="I21" s="472"/>
      <c r="K21" s="22">
        <f t="shared" si="0"/>
        <v>0</v>
      </c>
      <c r="L21" s="23">
        <f t="shared" si="1"/>
        <v>0</v>
      </c>
    </row>
    <row r="22" spans="1:12" ht="15.75" customHeight="1" x14ac:dyDescent="0.2">
      <c r="A22" s="681"/>
      <c r="B22" s="468"/>
      <c r="C22" s="468"/>
      <c r="D22" s="469"/>
      <c r="E22" s="585"/>
      <c r="F22" s="470"/>
      <c r="G22" s="471"/>
      <c r="H22" s="394"/>
      <c r="I22" s="644"/>
      <c r="K22" s="22">
        <f t="shared" si="0"/>
        <v>0</v>
      </c>
      <c r="L22" s="23">
        <f t="shared" si="1"/>
        <v>0</v>
      </c>
    </row>
    <row r="23" spans="1:12" ht="15.75" customHeight="1" x14ac:dyDescent="0.2">
      <c r="A23" s="681"/>
      <c r="B23" s="468"/>
      <c r="C23" s="468"/>
      <c r="D23" s="469"/>
      <c r="E23" s="585"/>
      <c r="F23" s="470"/>
      <c r="G23" s="471"/>
      <c r="H23" s="394"/>
      <c r="I23" s="644"/>
      <c r="K23" s="22">
        <f t="shared" si="0"/>
        <v>0</v>
      </c>
      <c r="L23" s="23">
        <f t="shared" si="1"/>
        <v>0</v>
      </c>
    </row>
    <row r="24" spans="1:12" ht="15.75" customHeight="1" x14ac:dyDescent="0.2">
      <c r="A24" s="681"/>
      <c r="B24" s="468"/>
      <c r="C24" s="468"/>
      <c r="D24" s="469"/>
      <c r="E24" s="585"/>
      <c r="F24" s="470"/>
      <c r="G24" s="471"/>
      <c r="H24" s="394"/>
      <c r="I24" s="644"/>
      <c r="K24" s="22">
        <f t="shared" si="0"/>
        <v>0</v>
      </c>
      <c r="L24" s="23">
        <f t="shared" si="1"/>
        <v>0</v>
      </c>
    </row>
    <row r="25" spans="1:12" ht="15.75" customHeight="1" x14ac:dyDescent="0.2">
      <c r="A25" s="681"/>
      <c r="B25" s="468"/>
      <c r="C25" s="468"/>
      <c r="D25" s="469"/>
      <c r="E25" s="585"/>
      <c r="F25" s="470"/>
      <c r="G25" s="471"/>
      <c r="H25" s="394"/>
      <c r="I25" s="644"/>
      <c r="K25" s="22">
        <f t="shared" si="0"/>
        <v>0</v>
      </c>
      <c r="L25" s="23">
        <f t="shared" si="1"/>
        <v>0</v>
      </c>
    </row>
    <row r="26" spans="1:12" ht="15.75" customHeight="1" x14ac:dyDescent="0.2">
      <c r="A26" s="681"/>
      <c r="B26" s="468"/>
      <c r="C26" s="468"/>
      <c r="D26" s="469"/>
      <c r="E26" s="585"/>
      <c r="F26" s="470"/>
      <c r="G26" s="471"/>
      <c r="H26" s="394"/>
      <c r="I26" s="644"/>
      <c r="K26" s="22">
        <f t="shared" si="0"/>
        <v>0</v>
      </c>
      <c r="L26" s="23">
        <f t="shared" si="1"/>
        <v>0</v>
      </c>
    </row>
    <row r="27" spans="1:12" ht="15.75" customHeight="1" x14ac:dyDescent="0.2">
      <c r="A27" s="681"/>
      <c r="B27" s="468"/>
      <c r="C27" s="468"/>
      <c r="D27" s="469"/>
      <c r="E27" s="585"/>
      <c r="F27" s="470"/>
      <c r="G27" s="471"/>
      <c r="H27" s="394"/>
      <c r="I27" s="644"/>
      <c r="K27" s="22">
        <f t="shared" si="0"/>
        <v>0</v>
      </c>
      <c r="L27" s="23">
        <f t="shared" si="1"/>
        <v>0</v>
      </c>
    </row>
    <row r="28" spans="1:12" ht="15.75" customHeight="1" x14ac:dyDescent="0.2">
      <c r="A28" s="681"/>
      <c r="B28" s="468"/>
      <c r="C28" s="468"/>
      <c r="D28" s="469"/>
      <c r="E28" s="585"/>
      <c r="F28" s="470"/>
      <c r="G28" s="471"/>
      <c r="H28" s="394"/>
      <c r="I28" s="644"/>
      <c r="K28" s="22">
        <f t="shared" si="0"/>
        <v>0</v>
      </c>
      <c r="L28" s="23">
        <f t="shared" si="1"/>
        <v>0</v>
      </c>
    </row>
    <row r="29" spans="1:12" ht="15.75" customHeight="1" x14ac:dyDescent="0.2">
      <c r="A29" s="681"/>
      <c r="B29" s="468"/>
      <c r="C29" s="468"/>
      <c r="D29" s="469"/>
      <c r="E29" s="585"/>
      <c r="F29" s="470"/>
      <c r="G29" s="471"/>
      <c r="H29" s="394"/>
      <c r="I29" s="644"/>
      <c r="K29" s="22">
        <f t="shared" si="0"/>
        <v>0</v>
      </c>
      <c r="L29" s="23">
        <f t="shared" si="1"/>
        <v>0</v>
      </c>
    </row>
    <row r="30" spans="1:12" ht="15.75" customHeight="1" x14ac:dyDescent="0.2">
      <c r="A30" s="681"/>
      <c r="B30" s="468"/>
      <c r="C30" s="468"/>
      <c r="D30" s="469"/>
      <c r="E30" s="585"/>
      <c r="F30" s="470"/>
      <c r="G30" s="471"/>
      <c r="H30" s="394"/>
      <c r="I30" s="644"/>
      <c r="K30" s="22">
        <f t="shared" si="0"/>
        <v>0</v>
      </c>
      <c r="L30" s="23">
        <f t="shared" si="1"/>
        <v>0</v>
      </c>
    </row>
    <row r="31" spans="1:12" ht="15.75" customHeight="1" x14ac:dyDescent="0.2">
      <c r="A31" s="681"/>
      <c r="B31" s="468"/>
      <c r="C31" s="468"/>
      <c r="D31" s="469"/>
      <c r="E31" s="585"/>
      <c r="F31" s="470"/>
      <c r="G31" s="471"/>
      <c r="H31" s="394"/>
      <c r="I31" s="644"/>
      <c r="K31" s="22">
        <f t="shared" si="0"/>
        <v>0</v>
      </c>
      <c r="L31" s="23">
        <f t="shared" si="1"/>
        <v>0</v>
      </c>
    </row>
    <row r="32" spans="1:12" ht="15.75" customHeight="1" x14ac:dyDescent="0.2">
      <c r="A32" s="681"/>
      <c r="B32" s="468"/>
      <c r="C32" s="468"/>
      <c r="D32" s="469"/>
      <c r="E32" s="585"/>
      <c r="F32" s="470"/>
      <c r="G32" s="471"/>
      <c r="H32" s="394"/>
      <c r="I32" s="644"/>
      <c r="K32" s="22">
        <f t="shared" si="0"/>
        <v>0</v>
      </c>
      <c r="L32" s="23">
        <f t="shared" si="1"/>
        <v>0</v>
      </c>
    </row>
    <row r="33" spans="1:12" ht="15.75" customHeight="1" x14ac:dyDescent="0.2">
      <c r="A33" s="681"/>
      <c r="B33" s="468"/>
      <c r="C33" s="468"/>
      <c r="D33" s="469"/>
      <c r="E33" s="585"/>
      <c r="F33" s="470"/>
      <c r="G33" s="471"/>
      <c r="H33" s="394"/>
      <c r="I33" s="644"/>
      <c r="K33" s="22">
        <f t="shared" si="0"/>
        <v>0</v>
      </c>
      <c r="L33" s="23">
        <f t="shared" si="1"/>
        <v>0</v>
      </c>
    </row>
    <row r="34" spans="1:12" ht="15.75" customHeight="1" x14ac:dyDescent="0.2">
      <c r="A34" s="681"/>
      <c r="B34" s="468"/>
      <c r="C34" s="468"/>
      <c r="D34" s="469"/>
      <c r="E34" s="585"/>
      <c r="F34" s="470"/>
      <c r="G34" s="471"/>
      <c r="H34" s="394"/>
      <c r="I34" s="644"/>
      <c r="K34" s="22">
        <f t="shared" si="0"/>
        <v>0</v>
      </c>
      <c r="L34" s="23">
        <f t="shared" si="1"/>
        <v>0</v>
      </c>
    </row>
    <row r="35" spans="1:12" ht="15.75" customHeight="1" x14ac:dyDescent="0.2">
      <c r="A35" s="681"/>
      <c r="B35" s="468"/>
      <c r="C35" s="468"/>
      <c r="D35" s="469"/>
      <c r="E35" s="585"/>
      <c r="F35" s="470"/>
      <c r="G35" s="471"/>
      <c r="H35" s="394"/>
      <c r="I35" s="644"/>
      <c r="K35" s="22">
        <f t="shared" si="0"/>
        <v>0</v>
      </c>
      <c r="L35" s="23">
        <f t="shared" si="1"/>
        <v>0</v>
      </c>
    </row>
    <row r="36" spans="1:12" ht="15.75" customHeight="1" x14ac:dyDescent="0.2">
      <c r="A36" s="681"/>
      <c r="B36" s="468"/>
      <c r="C36" s="468"/>
      <c r="D36" s="469"/>
      <c r="E36" s="585"/>
      <c r="F36" s="470"/>
      <c r="G36" s="471"/>
      <c r="H36" s="394"/>
      <c r="I36" s="644"/>
      <c r="K36" s="22">
        <f t="shared" si="0"/>
        <v>0</v>
      </c>
      <c r="L36" s="23">
        <f t="shared" si="1"/>
        <v>0</v>
      </c>
    </row>
    <row r="37" spans="1:12" ht="15.75" customHeight="1" x14ac:dyDescent="0.2">
      <c r="A37" s="227"/>
      <c r="B37" s="468"/>
      <c r="C37" s="468"/>
      <c r="D37" s="469"/>
      <c r="E37" s="585"/>
      <c r="F37" s="470"/>
      <c r="G37" s="471"/>
      <c r="H37" s="394"/>
      <c r="I37" s="644"/>
      <c r="K37" s="22">
        <f t="shared" si="0"/>
        <v>0</v>
      </c>
      <c r="L37" s="23">
        <f t="shared" si="1"/>
        <v>0</v>
      </c>
    </row>
    <row r="38" spans="1:12" ht="15.75" customHeight="1" x14ac:dyDescent="0.2">
      <c r="A38" s="227"/>
      <c r="B38" s="468"/>
      <c r="C38" s="468"/>
      <c r="D38" s="469"/>
      <c r="E38" s="585"/>
      <c r="F38" s="470"/>
      <c r="G38" s="471"/>
      <c r="H38" s="394"/>
      <c r="I38" s="644"/>
      <c r="K38" s="22">
        <f t="shared" si="0"/>
        <v>0</v>
      </c>
      <c r="L38" s="23">
        <f t="shared" si="1"/>
        <v>0</v>
      </c>
    </row>
    <row r="39" spans="1:12" ht="15.75" customHeight="1" x14ac:dyDescent="0.2">
      <c r="A39" s="227"/>
      <c r="B39" s="468"/>
      <c r="C39" s="468"/>
      <c r="D39" s="469"/>
      <c r="E39" s="585"/>
      <c r="F39" s="470"/>
      <c r="G39" s="471"/>
      <c r="H39" s="394"/>
      <c r="I39" s="644"/>
      <c r="K39" s="22">
        <f t="shared" si="0"/>
        <v>0</v>
      </c>
      <c r="L39" s="23">
        <f t="shared" si="1"/>
        <v>0</v>
      </c>
    </row>
    <row r="40" spans="1:12" ht="15.75" customHeight="1" x14ac:dyDescent="0.2">
      <c r="A40" s="227"/>
      <c r="B40" s="468"/>
      <c r="C40" s="468"/>
      <c r="D40" s="469"/>
      <c r="E40" s="585"/>
      <c r="F40" s="470"/>
      <c r="G40" s="471"/>
      <c r="H40" s="394"/>
      <c r="I40" s="644"/>
      <c r="K40" s="22">
        <f t="shared" si="0"/>
        <v>0</v>
      </c>
      <c r="L40" s="23">
        <f t="shared" si="1"/>
        <v>0</v>
      </c>
    </row>
    <row r="41" spans="1:12" ht="15.75" customHeight="1" x14ac:dyDescent="0.2">
      <c r="A41" s="227"/>
      <c r="B41" s="468"/>
      <c r="C41" s="468"/>
      <c r="D41" s="469"/>
      <c r="E41" s="585"/>
      <c r="F41" s="470"/>
      <c r="G41" s="471"/>
      <c r="H41" s="394"/>
      <c r="I41" s="644"/>
      <c r="K41" s="22">
        <f t="shared" si="0"/>
        <v>0</v>
      </c>
      <c r="L41" s="23">
        <f t="shared" si="1"/>
        <v>0</v>
      </c>
    </row>
    <row r="42" spans="1:12" ht="15.75" customHeight="1" x14ac:dyDescent="0.2">
      <c r="A42" s="227"/>
      <c r="B42" s="468"/>
      <c r="C42" s="468"/>
      <c r="D42" s="469"/>
      <c r="E42" s="585"/>
      <c r="F42" s="470"/>
      <c r="G42" s="471"/>
      <c r="H42" s="394"/>
      <c r="I42" s="644"/>
      <c r="K42" s="22">
        <f t="shared" si="0"/>
        <v>0</v>
      </c>
      <c r="L42" s="23">
        <f t="shared" si="1"/>
        <v>0</v>
      </c>
    </row>
    <row r="43" spans="1:12" ht="15.75" customHeight="1" x14ac:dyDescent="0.2">
      <c r="A43" s="227"/>
      <c r="B43" s="468"/>
      <c r="C43" s="468"/>
      <c r="D43" s="469"/>
      <c r="E43" s="585"/>
      <c r="F43" s="470"/>
      <c r="G43" s="471"/>
      <c r="H43" s="394"/>
      <c r="I43" s="644"/>
      <c r="K43" s="22">
        <f t="shared" si="0"/>
        <v>0</v>
      </c>
      <c r="L43" s="23">
        <f t="shared" si="1"/>
        <v>0</v>
      </c>
    </row>
    <row r="44" spans="1:12" ht="15.75" customHeight="1" x14ac:dyDescent="0.2">
      <c r="A44" s="227"/>
      <c r="B44" s="468"/>
      <c r="C44" s="468"/>
      <c r="D44" s="469"/>
      <c r="E44" s="585"/>
      <c r="F44" s="470"/>
      <c r="G44" s="471"/>
      <c r="H44" s="394"/>
      <c r="I44" s="644"/>
      <c r="K44" s="22">
        <f t="shared" si="0"/>
        <v>0</v>
      </c>
      <c r="L44" s="23">
        <f t="shared" si="1"/>
        <v>0</v>
      </c>
    </row>
    <row r="45" spans="1:12" ht="15.75" customHeight="1" x14ac:dyDescent="0.2">
      <c r="A45" s="227"/>
      <c r="B45" s="468"/>
      <c r="C45" s="468"/>
      <c r="D45" s="469"/>
      <c r="E45" s="585"/>
      <c r="F45" s="470"/>
      <c r="G45" s="471"/>
      <c r="H45" s="394"/>
      <c r="I45" s="644"/>
      <c r="K45" s="22">
        <f t="shared" si="0"/>
        <v>0</v>
      </c>
      <c r="L45" s="23">
        <f t="shared" si="1"/>
        <v>0</v>
      </c>
    </row>
    <row r="46" spans="1:12" ht="15.75" customHeight="1" x14ac:dyDescent="0.2">
      <c r="A46" s="227"/>
      <c r="B46" s="468"/>
      <c r="C46" s="468"/>
      <c r="D46" s="469"/>
      <c r="E46" s="585"/>
      <c r="F46" s="470"/>
      <c r="G46" s="471"/>
      <c r="H46" s="394"/>
      <c r="I46" s="644"/>
      <c r="K46" s="22">
        <f t="shared" si="0"/>
        <v>0</v>
      </c>
      <c r="L46" s="23">
        <f t="shared" si="1"/>
        <v>0</v>
      </c>
    </row>
    <row r="47" spans="1:12" ht="15.75" hidden="1" customHeight="1" x14ac:dyDescent="0.2">
      <c r="A47" s="473"/>
      <c r="B47" s="296"/>
      <c r="C47" s="6"/>
      <c r="D47" s="6"/>
      <c r="E47" s="6"/>
      <c r="F47" s="474"/>
      <c r="G47" s="280"/>
      <c r="H47" s="280"/>
      <c r="I47" s="648"/>
      <c r="K47" s="21"/>
      <c r="L47" s="21"/>
    </row>
    <row r="48" spans="1:12" ht="17.25" customHeight="1" thickBot="1" x14ac:dyDescent="0.25">
      <c r="A48" s="475" t="s">
        <v>808</v>
      </c>
      <c r="B48" s="679"/>
      <c r="C48" s="476"/>
      <c r="D48" s="477"/>
      <c r="E48" s="478"/>
      <c r="F48" s="480">
        <f>SUM(F13:F46)</f>
        <v>0</v>
      </c>
      <c r="G48" s="479"/>
      <c r="H48" s="479"/>
      <c r="I48" s="646">
        <f>SUM(I13:I46)</f>
        <v>0</v>
      </c>
      <c r="K48" s="21"/>
      <c r="L48" s="21"/>
    </row>
    <row r="49" spans="1:9" ht="15.75" customHeight="1" x14ac:dyDescent="0.2">
      <c r="A49" s="250"/>
      <c r="B49" s="86"/>
      <c r="C49" s="86"/>
      <c r="D49" s="86"/>
      <c r="E49" s="86"/>
      <c r="F49" s="1028"/>
      <c r="G49" s="1028"/>
      <c r="H49" s="1028"/>
      <c r="I49" s="1029"/>
    </row>
    <row r="50" spans="1:9" ht="15.75" hidden="1" customHeight="1" x14ac:dyDescent="0.2">
      <c r="A50" s="155"/>
      <c r="B50" s="134"/>
      <c r="C50" s="134"/>
      <c r="D50" s="134"/>
      <c r="E50" s="134"/>
      <c r="F50" s="485"/>
      <c r="G50" s="485"/>
      <c r="H50" s="485"/>
      <c r="I50" s="486"/>
    </row>
    <row r="51" spans="1:9" ht="15.75" customHeight="1" x14ac:dyDescent="0.2">
      <c r="A51" s="25" t="s">
        <v>635</v>
      </c>
      <c r="B51" s="680"/>
      <c r="C51" s="487"/>
      <c r="D51" s="94"/>
      <c r="E51" s="94"/>
      <c r="F51" s="94"/>
      <c r="G51" s="94"/>
      <c r="H51" s="94"/>
      <c r="I51" s="42"/>
    </row>
  </sheetData>
  <mergeCells count="19">
    <mergeCell ref="F49:I49"/>
    <mergeCell ref="K7:L7"/>
    <mergeCell ref="F8:F10"/>
    <mergeCell ref="G8:H8"/>
    <mergeCell ref="I8:I10"/>
    <mergeCell ref="K8:L8"/>
    <mergeCell ref="G9:G10"/>
    <mergeCell ref="H9:H10"/>
    <mergeCell ref="A1:I1"/>
    <mergeCell ref="A2:I2"/>
    <mergeCell ref="A4:C4"/>
    <mergeCell ref="E4:F4"/>
    <mergeCell ref="K6:L6"/>
    <mergeCell ref="A7:A10"/>
    <mergeCell ref="C7:C10"/>
    <mergeCell ref="D7:D10"/>
    <mergeCell ref="E7:E10"/>
    <mergeCell ref="F7:I7"/>
    <mergeCell ref="B7:B10"/>
  </mergeCells>
  <conditionalFormatting sqref="F6:I6 A2:I2 A13:A15 M1:XFD11 J2:K3 J8:J11 J6:K7 A5:L5 J4:L4 J1:L1 H13:XFD15 A52:XFD1048576 H48 J48:XFD51 C13:F15">
    <cfRule type="expression" dxfId="471" priority="41">
      <formula>CELL("protect",A1)=0</formula>
    </cfRule>
  </conditionalFormatting>
  <conditionalFormatting sqref="F12:G12 A12:B12 F13:F15 A13:A15">
    <cfRule type="expression" dxfId="470" priority="40">
      <formula>CELL("protect",A12)=0</formula>
    </cfRule>
  </conditionalFormatting>
  <conditionalFormatting sqref="I12:I15">
    <cfRule type="expression" dxfId="469" priority="39">
      <formula>CELL("protect",I12)=0</formula>
    </cfRule>
  </conditionalFormatting>
  <conditionalFormatting sqref="A7:B7 D7 A6:D6">
    <cfRule type="expression" dxfId="468" priority="38">
      <formula>CELL("protect",A6)=0</formula>
    </cfRule>
  </conditionalFormatting>
  <conditionalFormatting sqref="C7">
    <cfRule type="expression" dxfId="467" priority="37">
      <formula>CELL("protect",C7)=0</formula>
    </cfRule>
  </conditionalFormatting>
  <conditionalFormatting sqref="E6:E7">
    <cfRule type="expression" dxfId="466" priority="36">
      <formula>CELL("protect",E6)=0</formula>
    </cfRule>
  </conditionalFormatting>
  <conditionalFormatting sqref="K9:L11 K8">
    <cfRule type="expression" dxfId="465" priority="35">
      <formula>CELL("protect",K8)=0</formula>
    </cfRule>
  </conditionalFormatting>
  <conditionalFormatting sqref="F7:I7 I8">
    <cfRule type="expression" dxfId="464" priority="34">
      <formula>CELL("protect",F7)=0</formula>
    </cfRule>
  </conditionalFormatting>
  <conditionalFormatting sqref="F8">
    <cfRule type="expression" dxfId="463" priority="33">
      <formula>CELL("protect",F8)=0</formula>
    </cfRule>
  </conditionalFormatting>
  <conditionalFormatting sqref="C3">
    <cfRule type="expression" dxfId="462" priority="32">
      <formula>CELL("protect",C3)=0</formula>
    </cfRule>
  </conditionalFormatting>
  <conditionalFormatting sqref="A3:B4">
    <cfRule type="expression" dxfId="461" priority="31">
      <formula>CELL("protect",A3)=0</formula>
    </cfRule>
  </conditionalFormatting>
  <conditionalFormatting sqref="D3">
    <cfRule type="expression" dxfId="460" priority="30">
      <formula>CELL("protect",D3)=0</formula>
    </cfRule>
  </conditionalFormatting>
  <conditionalFormatting sqref="E3:E4">
    <cfRule type="expression" dxfId="459" priority="29">
      <formula>CELL("Protect",E3)=0</formula>
    </cfRule>
  </conditionalFormatting>
  <conditionalFormatting sqref="G9">
    <cfRule type="expression" dxfId="458" priority="28">
      <formula>CELL("protect",G9)=0</formula>
    </cfRule>
  </conditionalFormatting>
  <conditionalFormatting sqref="G8">
    <cfRule type="expression" dxfId="457" priority="27">
      <formula>CELL("protect",G8)=0</formula>
    </cfRule>
  </conditionalFormatting>
  <conditionalFormatting sqref="H9">
    <cfRule type="expression" dxfId="456" priority="26">
      <formula>CELL("protect",H9)=0</formula>
    </cfRule>
  </conditionalFormatting>
  <conditionalFormatting sqref="G13:G15">
    <cfRule type="expression" dxfId="455" priority="25">
      <formula>CELL("protect",G13)=0</formula>
    </cfRule>
  </conditionalFormatting>
  <conditionalFormatting sqref="H3">
    <cfRule type="expression" dxfId="454" priority="24">
      <formula>CELL("Protect",H3)=0</formula>
    </cfRule>
  </conditionalFormatting>
  <conditionalFormatting sqref="H4">
    <cfRule type="expression" dxfId="453" priority="23">
      <formula>CELL("protect",H4)=0</formula>
    </cfRule>
  </conditionalFormatting>
  <conditionalFormatting sqref="H16:XFD46 A16:A46 C16:F46">
    <cfRule type="expression" dxfId="452" priority="22">
      <formula>CELL("protect",A16)=0</formula>
    </cfRule>
  </conditionalFormatting>
  <conditionalFormatting sqref="A16:A46 F16:F46">
    <cfRule type="expression" dxfId="451" priority="21">
      <formula>CELL("protect",A16)=0</formula>
    </cfRule>
  </conditionalFormatting>
  <conditionalFormatting sqref="I16:I46">
    <cfRule type="expression" dxfId="450" priority="20">
      <formula>CELL("protect",I16)=0</formula>
    </cfRule>
  </conditionalFormatting>
  <conditionalFormatting sqref="G16:G46">
    <cfRule type="expression" dxfId="449" priority="19">
      <formula>CELL("protect",G16)=0</formula>
    </cfRule>
  </conditionalFormatting>
  <conditionalFormatting sqref="A47:B47 F47:G47">
    <cfRule type="expression" dxfId="448" priority="18">
      <formula>CELL("protect",A47)=0</formula>
    </cfRule>
  </conditionalFormatting>
  <conditionalFormatting sqref="I47">
    <cfRule type="expression" dxfId="447" priority="17">
      <formula>CELL("protect",I47)=0</formula>
    </cfRule>
  </conditionalFormatting>
  <conditionalFormatting sqref="A49:E50 C48:E48">
    <cfRule type="expression" dxfId="446" priority="16">
      <formula>CELL("protect",A48)=0</formula>
    </cfRule>
  </conditionalFormatting>
  <conditionalFormatting sqref="F48">
    <cfRule type="expression" dxfId="445" priority="12">
      <formula>CELL("protect",F48)=0</formula>
    </cfRule>
  </conditionalFormatting>
  <conditionalFormatting sqref="C51:E51">
    <cfRule type="expression" dxfId="444" priority="14">
      <formula>CELL("protect",C51)=0</formula>
    </cfRule>
  </conditionalFormatting>
  <conditionalFormatting sqref="F48:G48">
    <cfRule type="expression" dxfId="443" priority="13">
      <formula>CELL("protect",F48)=0</formula>
    </cfRule>
  </conditionalFormatting>
  <conditionalFormatting sqref="I48">
    <cfRule type="expression" dxfId="442" priority="11">
      <formula>CELL("protect",I48)=0</formula>
    </cfRule>
  </conditionalFormatting>
  <conditionalFormatting sqref="I48">
    <cfRule type="expression" dxfId="441" priority="10">
      <formula>CELL("protect",I48)=0</formula>
    </cfRule>
  </conditionalFormatting>
  <conditionalFormatting sqref="F49:F50">
    <cfRule type="expression" dxfId="440" priority="9">
      <formula>CELL("protect",F49)=0</formula>
    </cfRule>
  </conditionalFormatting>
  <conditionalFormatting sqref="F51:I51">
    <cfRule type="expression" dxfId="439" priority="8">
      <formula>CELL("protect",F51)=0</formula>
    </cfRule>
  </conditionalFormatting>
  <conditionalFormatting sqref="D4">
    <cfRule type="expression" dxfId="438" priority="7">
      <formula>CELL("protect",D4)=0</formula>
    </cfRule>
  </conditionalFormatting>
  <conditionalFormatting sqref="A1:I1">
    <cfRule type="expression" dxfId="437" priority="6">
      <formula>CELL("protect",A1)=0</formula>
    </cfRule>
  </conditionalFormatting>
  <conditionalFormatting sqref="A48:B48">
    <cfRule type="expression" dxfId="436" priority="5">
      <formula>CELL("protect",A48)=0</formula>
    </cfRule>
  </conditionalFormatting>
  <conditionalFormatting sqref="A48:B48">
    <cfRule type="expression" dxfId="435" priority="4">
      <formula>CELL("protect",A48)=0</formula>
    </cfRule>
  </conditionalFormatting>
  <conditionalFormatting sqref="A51:B51">
    <cfRule type="expression" dxfId="434" priority="3">
      <formula>CELL("protect",A51)=0</formula>
    </cfRule>
  </conditionalFormatting>
  <conditionalFormatting sqref="B13:B15">
    <cfRule type="expression" dxfId="433" priority="2">
      <formula>CELL("protect",B13)=0</formula>
    </cfRule>
  </conditionalFormatting>
  <conditionalFormatting sqref="B16:B46">
    <cfRule type="expression" dxfId="432" priority="1">
      <formula>CELL("protect",B16)=0</formula>
    </cfRule>
  </conditionalFormatting>
  <dataValidations count="1">
    <dataValidation type="whole" allowBlank="1" showInputMessage="1" showErrorMessage="1" error="Enter whole amounts only (no less than negative 20,000).  Round cents to the nearest dollar." sqref="I13:I46" xr:uid="{00000000-0002-0000-1000-000000000000}">
      <formula1>-20000</formula1>
      <formula2>999999999999999000000</formula2>
    </dataValidation>
  </dataValidations>
  <printOptions horizontalCentered="1" verticalCentered="1"/>
  <pageMargins left="0.3" right="0.25" top="0.25" bottom="0.35" header="0.5" footer="0.2"/>
  <pageSetup scale="77" orientation="landscape" r:id="rId1"/>
  <headerFooter>
    <oddFooter xml:space="preserve">&amp;R&amp;"Tahoma,Regular"&amp;10ID-46 (rev. 07/21), Schedule &amp;A  </oddFooter>
  </headerFooter>
  <drawing r:id="rId2"/>
  <legacyDrawing r:id="rId3"/>
  <controls>
    <mc:AlternateContent xmlns:mc="http://schemas.openxmlformats.org/markup-compatibility/2006">
      <mc:Choice Requires="x14">
        <control shapeId="115714" r:id="rId4" name="CheckBox1">
          <controlPr defaultSize="0" autoLine="0" r:id="rId5">
            <anchor moveWithCells="1">
              <from>
                <xdr:col>7</xdr:col>
                <xdr:colOff>714375</xdr:colOff>
                <xdr:row>0</xdr:row>
                <xdr:rowOff>28575</xdr:rowOff>
              </from>
              <to>
                <xdr:col>8</xdr:col>
                <xdr:colOff>895350</xdr:colOff>
                <xdr:row>1</xdr:row>
                <xdr:rowOff>47625</xdr:rowOff>
              </to>
            </anchor>
          </controlPr>
        </control>
      </mc:Choice>
      <mc:Fallback>
        <control shapeId="115714" r:id="rId4" name="CheckBox1"/>
      </mc:Fallback>
    </mc:AlternateContent>
    <mc:AlternateContent xmlns:mc="http://schemas.openxmlformats.org/markup-compatibility/2006">
      <mc:Choice Requires="x14">
        <control shapeId="115713" r:id="rId6" name="Check Box 1">
          <controlPr defaultSize="0" autoFill="0" autoLine="0" autoPict="0">
            <anchor moveWithCells="1" sizeWithCells="1">
              <from>
                <xdr:col>9</xdr:col>
                <xdr:colOff>0</xdr:colOff>
                <xdr:row>0</xdr:row>
                <xdr:rowOff>0</xdr:rowOff>
              </from>
              <to>
                <xdr:col>9</xdr:col>
                <xdr:colOff>0</xdr:colOff>
                <xdr:row>0</xdr:row>
                <xdr:rowOff>95250</xdr:rowOff>
              </to>
            </anchor>
          </controlPr>
        </control>
      </mc:Choice>
    </mc:AlternateContent>
  </controls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sheetPr codeName="Sheet11"/>
  <dimension ref="A1:L50"/>
  <sheetViews>
    <sheetView zoomScale="85" zoomScaleNormal="85" workbookViewId="0">
      <pane ySplit="12" topLeftCell="A31" activePane="bottomLeft" state="frozen"/>
      <selection activeCell="J59" sqref="J59"/>
      <selection pane="bottomLeft" activeCell="I49" sqref="I49"/>
    </sheetView>
  </sheetViews>
  <sheetFormatPr defaultRowHeight="15.75" customHeight="1" x14ac:dyDescent="0.2"/>
  <cols>
    <col min="1" max="1" width="39.875" style="15" customWidth="1"/>
    <col min="2" max="2" width="3.75" style="15" customWidth="1"/>
    <col min="3" max="3" width="16.75" style="15" customWidth="1"/>
    <col min="4" max="4" width="38.875" style="15" customWidth="1"/>
    <col min="5" max="5" width="10.625" style="15" customWidth="1"/>
    <col min="6" max="6" width="10.5" style="15" customWidth="1"/>
    <col min="7" max="9" width="13.25" style="15" customWidth="1"/>
    <col min="10" max="10" width="2.875" style="15" customWidth="1"/>
    <col min="11" max="12" width="10.875" style="15" customWidth="1"/>
    <col min="13" max="16384" width="9" style="15"/>
  </cols>
  <sheetData>
    <row r="1" spans="1:12" s="98" customFormat="1" ht="19.5" customHeight="1" x14ac:dyDescent="0.2">
      <c r="A1" s="913" t="s">
        <v>716</v>
      </c>
      <c r="B1" s="914"/>
      <c r="C1" s="914"/>
      <c r="D1" s="914"/>
      <c r="E1" s="914"/>
      <c r="F1" s="914"/>
      <c r="G1" s="914"/>
      <c r="H1" s="914"/>
      <c r="I1" s="915"/>
    </row>
    <row r="2" spans="1:12" s="98" customFormat="1" ht="12" customHeight="1" x14ac:dyDescent="0.2">
      <c r="A2" s="924"/>
      <c r="B2" s="925"/>
      <c r="C2" s="925"/>
      <c r="D2" s="925"/>
      <c r="E2" s="925"/>
      <c r="F2" s="925"/>
      <c r="G2" s="925"/>
      <c r="H2" s="925"/>
      <c r="I2" s="926"/>
      <c r="K2" s="582" t="s">
        <v>597</v>
      </c>
      <c r="L2" s="572"/>
    </row>
    <row r="3" spans="1:12" s="98" customFormat="1" ht="15.75" customHeight="1" x14ac:dyDescent="0.2">
      <c r="A3" s="85" t="s">
        <v>162</v>
      </c>
      <c r="B3" s="652"/>
      <c r="D3" s="568" t="s">
        <v>47</v>
      </c>
      <c r="E3" s="568" t="s">
        <v>163</v>
      </c>
      <c r="F3" s="568"/>
      <c r="G3" s="568"/>
      <c r="H3" s="568" t="s">
        <v>107</v>
      </c>
      <c r="I3" s="93"/>
      <c r="K3" s="582" t="s">
        <v>596</v>
      </c>
      <c r="L3" s="572"/>
    </row>
    <row r="4" spans="1:12" s="98" customFormat="1" ht="15.75" customHeight="1" x14ac:dyDescent="0.2">
      <c r="A4" s="910">
        <f>Cert!$A$8</f>
        <v>0</v>
      </c>
      <c r="B4" s="911"/>
      <c r="C4" s="911"/>
      <c r="D4" s="566">
        <f>Cert!$F$8</f>
        <v>0</v>
      </c>
      <c r="E4" s="912">
        <f>Cert!$K$8</f>
        <v>0</v>
      </c>
      <c r="F4" s="912"/>
      <c r="G4" s="567"/>
      <c r="H4" s="567" t="str">
        <f>TEXT(Cert!$K$10,"mm/dd/yy")&amp;" to "&amp;TEXT(Cert!$M$10,"mm/dd/yy")</f>
        <v>07/01/20 to 06/30/21</v>
      </c>
      <c r="I4" s="93"/>
    </row>
    <row r="5" spans="1:12" s="98" customFormat="1" ht="8.25" customHeight="1" x14ac:dyDescent="0.2">
      <c r="A5" s="1"/>
      <c r="B5" s="94"/>
      <c r="C5" s="94"/>
      <c r="D5" s="94"/>
      <c r="E5" s="94"/>
      <c r="F5" s="28"/>
      <c r="G5" s="28"/>
      <c r="H5" s="26"/>
      <c r="I5" s="27"/>
    </row>
    <row r="6" spans="1:12" s="6" customFormat="1" ht="15" thickBot="1" x14ac:dyDescent="0.25">
      <c r="A6" s="3" t="s">
        <v>9</v>
      </c>
      <c r="B6" s="655" t="s">
        <v>692</v>
      </c>
      <c r="C6" s="571" t="s">
        <v>554</v>
      </c>
      <c r="D6" s="4" t="s">
        <v>555</v>
      </c>
      <c r="E6" s="3" t="s">
        <v>556</v>
      </c>
      <c r="F6" s="5" t="s">
        <v>564</v>
      </c>
      <c r="G6" s="4" t="s">
        <v>558</v>
      </c>
      <c r="H6" s="4" t="s">
        <v>559</v>
      </c>
      <c r="I6" s="30" t="s">
        <v>560</v>
      </c>
      <c r="K6" s="1000" t="s">
        <v>598</v>
      </c>
      <c r="L6" s="1001"/>
    </row>
    <row r="7" spans="1:12" s="481" customFormat="1" ht="18" customHeight="1" x14ac:dyDescent="0.25">
      <c r="A7" s="1014" t="s">
        <v>476</v>
      </c>
      <c r="B7" s="1011" t="s">
        <v>693</v>
      </c>
      <c r="C7" s="963" t="s">
        <v>547</v>
      </c>
      <c r="D7" s="1017" t="s">
        <v>36</v>
      </c>
      <c r="E7" s="1019" t="s">
        <v>478</v>
      </c>
      <c r="F7" s="1022" t="s">
        <v>268</v>
      </c>
      <c r="G7" s="1023"/>
      <c r="H7" s="1023"/>
      <c r="I7" s="1024"/>
      <c r="K7" s="1005" t="s">
        <v>473</v>
      </c>
      <c r="L7" s="1006"/>
    </row>
    <row r="8" spans="1:12" s="6" customFormat="1" ht="15" customHeight="1" x14ac:dyDescent="0.2">
      <c r="A8" s="1015"/>
      <c r="B8" s="1012"/>
      <c r="C8" s="964"/>
      <c r="D8" s="1018"/>
      <c r="E8" s="1020"/>
      <c r="F8" s="1025" t="s">
        <v>525</v>
      </c>
      <c r="G8" s="1007" t="s">
        <v>582</v>
      </c>
      <c r="H8" s="1008"/>
      <c r="I8" s="1002" t="s">
        <v>599</v>
      </c>
      <c r="K8" s="1000" t="s">
        <v>474</v>
      </c>
      <c r="L8" s="1001"/>
    </row>
    <row r="9" spans="1:12" s="6" customFormat="1" ht="15.75" customHeight="1" x14ac:dyDescent="0.2">
      <c r="A9" s="1015"/>
      <c r="B9" s="1012"/>
      <c r="C9" s="964"/>
      <c r="D9" s="1018"/>
      <c r="E9" s="1020"/>
      <c r="F9" s="1026"/>
      <c r="G9" s="1009" t="s">
        <v>580</v>
      </c>
      <c r="H9" s="1009" t="s">
        <v>581</v>
      </c>
      <c r="I9" s="1003"/>
      <c r="K9" s="634" t="s">
        <v>475</v>
      </c>
      <c r="L9" s="634" t="s">
        <v>475</v>
      </c>
    </row>
    <row r="10" spans="1:12" s="6" customFormat="1" ht="15.75" customHeight="1" thickBot="1" x14ac:dyDescent="0.25">
      <c r="A10" s="1016"/>
      <c r="B10" s="1013"/>
      <c r="C10" s="965"/>
      <c r="D10" s="955"/>
      <c r="E10" s="1021"/>
      <c r="F10" s="1027"/>
      <c r="G10" s="1010"/>
      <c r="H10" s="1010"/>
      <c r="I10" s="1004"/>
      <c r="K10" s="635" t="s">
        <v>471</v>
      </c>
      <c r="L10" s="635" t="s">
        <v>472</v>
      </c>
    </row>
    <row r="11" spans="1:12" s="6" customFormat="1" ht="15.75" customHeight="1" x14ac:dyDescent="0.2">
      <c r="A11" s="462" t="s">
        <v>431</v>
      </c>
      <c r="B11" s="462" t="s">
        <v>267</v>
      </c>
      <c r="C11" s="463" t="s">
        <v>586</v>
      </c>
      <c r="D11" s="462" t="s">
        <v>477</v>
      </c>
      <c r="E11" s="464" t="s">
        <v>590</v>
      </c>
      <c r="F11" s="581" t="s">
        <v>592</v>
      </c>
      <c r="G11" s="465" t="s">
        <v>584</v>
      </c>
      <c r="H11" s="465" t="s">
        <v>585</v>
      </c>
      <c r="I11" s="465" t="s">
        <v>479</v>
      </c>
      <c r="K11" s="20"/>
      <c r="L11" s="20"/>
    </row>
    <row r="12" spans="1:12" ht="15.75" hidden="1" customHeight="1" x14ac:dyDescent="0.2">
      <c r="A12" s="206"/>
      <c r="B12" s="6"/>
      <c r="C12" s="6"/>
      <c r="D12" s="6"/>
      <c r="E12" s="6"/>
      <c r="F12" s="466"/>
      <c r="G12" s="6"/>
      <c r="H12" s="6"/>
      <c r="I12" s="467"/>
      <c r="K12" s="21"/>
      <c r="L12" s="21"/>
    </row>
    <row r="13" spans="1:12" s="6" customFormat="1" ht="15.75" customHeight="1" x14ac:dyDescent="0.2">
      <c r="A13" s="685" t="s">
        <v>705</v>
      </c>
      <c r="B13" s="468"/>
      <c r="C13" s="468"/>
      <c r="D13" s="684"/>
      <c r="E13" s="690">
        <v>2080</v>
      </c>
      <c r="F13" s="688">
        <f>'19-A'!D71/E13</f>
        <v>0</v>
      </c>
      <c r="G13" s="686"/>
      <c r="H13" s="687"/>
      <c r="I13" s="691">
        <f>+'19-A'!E71</f>
        <v>0</v>
      </c>
      <c r="K13" s="22">
        <f>IF(H13&gt;1,(H13*F13)-I13,IF(G13&gt;1,(F13*E13*G13)-I13,0))</f>
        <v>0</v>
      </c>
      <c r="L13" s="23">
        <f t="shared" ref="L13:L43" si="0">IF(I13&gt;0,+K13/I13,0)</f>
        <v>0</v>
      </c>
    </row>
    <row r="14" spans="1:12" s="6" customFormat="1" ht="15.75" customHeight="1" x14ac:dyDescent="0.2">
      <c r="A14" s="681"/>
      <c r="B14" s="468"/>
      <c r="C14" s="468"/>
      <c r="D14" s="469"/>
      <c r="E14" s="585"/>
      <c r="F14" s="470"/>
      <c r="G14" s="471"/>
      <c r="H14" s="394"/>
      <c r="I14" s="644"/>
      <c r="K14" s="22">
        <f>IF(H14&gt;1,(H14*F14)-I14,IF(G14&gt;1,(F14*E14*G14)-I14,0))</f>
        <v>0</v>
      </c>
      <c r="L14" s="23">
        <f t="shared" si="0"/>
        <v>0</v>
      </c>
    </row>
    <row r="15" spans="1:12" ht="15.75" customHeight="1" x14ac:dyDescent="0.2">
      <c r="A15" s="681"/>
      <c r="B15" s="468"/>
      <c r="C15" s="468"/>
      <c r="D15" s="469"/>
      <c r="E15" s="585"/>
      <c r="F15" s="470"/>
      <c r="G15" s="471"/>
      <c r="H15" s="394"/>
      <c r="I15" s="644"/>
      <c r="K15" s="22">
        <f t="shared" ref="K15:K43" si="1">IF(H15&gt;1,(H15*F15)-I15,IF(G15&gt;1,(F15*E15*G15)-I15,0))</f>
        <v>0</v>
      </c>
      <c r="L15" s="23">
        <f t="shared" si="0"/>
        <v>0</v>
      </c>
    </row>
    <row r="16" spans="1:12" ht="15.75" customHeight="1" x14ac:dyDescent="0.2">
      <c r="A16" s="681"/>
      <c r="B16" s="468"/>
      <c r="C16" s="468"/>
      <c r="D16" s="469"/>
      <c r="E16" s="585"/>
      <c r="F16" s="470"/>
      <c r="G16" s="471"/>
      <c r="H16" s="394"/>
      <c r="I16" s="644"/>
      <c r="K16" s="22">
        <f t="shared" ref="K16:K25" si="2">IF(H16&gt;1,(H16*F16)-I16,IF(G16&gt;1,(F16*E16*G16)-I16,0))</f>
        <v>0</v>
      </c>
      <c r="L16" s="23">
        <f t="shared" ref="L16:L25" si="3">IF(I16&gt;0,+K16/I16,0)</f>
        <v>0</v>
      </c>
    </row>
    <row r="17" spans="1:12" ht="15.75" customHeight="1" x14ac:dyDescent="0.2">
      <c r="A17" s="681"/>
      <c r="B17" s="468"/>
      <c r="C17" s="468"/>
      <c r="D17" s="469"/>
      <c r="E17" s="585"/>
      <c r="F17" s="470"/>
      <c r="G17" s="471"/>
      <c r="H17" s="394"/>
      <c r="I17" s="644"/>
      <c r="K17" s="22">
        <f t="shared" si="2"/>
        <v>0</v>
      </c>
      <c r="L17" s="23">
        <f t="shared" si="3"/>
        <v>0</v>
      </c>
    </row>
    <row r="18" spans="1:12" ht="15.75" customHeight="1" x14ac:dyDescent="0.2">
      <c r="A18" s="681"/>
      <c r="B18" s="468"/>
      <c r="C18" s="468"/>
      <c r="D18" s="469"/>
      <c r="E18" s="585"/>
      <c r="F18" s="470"/>
      <c r="G18" s="471"/>
      <c r="H18" s="394"/>
      <c r="I18" s="644"/>
      <c r="K18" s="22">
        <f t="shared" si="2"/>
        <v>0</v>
      </c>
      <c r="L18" s="23">
        <f t="shared" si="3"/>
        <v>0</v>
      </c>
    </row>
    <row r="19" spans="1:12" ht="15.75" customHeight="1" x14ac:dyDescent="0.2">
      <c r="A19" s="681"/>
      <c r="B19" s="468"/>
      <c r="C19" s="468"/>
      <c r="D19" s="469"/>
      <c r="E19" s="585"/>
      <c r="F19" s="470"/>
      <c r="G19" s="471"/>
      <c r="H19" s="394"/>
      <c r="I19" s="644"/>
      <c r="K19" s="22">
        <f t="shared" si="2"/>
        <v>0</v>
      </c>
      <c r="L19" s="23">
        <f t="shared" si="3"/>
        <v>0</v>
      </c>
    </row>
    <row r="20" spans="1:12" ht="15.75" customHeight="1" x14ac:dyDescent="0.2">
      <c r="A20" s="681"/>
      <c r="B20" s="468"/>
      <c r="C20" s="468"/>
      <c r="D20" s="469"/>
      <c r="E20" s="585"/>
      <c r="F20" s="470"/>
      <c r="G20" s="471"/>
      <c r="H20" s="394"/>
      <c r="I20" s="644"/>
      <c r="K20" s="22">
        <f t="shared" si="2"/>
        <v>0</v>
      </c>
      <c r="L20" s="23">
        <f t="shared" si="3"/>
        <v>0</v>
      </c>
    </row>
    <row r="21" spans="1:12" ht="15.75" customHeight="1" x14ac:dyDescent="0.2">
      <c r="A21" s="681"/>
      <c r="B21" s="468"/>
      <c r="C21" s="468"/>
      <c r="D21" s="469"/>
      <c r="E21" s="585"/>
      <c r="F21" s="470"/>
      <c r="G21" s="471"/>
      <c r="H21" s="394"/>
      <c r="I21" s="644"/>
      <c r="K21" s="22">
        <f t="shared" si="2"/>
        <v>0</v>
      </c>
      <c r="L21" s="23">
        <f t="shared" si="3"/>
        <v>0</v>
      </c>
    </row>
    <row r="22" spans="1:12" ht="15.75" customHeight="1" x14ac:dyDescent="0.2">
      <c r="A22" s="681"/>
      <c r="B22" s="468"/>
      <c r="C22" s="468"/>
      <c r="D22" s="469"/>
      <c r="E22" s="585"/>
      <c r="F22" s="470"/>
      <c r="G22" s="471"/>
      <c r="H22" s="394"/>
      <c r="I22" s="644"/>
      <c r="K22" s="22">
        <f t="shared" si="2"/>
        <v>0</v>
      </c>
      <c r="L22" s="23">
        <f t="shared" si="3"/>
        <v>0</v>
      </c>
    </row>
    <row r="23" spans="1:12" ht="15.75" customHeight="1" x14ac:dyDescent="0.2">
      <c r="A23" s="681"/>
      <c r="B23" s="468"/>
      <c r="C23" s="468"/>
      <c r="D23" s="469"/>
      <c r="E23" s="585"/>
      <c r="F23" s="470"/>
      <c r="G23" s="471"/>
      <c r="H23" s="394"/>
      <c r="I23" s="644"/>
      <c r="K23" s="22">
        <f t="shared" si="2"/>
        <v>0</v>
      </c>
      <c r="L23" s="23">
        <f t="shared" si="3"/>
        <v>0</v>
      </c>
    </row>
    <row r="24" spans="1:12" ht="15.75" customHeight="1" x14ac:dyDescent="0.2">
      <c r="A24" s="681"/>
      <c r="B24" s="468"/>
      <c r="C24" s="468"/>
      <c r="D24" s="469"/>
      <c r="E24" s="585"/>
      <c r="F24" s="470"/>
      <c r="G24" s="471"/>
      <c r="H24" s="394"/>
      <c r="I24" s="644"/>
      <c r="K24" s="22">
        <f t="shared" si="2"/>
        <v>0</v>
      </c>
      <c r="L24" s="23">
        <f t="shared" si="3"/>
        <v>0</v>
      </c>
    </row>
    <row r="25" spans="1:12" ht="15.75" customHeight="1" x14ac:dyDescent="0.2">
      <c r="A25" s="681"/>
      <c r="B25" s="468"/>
      <c r="C25" s="468"/>
      <c r="D25" s="469"/>
      <c r="E25" s="585"/>
      <c r="F25" s="470"/>
      <c r="G25" s="471"/>
      <c r="H25" s="394"/>
      <c r="I25" s="644"/>
      <c r="K25" s="22">
        <f t="shared" si="2"/>
        <v>0</v>
      </c>
      <c r="L25" s="23">
        <f t="shared" si="3"/>
        <v>0</v>
      </c>
    </row>
    <row r="26" spans="1:12" ht="15.75" customHeight="1" x14ac:dyDescent="0.2">
      <c r="A26" s="681"/>
      <c r="B26" s="468"/>
      <c r="C26" s="468"/>
      <c r="D26" s="469"/>
      <c r="E26" s="585"/>
      <c r="F26" s="470"/>
      <c r="G26" s="471"/>
      <c r="H26" s="394"/>
      <c r="I26" s="644"/>
      <c r="K26" s="22">
        <f t="shared" si="1"/>
        <v>0</v>
      </c>
      <c r="L26" s="23">
        <f t="shared" si="0"/>
        <v>0</v>
      </c>
    </row>
    <row r="27" spans="1:12" ht="15.75" customHeight="1" x14ac:dyDescent="0.2">
      <c r="A27" s="681"/>
      <c r="B27" s="468"/>
      <c r="C27" s="468"/>
      <c r="D27" s="469"/>
      <c r="E27" s="585"/>
      <c r="F27" s="470"/>
      <c r="G27" s="471"/>
      <c r="H27" s="394"/>
      <c r="I27" s="644"/>
      <c r="K27" s="22">
        <f t="shared" si="1"/>
        <v>0</v>
      </c>
      <c r="L27" s="23">
        <f t="shared" si="0"/>
        <v>0</v>
      </c>
    </row>
    <row r="28" spans="1:12" ht="15.75" customHeight="1" x14ac:dyDescent="0.2">
      <c r="A28" s="681"/>
      <c r="B28" s="468"/>
      <c r="C28" s="468"/>
      <c r="D28" s="469"/>
      <c r="E28" s="585"/>
      <c r="F28" s="470"/>
      <c r="G28" s="471"/>
      <c r="H28" s="394"/>
      <c r="I28" s="644"/>
      <c r="K28" s="22">
        <f t="shared" si="1"/>
        <v>0</v>
      </c>
      <c r="L28" s="23">
        <f t="shared" si="0"/>
        <v>0</v>
      </c>
    </row>
    <row r="29" spans="1:12" ht="15.75" customHeight="1" x14ac:dyDescent="0.2">
      <c r="A29" s="681"/>
      <c r="B29" s="468"/>
      <c r="C29" s="468"/>
      <c r="D29" s="469"/>
      <c r="E29" s="585"/>
      <c r="F29" s="470"/>
      <c r="G29" s="471"/>
      <c r="H29" s="394"/>
      <c r="I29" s="644"/>
      <c r="K29" s="22">
        <f t="shared" si="1"/>
        <v>0</v>
      </c>
      <c r="L29" s="23">
        <f t="shared" si="0"/>
        <v>0</v>
      </c>
    </row>
    <row r="30" spans="1:12" ht="15.75" customHeight="1" x14ac:dyDescent="0.2">
      <c r="A30" s="681"/>
      <c r="B30" s="468"/>
      <c r="C30" s="468"/>
      <c r="D30" s="469"/>
      <c r="E30" s="585"/>
      <c r="F30" s="470"/>
      <c r="G30" s="471"/>
      <c r="H30" s="394"/>
      <c r="I30" s="644"/>
      <c r="K30" s="22">
        <f t="shared" si="1"/>
        <v>0</v>
      </c>
      <c r="L30" s="23">
        <f t="shared" si="0"/>
        <v>0</v>
      </c>
    </row>
    <row r="31" spans="1:12" ht="15.75" customHeight="1" x14ac:dyDescent="0.2">
      <c r="A31" s="681"/>
      <c r="B31" s="468"/>
      <c r="C31" s="468"/>
      <c r="D31" s="469"/>
      <c r="E31" s="585"/>
      <c r="F31" s="470"/>
      <c r="G31" s="471"/>
      <c r="H31" s="394"/>
      <c r="I31" s="644"/>
      <c r="K31" s="22">
        <f t="shared" si="1"/>
        <v>0</v>
      </c>
      <c r="L31" s="23">
        <f t="shared" si="0"/>
        <v>0</v>
      </c>
    </row>
    <row r="32" spans="1:12" ht="15.75" customHeight="1" x14ac:dyDescent="0.2">
      <c r="A32" s="681"/>
      <c r="B32" s="468"/>
      <c r="C32" s="468"/>
      <c r="D32" s="469"/>
      <c r="E32" s="585"/>
      <c r="F32" s="470"/>
      <c r="G32" s="471"/>
      <c r="H32" s="394"/>
      <c r="I32" s="644"/>
      <c r="K32" s="22">
        <f t="shared" si="1"/>
        <v>0</v>
      </c>
      <c r="L32" s="23">
        <f t="shared" si="0"/>
        <v>0</v>
      </c>
    </row>
    <row r="33" spans="1:12" ht="15.75" customHeight="1" x14ac:dyDescent="0.2">
      <c r="A33" s="681"/>
      <c r="B33" s="468"/>
      <c r="C33" s="468"/>
      <c r="D33" s="469"/>
      <c r="E33" s="585"/>
      <c r="F33" s="470"/>
      <c r="G33" s="471"/>
      <c r="H33" s="394"/>
      <c r="I33" s="644"/>
      <c r="K33" s="22">
        <f t="shared" si="1"/>
        <v>0</v>
      </c>
      <c r="L33" s="23">
        <f t="shared" si="0"/>
        <v>0</v>
      </c>
    </row>
    <row r="34" spans="1:12" ht="15.75" customHeight="1" x14ac:dyDescent="0.2">
      <c r="A34" s="681"/>
      <c r="B34" s="468"/>
      <c r="C34" s="468"/>
      <c r="D34" s="469"/>
      <c r="E34" s="585"/>
      <c r="F34" s="470"/>
      <c r="G34" s="471"/>
      <c r="H34" s="394"/>
      <c r="I34" s="644"/>
      <c r="K34" s="22">
        <f t="shared" si="1"/>
        <v>0</v>
      </c>
      <c r="L34" s="23">
        <f t="shared" si="0"/>
        <v>0</v>
      </c>
    </row>
    <row r="35" spans="1:12" ht="15.75" customHeight="1" x14ac:dyDescent="0.2">
      <c r="A35" s="681"/>
      <c r="B35" s="468"/>
      <c r="C35" s="468"/>
      <c r="D35" s="469"/>
      <c r="E35" s="585"/>
      <c r="F35" s="470"/>
      <c r="G35" s="471"/>
      <c r="H35" s="394"/>
      <c r="I35" s="644"/>
      <c r="K35" s="22">
        <f t="shared" si="1"/>
        <v>0</v>
      </c>
      <c r="L35" s="23">
        <f t="shared" si="0"/>
        <v>0</v>
      </c>
    </row>
    <row r="36" spans="1:12" ht="15.75" customHeight="1" x14ac:dyDescent="0.2">
      <c r="A36" s="681"/>
      <c r="B36" s="468"/>
      <c r="C36" s="468"/>
      <c r="D36" s="469"/>
      <c r="E36" s="585"/>
      <c r="F36" s="470"/>
      <c r="G36" s="471"/>
      <c r="H36" s="394"/>
      <c r="I36" s="644"/>
      <c r="K36" s="22">
        <f t="shared" si="1"/>
        <v>0</v>
      </c>
      <c r="L36" s="23">
        <f t="shared" si="0"/>
        <v>0</v>
      </c>
    </row>
    <row r="37" spans="1:12" ht="15.75" customHeight="1" x14ac:dyDescent="0.2">
      <c r="A37" s="227"/>
      <c r="B37" s="468"/>
      <c r="C37" s="468"/>
      <c r="D37" s="469"/>
      <c r="E37" s="585"/>
      <c r="F37" s="470"/>
      <c r="G37" s="471"/>
      <c r="H37" s="394"/>
      <c r="I37" s="644"/>
      <c r="K37" s="22">
        <f t="shared" si="1"/>
        <v>0</v>
      </c>
      <c r="L37" s="23">
        <f t="shared" si="0"/>
        <v>0</v>
      </c>
    </row>
    <row r="38" spans="1:12" ht="15.75" customHeight="1" x14ac:dyDescent="0.2">
      <c r="A38" s="227"/>
      <c r="B38" s="468"/>
      <c r="C38" s="468"/>
      <c r="D38" s="469"/>
      <c r="E38" s="585"/>
      <c r="F38" s="470"/>
      <c r="G38" s="471"/>
      <c r="H38" s="394"/>
      <c r="I38" s="644"/>
      <c r="K38" s="22">
        <f t="shared" si="1"/>
        <v>0</v>
      </c>
      <c r="L38" s="23">
        <f t="shared" si="0"/>
        <v>0</v>
      </c>
    </row>
    <row r="39" spans="1:12" ht="15.75" customHeight="1" x14ac:dyDescent="0.2">
      <c r="A39" s="227"/>
      <c r="B39" s="468"/>
      <c r="C39" s="468"/>
      <c r="D39" s="469"/>
      <c r="E39" s="585"/>
      <c r="F39" s="470"/>
      <c r="G39" s="471"/>
      <c r="H39" s="394"/>
      <c r="I39" s="644"/>
      <c r="K39" s="22">
        <f t="shared" si="1"/>
        <v>0</v>
      </c>
      <c r="L39" s="23">
        <f t="shared" si="0"/>
        <v>0</v>
      </c>
    </row>
    <row r="40" spans="1:12" ht="15.75" customHeight="1" x14ac:dyDescent="0.2">
      <c r="A40" s="227"/>
      <c r="B40" s="468"/>
      <c r="C40" s="468"/>
      <c r="D40" s="469"/>
      <c r="E40" s="585"/>
      <c r="F40" s="470"/>
      <c r="G40" s="471"/>
      <c r="H40" s="394"/>
      <c r="I40" s="644"/>
      <c r="K40" s="22">
        <f t="shared" si="1"/>
        <v>0</v>
      </c>
      <c r="L40" s="23">
        <f t="shared" si="0"/>
        <v>0</v>
      </c>
    </row>
    <row r="41" spans="1:12" ht="15.75" customHeight="1" x14ac:dyDescent="0.2">
      <c r="A41" s="227"/>
      <c r="B41" s="468"/>
      <c r="C41" s="468"/>
      <c r="D41" s="469"/>
      <c r="E41" s="585"/>
      <c r="F41" s="470"/>
      <c r="G41" s="471"/>
      <c r="H41" s="394"/>
      <c r="I41" s="644"/>
      <c r="K41" s="22">
        <f t="shared" si="1"/>
        <v>0</v>
      </c>
      <c r="L41" s="23">
        <f t="shared" si="0"/>
        <v>0</v>
      </c>
    </row>
    <row r="42" spans="1:12" ht="15.75" customHeight="1" x14ac:dyDescent="0.2">
      <c r="A42" s="227"/>
      <c r="B42" s="468"/>
      <c r="C42" s="468"/>
      <c r="D42" s="469"/>
      <c r="E42" s="585"/>
      <c r="F42" s="470"/>
      <c r="G42" s="471"/>
      <c r="H42" s="394"/>
      <c r="I42" s="644"/>
      <c r="K42" s="22">
        <f t="shared" si="1"/>
        <v>0</v>
      </c>
      <c r="L42" s="23">
        <f t="shared" si="0"/>
        <v>0</v>
      </c>
    </row>
    <row r="43" spans="1:12" ht="14.25" customHeight="1" x14ac:dyDescent="0.2">
      <c r="A43" s="227"/>
      <c r="B43" s="468"/>
      <c r="C43" s="468"/>
      <c r="D43" s="469"/>
      <c r="E43" s="585"/>
      <c r="F43" s="470"/>
      <c r="G43" s="471"/>
      <c r="H43" s="394"/>
      <c r="I43" s="644"/>
      <c r="K43" s="22">
        <f t="shared" si="1"/>
        <v>0</v>
      </c>
      <c r="L43" s="23">
        <f t="shared" si="0"/>
        <v>0</v>
      </c>
    </row>
    <row r="44" spans="1:12" ht="15.75" customHeight="1" x14ac:dyDescent="0.2">
      <c r="A44" s="698" t="s">
        <v>718</v>
      </c>
      <c r="B44" s="678"/>
      <c r="C44" s="483"/>
      <c r="D44" s="483"/>
      <c r="E44" s="586"/>
      <c r="F44" s="584">
        <f>+'11-HC(2)'!F48</f>
        <v>0</v>
      </c>
      <c r="G44" s="484"/>
      <c r="H44" s="583"/>
      <c r="I44" s="647">
        <f>+'11-HC(2)'!I48</f>
        <v>0</v>
      </c>
      <c r="K44" s="22"/>
      <c r="L44" s="21"/>
    </row>
    <row r="45" spans="1:12" ht="15.75" customHeight="1" x14ac:dyDescent="0.2">
      <c r="A45" s="698" t="s">
        <v>719</v>
      </c>
      <c r="B45" s="678"/>
      <c r="C45" s="483"/>
      <c r="D45" s="483"/>
      <c r="E45" s="586"/>
      <c r="F45" s="584">
        <f>+'11-HC(3)'!F48</f>
        <v>0</v>
      </c>
      <c r="G45" s="484"/>
      <c r="H45" s="583"/>
      <c r="I45" s="647">
        <f>+'11-HC(3)'!I48</f>
        <v>0</v>
      </c>
      <c r="K45" s="22"/>
      <c r="L45" s="21"/>
    </row>
    <row r="46" spans="1:12" ht="15.75" customHeight="1" x14ac:dyDescent="0.2">
      <c r="A46" s="698" t="s">
        <v>717</v>
      </c>
      <c r="B46" s="678"/>
      <c r="C46" s="483"/>
      <c r="D46" s="483"/>
      <c r="E46" s="586"/>
      <c r="F46" s="584">
        <f>+'11-HC(4)'!F48</f>
        <v>0</v>
      </c>
      <c r="G46" s="484"/>
      <c r="H46" s="583"/>
      <c r="I46" s="647">
        <f>+'11-HC(4)'!I48</f>
        <v>0</v>
      </c>
      <c r="K46" s="22"/>
      <c r="L46" s="21"/>
    </row>
    <row r="47" spans="1:12" ht="15.75" hidden="1" customHeight="1" x14ac:dyDescent="0.2">
      <c r="A47" s="699"/>
      <c r="B47" s="296"/>
      <c r="C47" s="6"/>
      <c r="D47" s="6"/>
      <c r="E47" s="6"/>
      <c r="F47" s="474"/>
      <c r="G47" s="280"/>
      <c r="H47" s="280"/>
      <c r="I47" s="648"/>
    </row>
    <row r="48" spans="1:12" ht="17.25" customHeight="1" thickBot="1" x14ac:dyDescent="0.25">
      <c r="A48" s="475" t="s">
        <v>272</v>
      </c>
      <c r="B48" s="679"/>
      <c r="C48" s="476"/>
      <c r="D48" s="477"/>
      <c r="E48" s="478"/>
      <c r="F48" s="480">
        <f>SUM(F13:F46)</f>
        <v>0</v>
      </c>
      <c r="G48" s="479"/>
      <c r="H48" s="479"/>
      <c r="I48" s="646">
        <f>SUM(I13:I46)</f>
        <v>0</v>
      </c>
    </row>
    <row r="49" spans="1:9" ht="14.25" x14ac:dyDescent="0.2">
      <c r="A49" s="250"/>
      <c r="B49" s="86"/>
      <c r="C49" s="86"/>
      <c r="D49" s="86"/>
      <c r="E49" s="86"/>
      <c r="F49" s="333"/>
      <c r="G49" s="333"/>
      <c r="H49" s="333"/>
      <c r="I49" s="10" t="s">
        <v>271</v>
      </c>
    </row>
    <row r="50" spans="1:9" ht="15.75" customHeight="1" x14ac:dyDescent="0.2">
      <c r="A50" s="25" t="s">
        <v>635</v>
      </c>
      <c r="B50" s="17"/>
      <c r="C50" s="17"/>
      <c r="D50" s="18"/>
      <c r="E50" s="18"/>
      <c r="F50" s="18"/>
      <c r="G50" s="18"/>
      <c r="H50" s="18"/>
      <c r="I50" s="19"/>
    </row>
  </sheetData>
  <mergeCells count="18">
    <mergeCell ref="K8:L8"/>
    <mergeCell ref="K6:L6"/>
    <mergeCell ref="K7:L7"/>
    <mergeCell ref="G8:H8"/>
    <mergeCell ref="G9:G10"/>
    <mergeCell ref="H9:H10"/>
    <mergeCell ref="A1:I1"/>
    <mergeCell ref="A2:I2"/>
    <mergeCell ref="F7:I7"/>
    <mergeCell ref="A7:A10"/>
    <mergeCell ref="D7:D10"/>
    <mergeCell ref="C7:C10"/>
    <mergeCell ref="E7:E10"/>
    <mergeCell ref="A4:C4"/>
    <mergeCell ref="E4:F4"/>
    <mergeCell ref="I8:I10"/>
    <mergeCell ref="F8:F10"/>
    <mergeCell ref="B7:B10"/>
  </mergeCells>
  <phoneticPr fontId="2" type="noConversion"/>
  <conditionalFormatting sqref="F6:I6 A2:I2 M1:XFD11 J2:K3 J8:J11 J6:K7 A5:L5 J4:L4 A1:L1 H45:XFD45 B45:F45 A48:XFD49 A51:XFD1048576 B50:XFD50 J13:XFD13 A14:XFD43 J46:XFD46">
    <cfRule type="expression" dxfId="431" priority="97">
      <formula>CELL("protect",A1)=0</formula>
    </cfRule>
  </conditionalFormatting>
  <conditionalFormatting sqref="F12:G12 F47:G48 F45 A12:B12 A48:B48 B45 F14:F43 A14:A43 B47">
    <cfRule type="expression" dxfId="430" priority="96">
      <formula>CELL("protect",A12)=0</formula>
    </cfRule>
  </conditionalFormatting>
  <conditionalFormatting sqref="I45 I12 I14:I43 I47:I48">
    <cfRule type="expression" dxfId="429" priority="95">
      <formula>CELL("protect",I12)=0</formula>
    </cfRule>
  </conditionalFormatting>
  <conditionalFormatting sqref="A7:B7 D7 A6:D6">
    <cfRule type="expression" dxfId="428" priority="92">
      <formula>CELL("protect",A6)=0</formula>
    </cfRule>
  </conditionalFormatting>
  <conditionalFormatting sqref="C7">
    <cfRule type="expression" dxfId="427" priority="87">
      <formula>CELL("protect",C7)=0</formula>
    </cfRule>
  </conditionalFormatting>
  <conditionalFormatting sqref="E6:E7">
    <cfRule type="expression" dxfId="426" priority="85">
      <formula>CELL("protect",E6)=0</formula>
    </cfRule>
  </conditionalFormatting>
  <conditionalFormatting sqref="K9:L11 K8">
    <cfRule type="expression" dxfId="425" priority="78">
      <formula>CELL("protect",K8)=0</formula>
    </cfRule>
  </conditionalFormatting>
  <conditionalFormatting sqref="F8">
    <cfRule type="expression" dxfId="424" priority="55">
      <formula>CELL("protect",F8)=0</formula>
    </cfRule>
  </conditionalFormatting>
  <conditionalFormatting sqref="F7:I7 I8">
    <cfRule type="expression" dxfId="423" priority="59">
      <formula>CELL("protect",F7)=0</formula>
    </cfRule>
  </conditionalFormatting>
  <conditionalFormatting sqref="C3">
    <cfRule type="expression" dxfId="422" priority="47">
      <formula>CELL("protect",C3)=0</formula>
    </cfRule>
  </conditionalFormatting>
  <conditionalFormatting sqref="A3:B3">
    <cfRule type="expression" dxfId="421" priority="45">
      <formula>CELL("protect",A3)=0</formula>
    </cfRule>
  </conditionalFormatting>
  <conditionalFormatting sqref="D3">
    <cfRule type="expression" dxfId="420" priority="44">
      <formula>CELL("protect",D3)=0</formula>
    </cfRule>
  </conditionalFormatting>
  <conditionalFormatting sqref="E3:E4">
    <cfRule type="expression" dxfId="419" priority="43">
      <formula>CELL("Protect",E3)=0</formula>
    </cfRule>
  </conditionalFormatting>
  <conditionalFormatting sqref="A4:B4">
    <cfRule type="expression" dxfId="418" priority="38">
      <formula>CELL("protect",A4)=0</formula>
    </cfRule>
  </conditionalFormatting>
  <conditionalFormatting sqref="D4">
    <cfRule type="expression" dxfId="417" priority="37">
      <formula>CELL("protect",D4)=0</formula>
    </cfRule>
  </conditionalFormatting>
  <conditionalFormatting sqref="G9">
    <cfRule type="expression" dxfId="416" priority="29">
      <formula>CELL("protect",G9)=0</formula>
    </cfRule>
  </conditionalFormatting>
  <conditionalFormatting sqref="G8">
    <cfRule type="expression" dxfId="415" priority="28">
      <formula>CELL("protect",G8)=0</formula>
    </cfRule>
  </conditionalFormatting>
  <conditionalFormatting sqref="H9">
    <cfRule type="expression" dxfId="414" priority="27">
      <formula>CELL("protect",H9)=0</formula>
    </cfRule>
  </conditionalFormatting>
  <conditionalFormatting sqref="G45">
    <cfRule type="expression" dxfId="413" priority="26">
      <formula>CELL("protect",G45)=0</formula>
    </cfRule>
  </conditionalFormatting>
  <conditionalFormatting sqref="H3">
    <cfRule type="expression" dxfId="412" priority="23">
      <formula>CELL("Protect",H3)=0</formula>
    </cfRule>
  </conditionalFormatting>
  <conditionalFormatting sqref="H4">
    <cfRule type="expression" dxfId="411" priority="22">
      <formula>CELL("protect",H4)=0</formula>
    </cfRule>
  </conditionalFormatting>
  <conditionalFormatting sqref="H44:XFD44 B44:F44">
    <cfRule type="expression" dxfId="410" priority="21">
      <formula>CELL("protect",B44)=0</formula>
    </cfRule>
  </conditionalFormatting>
  <conditionalFormatting sqref="F44 B44">
    <cfRule type="expression" dxfId="409" priority="20">
      <formula>CELL("protect",B44)=0</formula>
    </cfRule>
  </conditionalFormatting>
  <conditionalFormatting sqref="I44">
    <cfRule type="expression" dxfId="408" priority="19">
      <formula>CELL("protect",I44)=0</formula>
    </cfRule>
  </conditionalFormatting>
  <conditionalFormatting sqref="G44">
    <cfRule type="expression" dxfId="407" priority="18">
      <formula>CELL("protect",G44)=0</formula>
    </cfRule>
  </conditionalFormatting>
  <conditionalFormatting sqref="A50">
    <cfRule type="expression" dxfId="406" priority="16">
      <formula>CELL("protect",A50)=0</formula>
    </cfRule>
  </conditionalFormatting>
  <conditionalFormatting sqref="E13">
    <cfRule type="expression" dxfId="405" priority="14">
      <formula>CELL("protect",E13)=0</formula>
    </cfRule>
  </conditionalFormatting>
  <conditionalFormatting sqref="E13">
    <cfRule type="expression" dxfId="404" priority="13">
      <formula>CELL("protect",E13)=0</formula>
    </cfRule>
  </conditionalFormatting>
  <conditionalFormatting sqref="A47">
    <cfRule type="expression" dxfId="403" priority="12">
      <formula>CELL("protect",A47)=0</formula>
    </cfRule>
  </conditionalFormatting>
  <conditionalFormatting sqref="A47">
    <cfRule type="expression" dxfId="402" priority="11">
      <formula>CELL("protect",A47)=0</formula>
    </cfRule>
  </conditionalFormatting>
  <conditionalFormatting sqref="A45">
    <cfRule type="expression" dxfId="401" priority="10">
      <formula>CELL("protect",A45)=0</formula>
    </cfRule>
  </conditionalFormatting>
  <conditionalFormatting sqref="A45">
    <cfRule type="expression" dxfId="400" priority="9">
      <formula>CELL("protect",A45)=0</formula>
    </cfRule>
  </conditionalFormatting>
  <conditionalFormatting sqref="A44">
    <cfRule type="expression" dxfId="399" priority="8">
      <formula>CELL("protect",A44)=0</formula>
    </cfRule>
  </conditionalFormatting>
  <conditionalFormatting sqref="A44">
    <cfRule type="expression" dxfId="398" priority="7">
      <formula>CELL("protect",A44)=0</formula>
    </cfRule>
  </conditionalFormatting>
  <conditionalFormatting sqref="A46">
    <cfRule type="expression" dxfId="397" priority="6">
      <formula>CELL("protect",A46)=0</formula>
    </cfRule>
  </conditionalFormatting>
  <conditionalFormatting sqref="A46">
    <cfRule type="expression" dxfId="396" priority="5">
      <formula>CELL("protect",A46)=0</formula>
    </cfRule>
  </conditionalFormatting>
  <conditionalFormatting sqref="H46:I46 B46:F46">
    <cfRule type="expression" dxfId="395" priority="4">
      <formula>CELL("protect",B46)=0</formula>
    </cfRule>
  </conditionalFormatting>
  <conditionalFormatting sqref="F46 B46">
    <cfRule type="expression" dxfId="394" priority="3">
      <formula>CELL("protect",B46)=0</formula>
    </cfRule>
  </conditionalFormatting>
  <conditionalFormatting sqref="I46">
    <cfRule type="expression" dxfId="393" priority="2">
      <formula>CELL("protect",I46)=0</formula>
    </cfRule>
  </conditionalFormatting>
  <conditionalFormatting sqref="G46">
    <cfRule type="expression" dxfId="392" priority="1">
      <formula>CELL("protect",G46)=0</formula>
    </cfRule>
  </conditionalFormatting>
  <dataValidations count="2">
    <dataValidation type="whole" allowBlank="1" showInputMessage="1" showErrorMessage="1" error="Enter whole amounts only.  Round cents to the nearest dollar." sqref="I44:I46" xr:uid="{00000000-0002-0000-1100-000000000000}">
      <formula1>0</formula1>
      <formula2>999999999999999000000</formula2>
    </dataValidation>
    <dataValidation type="whole" allowBlank="1" showInputMessage="1" showErrorMessage="1" error="Enter whole amounts only (no less than negative 20,000).  Round cents to the nearest dollar." sqref="I13:I43" xr:uid="{00000000-0002-0000-1100-000001000000}">
      <formula1>-20000</formula1>
      <formula2>999999999999999000000</formula2>
    </dataValidation>
  </dataValidations>
  <printOptions horizontalCentered="1" verticalCentered="1"/>
  <pageMargins left="0.3" right="0.25" top="0.25" bottom="0.35" header="0.5" footer="0.2"/>
  <pageSetup scale="77" orientation="landscape" r:id="rId1"/>
  <headerFooter>
    <oddFooter>&amp;R&amp;"Tahoma,Regular"&amp;10ID-46 (rev. 07/21), Schedule &amp;A</oddFooter>
  </headerFooter>
  <drawing r:id="rId2"/>
  <legacyDrawing r:id="rId3"/>
  <controls>
    <mc:AlternateContent xmlns:mc="http://schemas.openxmlformats.org/markup-compatibility/2006">
      <mc:Choice Requires="x14">
        <control shapeId="12295" r:id="rId4" name="CheckBox2">
          <controlPr defaultSize="0" autoLine="0" r:id="rId5">
            <anchor moveWithCells="1">
              <from>
                <xdr:col>22</xdr:col>
                <xdr:colOff>657225</xdr:colOff>
                <xdr:row>2</xdr:row>
                <xdr:rowOff>28575</xdr:rowOff>
              </from>
              <to>
                <xdr:col>24</xdr:col>
                <xdr:colOff>495300</xdr:colOff>
                <xdr:row>3</xdr:row>
                <xdr:rowOff>85725</xdr:rowOff>
              </to>
            </anchor>
          </controlPr>
        </control>
      </mc:Choice>
      <mc:Fallback>
        <control shapeId="12295" r:id="rId4" name="CheckBox2"/>
      </mc:Fallback>
    </mc:AlternateContent>
    <mc:AlternateContent xmlns:mc="http://schemas.openxmlformats.org/markup-compatibility/2006">
      <mc:Choice Requires="x14">
        <control shapeId="12294" r:id="rId6" name="CheckBox1">
          <controlPr defaultSize="0" autoLine="0" r:id="rId7">
            <anchor moveWithCells="1">
              <from>
                <xdr:col>7</xdr:col>
                <xdr:colOff>657225</xdr:colOff>
                <xdr:row>0</xdr:row>
                <xdr:rowOff>28575</xdr:rowOff>
              </from>
              <to>
                <xdr:col>8</xdr:col>
                <xdr:colOff>847725</xdr:colOff>
                <xdr:row>1</xdr:row>
                <xdr:rowOff>47625</xdr:rowOff>
              </to>
            </anchor>
          </controlPr>
        </control>
      </mc:Choice>
      <mc:Fallback>
        <control shapeId="12294" r:id="rId6" name="CheckBox1"/>
      </mc:Fallback>
    </mc:AlternateContent>
    <mc:AlternateContent xmlns:mc="http://schemas.openxmlformats.org/markup-compatibility/2006">
      <mc:Choice Requires="x14">
        <control shapeId="12289" r:id="rId8" name="Check Box 1">
          <controlPr defaultSize="0" autoFill="0" autoLine="0" autoPict="0">
            <anchor moveWithCells="1" sizeWithCells="1">
              <from>
                <xdr:col>9</xdr:col>
                <xdr:colOff>0</xdr:colOff>
                <xdr:row>0</xdr:row>
                <xdr:rowOff>0</xdr:rowOff>
              </from>
              <to>
                <xdr:col>9</xdr:col>
                <xdr:colOff>0</xdr:colOff>
                <xdr:row>0</xdr:row>
                <xdr:rowOff>95250</xdr:rowOff>
              </to>
            </anchor>
          </controlPr>
        </control>
      </mc:Choice>
    </mc:AlternateContent>
  </controls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sheetPr codeName="Sheet30"/>
  <dimension ref="A1:L51"/>
  <sheetViews>
    <sheetView zoomScale="85" zoomScaleNormal="85" workbookViewId="0">
      <pane ySplit="12" topLeftCell="A13" activePane="bottomLeft" state="frozen"/>
      <selection activeCell="J59" sqref="J59"/>
      <selection pane="bottomLeft" activeCell="A3" sqref="A3"/>
    </sheetView>
  </sheetViews>
  <sheetFormatPr defaultRowHeight="15.75" customHeight="1" x14ac:dyDescent="0.2"/>
  <cols>
    <col min="1" max="1" width="39.875" style="15" customWidth="1"/>
    <col min="2" max="2" width="3.75" style="15" customWidth="1"/>
    <col min="3" max="3" width="16.75" style="15" customWidth="1"/>
    <col min="4" max="4" width="38.875" style="15" customWidth="1"/>
    <col min="5" max="5" width="10.625" style="15" customWidth="1"/>
    <col min="6" max="6" width="10.5" style="15" customWidth="1"/>
    <col min="7" max="9" width="13.25" style="15" customWidth="1"/>
    <col min="10" max="10" width="2.875" style="15" customWidth="1"/>
    <col min="11" max="12" width="10.875" style="15" customWidth="1"/>
    <col min="13" max="16384" width="9" style="15"/>
  </cols>
  <sheetData>
    <row r="1" spans="1:12" s="98" customFormat="1" ht="19.5" customHeight="1" x14ac:dyDescent="0.2">
      <c r="A1" s="913" t="s">
        <v>834</v>
      </c>
      <c r="B1" s="914"/>
      <c r="C1" s="914"/>
      <c r="D1" s="914"/>
      <c r="E1" s="914"/>
      <c r="F1" s="914"/>
      <c r="G1" s="914"/>
      <c r="H1" s="914"/>
      <c r="I1" s="915"/>
    </row>
    <row r="2" spans="1:12" s="98" customFormat="1" ht="12" customHeight="1" x14ac:dyDescent="0.2">
      <c r="A2" s="924"/>
      <c r="B2" s="925"/>
      <c r="C2" s="925"/>
      <c r="D2" s="925"/>
      <c r="E2" s="925"/>
      <c r="F2" s="925"/>
      <c r="G2" s="925"/>
      <c r="H2" s="925"/>
      <c r="I2" s="926"/>
      <c r="K2" s="582" t="s">
        <v>597</v>
      </c>
      <c r="L2" s="572"/>
    </row>
    <row r="3" spans="1:12" s="98" customFormat="1" ht="15.75" customHeight="1" x14ac:dyDescent="0.2">
      <c r="A3" s="85" t="s">
        <v>162</v>
      </c>
      <c r="B3" s="652"/>
      <c r="D3" s="568" t="s">
        <v>47</v>
      </c>
      <c r="E3" s="568" t="s">
        <v>163</v>
      </c>
      <c r="F3" s="568"/>
      <c r="G3" s="568"/>
      <c r="H3" s="568" t="s">
        <v>107</v>
      </c>
      <c r="I3" s="93"/>
      <c r="K3" s="582" t="s">
        <v>596</v>
      </c>
      <c r="L3" s="572"/>
    </row>
    <row r="4" spans="1:12" s="98" customFormat="1" ht="15.75" customHeight="1" x14ac:dyDescent="0.2">
      <c r="A4" s="910">
        <f>Cert!A8</f>
        <v>0</v>
      </c>
      <c r="B4" s="911"/>
      <c r="C4" s="911"/>
      <c r="D4" s="611">
        <f>Cert!$F$8</f>
        <v>0</v>
      </c>
      <c r="E4" s="912">
        <f>Cert!$K$8</f>
        <v>0</v>
      </c>
      <c r="F4" s="912"/>
      <c r="G4" s="567"/>
      <c r="H4" s="567" t="str">
        <f>TEXT(Cert!$K$10,"mm/dd/yy")&amp;" to "&amp;TEXT(Cert!$M$10,"mm/dd/yy")</f>
        <v>07/01/20 to 06/30/21</v>
      </c>
      <c r="I4" s="93"/>
    </row>
    <row r="5" spans="1:12" s="98" customFormat="1" ht="8.25" customHeight="1" x14ac:dyDescent="0.2">
      <c r="A5" s="1"/>
      <c r="B5" s="94"/>
      <c r="C5" s="94"/>
      <c r="D5" s="94"/>
      <c r="E5" s="94"/>
      <c r="F5" s="28"/>
      <c r="G5" s="28"/>
      <c r="H5" s="26"/>
      <c r="I5" s="27"/>
    </row>
    <row r="6" spans="1:12" s="6" customFormat="1" ht="15" thickBot="1" x14ac:dyDescent="0.25">
      <c r="A6" s="3" t="s">
        <v>9</v>
      </c>
      <c r="B6" s="655" t="s">
        <v>692</v>
      </c>
      <c r="C6" s="571" t="s">
        <v>554</v>
      </c>
      <c r="D6" s="4" t="s">
        <v>555</v>
      </c>
      <c r="E6" s="3" t="s">
        <v>556</v>
      </c>
      <c r="F6" s="5" t="s">
        <v>564</v>
      </c>
      <c r="G6" s="4" t="s">
        <v>558</v>
      </c>
      <c r="H6" s="4" t="s">
        <v>559</v>
      </c>
      <c r="I6" s="30" t="s">
        <v>560</v>
      </c>
      <c r="K6" s="1000" t="s">
        <v>598</v>
      </c>
      <c r="L6" s="1001"/>
    </row>
    <row r="7" spans="1:12" s="481" customFormat="1" ht="18" customHeight="1" x14ac:dyDescent="0.25">
      <c r="A7" s="1014" t="s">
        <v>476</v>
      </c>
      <c r="B7" s="1011" t="s">
        <v>693</v>
      </c>
      <c r="C7" s="963" t="s">
        <v>547</v>
      </c>
      <c r="D7" s="1017" t="s">
        <v>36</v>
      </c>
      <c r="E7" s="1019" t="s">
        <v>478</v>
      </c>
      <c r="F7" s="1022" t="s">
        <v>268</v>
      </c>
      <c r="G7" s="1023"/>
      <c r="H7" s="1023"/>
      <c r="I7" s="1024"/>
      <c r="K7" s="1005" t="s">
        <v>473</v>
      </c>
      <c r="L7" s="1006"/>
    </row>
    <row r="8" spans="1:12" s="6" customFormat="1" ht="15" customHeight="1" x14ac:dyDescent="0.2">
      <c r="A8" s="1015"/>
      <c r="B8" s="1012"/>
      <c r="C8" s="964"/>
      <c r="D8" s="1018"/>
      <c r="E8" s="1020"/>
      <c r="F8" s="1025" t="s">
        <v>525</v>
      </c>
      <c r="G8" s="1007" t="s">
        <v>582</v>
      </c>
      <c r="H8" s="1008"/>
      <c r="I8" s="1002" t="s">
        <v>599</v>
      </c>
      <c r="K8" s="1000" t="s">
        <v>474</v>
      </c>
      <c r="L8" s="1001"/>
    </row>
    <row r="9" spans="1:12" s="6" customFormat="1" ht="15.75" customHeight="1" x14ac:dyDescent="0.2">
      <c r="A9" s="1015"/>
      <c r="B9" s="1012"/>
      <c r="C9" s="964"/>
      <c r="D9" s="1018"/>
      <c r="E9" s="1020"/>
      <c r="F9" s="1026"/>
      <c r="G9" s="1009" t="s">
        <v>580</v>
      </c>
      <c r="H9" s="1009" t="s">
        <v>581</v>
      </c>
      <c r="I9" s="1003"/>
      <c r="K9" s="634" t="s">
        <v>475</v>
      </c>
      <c r="L9" s="634" t="s">
        <v>475</v>
      </c>
    </row>
    <row r="10" spans="1:12" s="6" customFormat="1" ht="15.75" customHeight="1" thickBot="1" x14ac:dyDescent="0.25">
      <c r="A10" s="1016"/>
      <c r="B10" s="1013"/>
      <c r="C10" s="965"/>
      <c r="D10" s="955"/>
      <c r="E10" s="1021"/>
      <c r="F10" s="1027"/>
      <c r="G10" s="1010"/>
      <c r="H10" s="1010"/>
      <c r="I10" s="1004"/>
      <c r="K10" s="635" t="s">
        <v>471</v>
      </c>
      <c r="L10" s="635" t="s">
        <v>472</v>
      </c>
    </row>
    <row r="11" spans="1:12" s="6" customFormat="1" ht="15.75" customHeight="1" x14ac:dyDescent="0.2">
      <c r="A11" s="462" t="s">
        <v>431</v>
      </c>
      <c r="B11" s="462" t="s">
        <v>267</v>
      </c>
      <c r="C11" s="463" t="s">
        <v>586</v>
      </c>
      <c r="D11" s="462" t="s">
        <v>477</v>
      </c>
      <c r="E11" s="464" t="s">
        <v>590</v>
      </c>
      <c r="F11" s="581" t="s">
        <v>592</v>
      </c>
      <c r="G11" s="465" t="s">
        <v>584</v>
      </c>
      <c r="H11" s="465" t="s">
        <v>585</v>
      </c>
      <c r="I11" s="465" t="s">
        <v>479</v>
      </c>
      <c r="K11" s="20"/>
      <c r="L11" s="20"/>
    </row>
    <row r="12" spans="1:12" ht="15.75" hidden="1" customHeight="1" x14ac:dyDescent="0.2">
      <c r="A12" s="206"/>
      <c r="B12" s="6"/>
      <c r="C12" s="6"/>
      <c r="D12" s="6"/>
      <c r="E12" s="6"/>
      <c r="F12" s="466"/>
      <c r="G12" s="6"/>
      <c r="H12" s="6"/>
      <c r="I12" s="467"/>
      <c r="K12" s="21"/>
      <c r="L12" s="21"/>
    </row>
    <row r="13" spans="1:12" s="6" customFormat="1" ht="15.75" customHeight="1" x14ac:dyDescent="0.2">
      <c r="A13" s="681"/>
      <c r="B13" s="468"/>
      <c r="C13" s="468"/>
      <c r="D13" s="469"/>
      <c r="E13" s="585"/>
      <c r="F13" s="470"/>
      <c r="G13" s="471"/>
      <c r="H13" s="394"/>
      <c r="I13" s="472"/>
      <c r="K13" s="22">
        <f>IF(H13&gt;1,(H13*F13)-I13,IF(G13&gt;1,(F13*E13*G13)-I13,0))</f>
        <v>0</v>
      </c>
      <c r="L13" s="23">
        <f>IF(I13&gt;0,+K13/I13,0)</f>
        <v>0</v>
      </c>
    </row>
    <row r="14" spans="1:12" s="6" customFormat="1" ht="15.75" customHeight="1" x14ac:dyDescent="0.2">
      <c r="A14" s="681"/>
      <c r="B14" s="468"/>
      <c r="C14" s="468"/>
      <c r="D14" s="469"/>
      <c r="E14" s="585"/>
      <c r="F14" s="470"/>
      <c r="G14" s="471"/>
      <c r="H14" s="394"/>
      <c r="I14" s="472"/>
      <c r="K14" s="22">
        <f>IF(H14&gt;1,(H14*F14)-I14,IF(G14&gt;1,(F14*E14*G14)-I14,0))</f>
        <v>0</v>
      </c>
      <c r="L14" s="23">
        <f>IF(I14&gt;0,+K14/I14,0)</f>
        <v>0</v>
      </c>
    </row>
    <row r="15" spans="1:12" ht="15.75" customHeight="1" x14ac:dyDescent="0.2">
      <c r="A15" s="681"/>
      <c r="B15" s="468"/>
      <c r="C15" s="468"/>
      <c r="D15" s="469"/>
      <c r="E15" s="585"/>
      <c r="F15" s="470"/>
      <c r="G15" s="471"/>
      <c r="H15" s="394"/>
      <c r="I15" s="472"/>
      <c r="K15" s="22">
        <f>IF(H15&gt;1,(H15*F15)-I15,IF(G15&gt;1,(F15*E15*G15)-I15,0))</f>
        <v>0</v>
      </c>
      <c r="L15" s="23">
        <f>IF(I15&gt;0,+K15/I15,0)</f>
        <v>0</v>
      </c>
    </row>
    <row r="16" spans="1:12" ht="15.75" customHeight="1" x14ac:dyDescent="0.2">
      <c r="A16" s="681"/>
      <c r="B16" s="468"/>
      <c r="C16" s="468"/>
      <c r="D16" s="469"/>
      <c r="E16" s="585"/>
      <c r="F16" s="470"/>
      <c r="G16" s="471"/>
      <c r="H16" s="394"/>
      <c r="I16" s="472"/>
      <c r="K16" s="22">
        <f t="shared" ref="K16:K46" si="0">IF(H16&gt;1,(H16*F16)-I16,IF(G16&gt;1,(F16*E16*G16)-I16,0))</f>
        <v>0</v>
      </c>
      <c r="L16" s="23">
        <f t="shared" ref="L16:L46" si="1">IF(I16&gt;0,+K16/I16,0)</f>
        <v>0</v>
      </c>
    </row>
    <row r="17" spans="1:12" ht="15.75" customHeight="1" x14ac:dyDescent="0.2">
      <c r="A17" s="681"/>
      <c r="B17" s="468"/>
      <c r="C17" s="468"/>
      <c r="D17" s="469"/>
      <c r="E17" s="585"/>
      <c r="F17" s="470"/>
      <c r="G17" s="471"/>
      <c r="H17" s="394"/>
      <c r="I17" s="472"/>
      <c r="K17" s="22">
        <f t="shared" si="0"/>
        <v>0</v>
      </c>
      <c r="L17" s="23">
        <f t="shared" si="1"/>
        <v>0</v>
      </c>
    </row>
    <row r="18" spans="1:12" ht="15.75" customHeight="1" x14ac:dyDescent="0.2">
      <c r="A18" s="681"/>
      <c r="B18" s="468"/>
      <c r="C18" s="468"/>
      <c r="D18" s="469"/>
      <c r="E18" s="585"/>
      <c r="F18" s="470"/>
      <c r="G18" s="471"/>
      <c r="H18" s="394"/>
      <c r="I18" s="472"/>
      <c r="K18" s="22">
        <f t="shared" si="0"/>
        <v>0</v>
      </c>
      <c r="L18" s="23">
        <f t="shared" si="1"/>
        <v>0</v>
      </c>
    </row>
    <row r="19" spans="1:12" ht="15.75" customHeight="1" x14ac:dyDescent="0.2">
      <c r="A19" s="681"/>
      <c r="B19" s="468"/>
      <c r="C19" s="468"/>
      <c r="D19" s="469"/>
      <c r="E19" s="585"/>
      <c r="F19" s="470"/>
      <c r="G19" s="471"/>
      <c r="H19" s="394"/>
      <c r="I19" s="472"/>
      <c r="K19" s="22">
        <f t="shared" si="0"/>
        <v>0</v>
      </c>
      <c r="L19" s="23">
        <f t="shared" si="1"/>
        <v>0</v>
      </c>
    </row>
    <row r="20" spans="1:12" ht="15.75" customHeight="1" x14ac:dyDescent="0.2">
      <c r="A20" s="681"/>
      <c r="B20" s="468"/>
      <c r="C20" s="468"/>
      <c r="D20" s="469"/>
      <c r="E20" s="585"/>
      <c r="F20" s="470"/>
      <c r="G20" s="471"/>
      <c r="H20" s="394"/>
      <c r="I20" s="472"/>
      <c r="K20" s="22">
        <f t="shared" si="0"/>
        <v>0</v>
      </c>
      <c r="L20" s="23">
        <f t="shared" si="1"/>
        <v>0</v>
      </c>
    </row>
    <row r="21" spans="1:12" ht="15.75" customHeight="1" x14ac:dyDescent="0.2">
      <c r="A21" s="681"/>
      <c r="B21" s="468"/>
      <c r="C21" s="468"/>
      <c r="D21" s="469"/>
      <c r="E21" s="585"/>
      <c r="F21" s="470"/>
      <c r="G21" s="471"/>
      <c r="H21" s="394"/>
      <c r="I21" s="472"/>
      <c r="K21" s="22">
        <f t="shared" si="0"/>
        <v>0</v>
      </c>
      <c r="L21" s="23">
        <f t="shared" si="1"/>
        <v>0</v>
      </c>
    </row>
    <row r="22" spans="1:12" ht="15.75" customHeight="1" x14ac:dyDescent="0.2">
      <c r="A22" s="681"/>
      <c r="B22" s="468"/>
      <c r="C22" s="468"/>
      <c r="D22" s="469"/>
      <c r="E22" s="585"/>
      <c r="F22" s="470"/>
      <c r="G22" s="471"/>
      <c r="H22" s="394"/>
      <c r="I22" s="644"/>
      <c r="K22" s="22">
        <f t="shared" si="0"/>
        <v>0</v>
      </c>
      <c r="L22" s="23">
        <f t="shared" si="1"/>
        <v>0</v>
      </c>
    </row>
    <row r="23" spans="1:12" ht="15.75" customHeight="1" x14ac:dyDescent="0.2">
      <c r="A23" s="681"/>
      <c r="B23" s="468"/>
      <c r="C23" s="468"/>
      <c r="D23" s="469"/>
      <c r="E23" s="585"/>
      <c r="F23" s="470"/>
      <c r="G23" s="471"/>
      <c r="H23" s="394"/>
      <c r="I23" s="644"/>
      <c r="K23" s="22">
        <f t="shared" si="0"/>
        <v>0</v>
      </c>
      <c r="L23" s="23">
        <f t="shared" si="1"/>
        <v>0</v>
      </c>
    </row>
    <row r="24" spans="1:12" ht="15.75" customHeight="1" x14ac:dyDescent="0.2">
      <c r="A24" s="681"/>
      <c r="B24" s="468"/>
      <c r="C24" s="468"/>
      <c r="D24" s="469"/>
      <c r="E24" s="585"/>
      <c r="F24" s="470"/>
      <c r="G24" s="471"/>
      <c r="H24" s="394"/>
      <c r="I24" s="644"/>
      <c r="K24" s="22">
        <f t="shared" si="0"/>
        <v>0</v>
      </c>
      <c r="L24" s="23">
        <f t="shared" si="1"/>
        <v>0</v>
      </c>
    </row>
    <row r="25" spans="1:12" ht="15.75" customHeight="1" x14ac:dyDescent="0.2">
      <c r="A25" s="681"/>
      <c r="B25" s="468"/>
      <c r="C25" s="468"/>
      <c r="D25" s="469"/>
      <c r="E25" s="585"/>
      <c r="F25" s="470"/>
      <c r="G25" s="471"/>
      <c r="H25" s="394"/>
      <c r="I25" s="644"/>
      <c r="K25" s="22">
        <f t="shared" si="0"/>
        <v>0</v>
      </c>
      <c r="L25" s="23">
        <f t="shared" si="1"/>
        <v>0</v>
      </c>
    </row>
    <row r="26" spans="1:12" ht="15.75" customHeight="1" x14ac:dyDescent="0.2">
      <c r="A26" s="681"/>
      <c r="B26" s="468"/>
      <c r="C26" s="468"/>
      <c r="D26" s="469"/>
      <c r="E26" s="585"/>
      <c r="F26" s="470"/>
      <c r="G26" s="471"/>
      <c r="H26" s="394"/>
      <c r="I26" s="644"/>
      <c r="K26" s="22">
        <f t="shared" si="0"/>
        <v>0</v>
      </c>
      <c r="L26" s="23">
        <f t="shared" si="1"/>
        <v>0</v>
      </c>
    </row>
    <row r="27" spans="1:12" ht="15.75" customHeight="1" x14ac:dyDescent="0.2">
      <c r="A27" s="681"/>
      <c r="B27" s="468"/>
      <c r="C27" s="468"/>
      <c r="D27" s="469"/>
      <c r="E27" s="585"/>
      <c r="F27" s="470"/>
      <c r="G27" s="471"/>
      <c r="H27" s="394"/>
      <c r="I27" s="644"/>
      <c r="K27" s="22">
        <f t="shared" si="0"/>
        <v>0</v>
      </c>
      <c r="L27" s="23">
        <f t="shared" si="1"/>
        <v>0</v>
      </c>
    </row>
    <row r="28" spans="1:12" ht="15.75" customHeight="1" x14ac:dyDescent="0.2">
      <c r="A28" s="681"/>
      <c r="B28" s="468"/>
      <c r="C28" s="468"/>
      <c r="D28" s="469"/>
      <c r="E28" s="585"/>
      <c r="F28" s="470"/>
      <c r="G28" s="471"/>
      <c r="H28" s="394"/>
      <c r="I28" s="644"/>
      <c r="K28" s="22">
        <f t="shared" si="0"/>
        <v>0</v>
      </c>
      <c r="L28" s="23">
        <f t="shared" si="1"/>
        <v>0</v>
      </c>
    </row>
    <row r="29" spans="1:12" ht="15.75" customHeight="1" x14ac:dyDescent="0.2">
      <c r="A29" s="681"/>
      <c r="B29" s="468"/>
      <c r="C29" s="468"/>
      <c r="D29" s="469"/>
      <c r="E29" s="585"/>
      <c r="F29" s="470"/>
      <c r="G29" s="471"/>
      <c r="H29" s="394"/>
      <c r="I29" s="644"/>
      <c r="K29" s="22">
        <f t="shared" si="0"/>
        <v>0</v>
      </c>
      <c r="L29" s="23">
        <f t="shared" si="1"/>
        <v>0</v>
      </c>
    </row>
    <row r="30" spans="1:12" ht="15.75" customHeight="1" x14ac:dyDescent="0.2">
      <c r="A30" s="681"/>
      <c r="B30" s="468"/>
      <c r="C30" s="468"/>
      <c r="D30" s="469"/>
      <c r="E30" s="585"/>
      <c r="F30" s="470"/>
      <c r="G30" s="471"/>
      <c r="H30" s="394"/>
      <c r="I30" s="644"/>
      <c r="K30" s="22">
        <f t="shared" si="0"/>
        <v>0</v>
      </c>
      <c r="L30" s="23">
        <f t="shared" si="1"/>
        <v>0</v>
      </c>
    </row>
    <row r="31" spans="1:12" ht="15.75" customHeight="1" x14ac:dyDescent="0.2">
      <c r="A31" s="681"/>
      <c r="B31" s="468"/>
      <c r="C31" s="468"/>
      <c r="D31" s="469"/>
      <c r="E31" s="585"/>
      <c r="F31" s="470"/>
      <c r="G31" s="471"/>
      <c r="H31" s="394"/>
      <c r="I31" s="644"/>
      <c r="K31" s="22">
        <f t="shared" si="0"/>
        <v>0</v>
      </c>
      <c r="L31" s="23">
        <f t="shared" si="1"/>
        <v>0</v>
      </c>
    </row>
    <row r="32" spans="1:12" ht="15.75" customHeight="1" x14ac:dyDescent="0.2">
      <c r="A32" s="681"/>
      <c r="B32" s="468"/>
      <c r="C32" s="468"/>
      <c r="D32" s="469"/>
      <c r="E32" s="585"/>
      <c r="F32" s="470"/>
      <c r="G32" s="471"/>
      <c r="H32" s="394"/>
      <c r="I32" s="644"/>
      <c r="K32" s="22">
        <f t="shared" si="0"/>
        <v>0</v>
      </c>
      <c r="L32" s="23">
        <f t="shared" si="1"/>
        <v>0</v>
      </c>
    </row>
    <row r="33" spans="1:12" ht="15.75" customHeight="1" x14ac:dyDescent="0.2">
      <c r="A33" s="681"/>
      <c r="B33" s="468"/>
      <c r="C33" s="468"/>
      <c r="D33" s="469"/>
      <c r="E33" s="585"/>
      <c r="F33" s="470"/>
      <c r="G33" s="471"/>
      <c r="H33" s="394"/>
      <c r="I33" s="644"/>
      <c r="K33" s="22">
        <f t="shared" si="0"/>
        <v>0</v>
      </c>
      <c r="L33" s="23">
        <f t="shared" si="1"/>
        <v>0</v>
      </c>
    </row>
    <row r="34" spans="1:12" ht="15.75" customHeight="1" x14ac:dyDescent="0.2">
      <c r="A34" s="681"/>
      <c r="B34" s="468"/>
      <c r="C34" s="468"/>
      <c r="D34" s="469"/>
      <c r="E34" s="585"/>
      <c r="F34" s="470"/>
      <c r="G34" s="471"/>
      <c r="H34" s="394"/>
      <c r="I34" s="644"/>
      <c r="K34" s="22">
        <f t="shared" si="0"/>
        <v>0</v>
      </c>
      <c r="L34" s="23">
        <f t="shared" si="1"/>
        <v>0</v>
      </c>
    </row>
    <row r="35" spans="1:12" ht="15.75" customHeight="1" x14ac:dyDescent="0.2">
      <c r="A35" s="681"/>
      <c r="B35" s="468"/>
      <c r="C35" s="468"/>
      <c r="D35" s="469"/>
      <c r="E35" s="585"/>
      <c r="F35" s="470"/>
      <c r="G35" s="471"/>
      <c r="H35" s="394"/>
      <c r="I35" s="644"/>
      <c r="K35" s="22">
        <f t="shared" si="0"/>
        <v>0</v>
      </c>
      <c r="L35" s="23">
        <f t="shared" si="1"/>
        <v>0</v>
      </c>
    </row>
    <row r="36" spans="1:12" ht="15.75" customHeight="1" x14ac:dyDescent="0.2">
      <c r="A36" s="681"/>
      <c r="B36" s="468"/>
      <c r="C36" s="468"/>
      <c r="D36" s="469"/>
      <c r="E36" s="585"/>
      <c r="F36" s="470"/>
      <c r="G36" s="471"/>
      <c r="H36" s="394"/>
      <c r="I36" s="644"/>
      <c r="K36" s="22">
        <f t="shared" si="0"/>
        <v>0</v>
      </c>
      <c r="L36" s="23">
        <f t="shared" si="1"/>
        <v>0</v>
      </c>
    </row>
    <row r="37" spans="1:12" ht="15.75" customHeight="1" x14ac:dyDescent="0.2">
      <c r="A37" s="227"/>
      <c r="B37" s="468"/>
      <c r="C37" s="468"/>
      <c r="D37" s="469"/>
      <c r="E37" s="585"/>
      <c r="F37" s="470"/>
      <c r="G37" s="471"/>
      <c r="H37" s="394"/>
      <c r="I37" s="644"/>
      <c r="K37" s="22">
        <f t="shared" si="0"/>
        <v>0</v>
      </c>
      <c r="L37" s="23">
        <f t="shared" si="1"/>
        <v>0</v>
      </c>
    </row>
    <row r="38" spans="1:12" ht="15.75" customHeight="1" x14ac:dyDescent="0.2">
      <c r="A38" s="227"/>
      <c r="B38" s="468"/>
      <c r="C38" s="468"/>
      <c r="D38" s="469"/>
      <c r="E38" s="585"/>
      <c r="F38" s="470"/>
      <c r="G38" s="471"/>
      <c r="H38" s="394"/>
      <c r="I38" s="644"/>
      <c r="K38" s="22">
        <f t="shared" si="0"/>
        <v>0</v>
      </c>
      <c r="L38" s="23">
        <f t="shared" si="1"/>
        <v>0</v>
      </c>
    </row>
    <row r="39" spans="1:12" ht="15.75" customHeight="1" x14ac:dyDescent="0.2">
      <c r="A39" s="227"/>
      <c r="B39" s="468"/>
      <c r="C39" s="468"/>
      <c r="D39" s="469"/>
      <c r="E39" s="585"/>
      <c r="F39" s="470"/>
      <c r="G39" s="471"/>
      <c r="H39" s="394"/>
      <c r="I39" s="644"/>
      <c r="K39" s="22">
        <f t="shared" si="0"/>
        <v>0</v>
      </c>
      <c r="L39" s="23">
        <f t="shared" si="1"/>
        <v>0</v>
      </c>
    </row>
    <row r="40" spans="1:12" ht="15.75" customHeight="1" x14ac:dyDescent="0.2">
      <c r="A40" s="227"/>
      <c r="B40" s="468"/>
      <c r="C40" s="468"/>
      <c r="D40" s="469"/>
      <c r="E40" s="585"/>
      <c r="F40" s="470"/>
      <c r="G40" s="471"/>
      <c r="H40" s="394"/>
      <c r="I40" s="644"/>
      <c r="K40" s="22">
        <f t="shared" si="0"/>
        <v>0</v>
      </c>
      <c r="L40" s="23">
        <f t="shared" si="1"/>
        <v>0</v>
      </c>
    </row>
    <row r="41" spans="1:12" ht="15.75" customHeight="1" x14ac:dyDescent="0.2">
      <c r="A41" s="227"/>
      <c r="B41" s="468"/>
      <c r="C41" s="468"/>
      <c r="D41" s="469"/>
      <c r="E41" s="585"/>
      <c r="F41" s="470"/>
      <c r="G41" s="471"/>
      <c r="H41" s="394"/>
      <c r="I41" s="644"/>
      <c r="K41" s="22">
        <f t="shared" si="0"/>
        <v>0</v>
      </c>
      <c r="L41" s="23">
        <f t="shared" si="1"/>
        <v>0</v>
      </c>
    </row>
    <row r="42" spans="1:12" ht="15.75" customHeight="1" x14ac:dyDescent="0.2">
      <c r="A42" s="227"/>
      <c r="B42" s="468"/>
      <c r="C42" s="468"/>
      <c r="D42" s="469"/>
      <c r="E42" s="585"/>
      <c r="F42" s="470"/>
      <c r="G42" s="471"/>
      <c r="H42" s="394"/>
      <c r="I42" s="644"/>
      <c r="K42" s="22">
        <f t="shared" si="0"/>
        <v>0</v>
      </c>
      <c r="L42" s="23">
        <f t="shared" si="1"/>
        <v>0</v>
      </c>
    </row>
    <row r="43" spans="1:12" ht="15.75" customHeight="1" x14ac:dyDescent="0.2">
      <c r="A43" s="227"/>
      <c r="B43" s="468"/>
      <c r="C43" s="468"/>
      <c r="D43" s="469"/>
      <c r="E43" s="585"/>
      <c r="F43" s="470"/>
      <c r="G43" s="471"/>
      <c r="H43" s="394"/>
      <c r="I43" s="644"/>
      <c r="K43" s="22">
        <f t="shared" si="0"/>
        <v>0</v>
      </c>
      <c r="L43" s="23">
        <f t="shared" si="1"/>
        <v>0</v>
      </c>
    </row>
    <row r="44" spans="1:12" ht="15.75" customHeight="1" x14ac:dyDescent="0.2">
      <c r="A44" s="227"/>
      <c r="B44" s="468"/>
      <c r="C44" s="468"/>
      <c r="D44" s="469"/>
      <c r="E44" s="585"/>
      <c r="F44" s="470"/>
      <c r="G44" s="471"/>
      <c r="H44" s="394"/>
      <c r="I44" s="644"/>
      <c r="K44" s="22">
        <f t="shared" si="0"/>
        <v>0</v>
      </c>
      <c r="L44" s="23">
        <f t="shared" si="1"/>
        <v>0</v>
      </c>
    </row>
    <row r="45" spans="1:12" ht="15.75" customHeight="1" x14ac:dyDescent="0.2">
      <c r="A45" s="227"/>
      <c r="B45" s="468"/>
      <c r="C45" s="468"/>
      <c r="D45" s="469"/>
      <c r="E45" s="585"/>
      <c r="F45" s="470"/>
      <c r="G45" s="471"/>
      <c r="H45" s="394"/>
      <c r="I45" s="644"/>
      <c r="K45" s="22">
        <f t="shared" si="0"/>
        <v>0</v>
      </c>
      <c r="L45" s="23">
        <f t="shared" si="1"/>
        <v>0</v>
      </c>
    </row>
    <row r="46" spans="1:12" ht="15.75" customHeight="1" x14ac:dyDescent="0.2">
      <c r="A46" s="227"/>
      <c r="B46" s="468"/>
      <c r="C46" s="468"/>
      <c r="D46" s="469"/>
      <c r="E46" s="585"/>
      <c r="F46" s="470"/>
      <c r="G46" s="471"/>
      <c r="H46" s="394"/>
      <c r="I46" s="644"/>
      <c r="K46" s="22">
        <f t="shared" si="0"/>
        <v>0</v>
      </c>
      <c r="L46" s="23">
        <f t="shared" si="1"/>
        <v>0</v>
      </c>
    </row>
    <row r="47" spans="1:12" ht="15.75" hidden="1" customHeight="1" x14ac:dyDescent="0.2">
      <c r="A47" s="473"/>
      <c r="B47" s="296"/>
      <c r="C47" s="6"/>
      <c r="D47" s="6"/>
      <c r="E47" s="6"/>
      <c r="F47" s="474"/>
      <c r="G47" s="280"/>
      <c r="H47" s="280"/>
      <c r="I47" s="648"/>
      <c r="K47" s="21"/>
      <c r="L47" s="21"/>
    </row>
    <row r="48" spans="1:12" ht="17.25" customHeight="1" thickBot="1" x14ac:dyDescent="0.25">
      <c r="A48" s="475" t="s">
        <v>809</v>
      </c>
      <c r="B48" s="679"/>
      <c r="C48" s="476"/>
      <c r="D48" s="477"/>
      <c r="E48" s="478"/>
      <c r="F48" s="480">
        <f>SUM(F13:F46)</f>
        <v>0</v>
      </c>
      <c r="G48" s="479"/>
      <c r="H48" s="479"/>
      <c r="I48" s="646">
        <f>SUM(I13:I46)</f>
        <v>0</v>
      </c>
      <c r="K48" s="21"/>
      <c r="L48" s="21"/>
    </row>
    <row r="49" spans="1:9" ht="15.75" customHeight="1" x14ac:dyDescent="0.2">
      <c r="A49" s="250"/>
      <c r="B49" s="86"/>
      <c r="C49" s="86"/>
      <c r="D49" s="86"/>
      <c r="E49" s="86"/>
      <c r="F49" s="1028"/>
      <c r="G49" s="1028"/>
      <c r="H49" s="1028"/>
      <c r="I49" s="1029"/>
    </row>
    <row r="50" spans="1:9" ht="15.75" hidden="1" customHeight="1" x14ac:dyDescent="0.2">
      <c r="A50" s="155"/>
      <c r="B50" s="134"/>
      <c r="C50" s="134"/>
      <c r="D50" s="134"/>
      <c r="E50" s="134"/>
      <c r="F50" s="485"/>
      <c r="G50" s="485"/>
      <c r="H50" s="485"/>
      <c r="I50" s="486"/>
    </row>
    <row r="51" spans="1:9" ht="15.75" customHeight="1" x14ac:dyDescent="0.2">
      <c r="A51" s="25" t="s">
        <v>635</v>
      </c>
      <c r="B51" s="680"/>
      <c r="C51" s="487"/>
      <c r="D51" s="94"/>
      <c r="E51" s="94"/>
      <c r="F51" s="94"/>
      <c r="G51" s="94"/>
      <c r="H51" s="94"/>
      <c r="I51" s="42"/>
    </row>
  </sheetData>
  <mergeCells count="19">
    <mergeCell ref="A1:I1"/>
    <mergeCell ref="A2:I2"/>
    <mergeCell ref="A7:A10"/>
    <mergeCell ref="C7:C10"/>
    <mergeCell ref="D7:D10"/>
    <mergeCell ref="E7:E10"/>
    <mergeCell ref="F7:I7"/>
    <mergeCell ref="E4:F4"/>
    <mergeCell ref="G8:H8"/>
    <mergeCell ref="G9:G10"/>
    <mergeCell ref="H9:H10"/>
    <mergeCell ref="A4:C4"/>
    <mergeCell ref="B7:B10"/>
    <mergeCell ref="K6:L6"/>
    <mergeCell ref="K7:L7"/>
    <mergeCell ref="F49:I49"/>
    <mergeCell ref="F8:F10"/>
    <mergeCell ref="I8:I10"/>
    <mergeCell ref="K8:L8"/>
  </mergeCells>
  <conditionalFormatting sqref="F6:I6 A2:I2 A13:A15 M1:XFD11 J2:K3 J8:J11 J6:K7 A5:L5 J4:L4 A1:L1 H13:XFD15 A52:XFD1048576 H48 J48:XFD51 C13:F15">
    <cfRule type="expression" dxfId="391" priority="84">
      <formula>CELL("protect",A1)=0</formula>
    </cfRule>
  </conditionalFormatting>
  <conditionalFormatting sqref="F12:G12 A12:B12 F13:F15 A13:A15">
    <cfRule type="expression" dxfId="390" priority="83">
      <formula>CELL("protect",A12)=0</formula>
    </cfRule>
  </conditionalFormatting>
  <conditionalFormatting sqref="I12:I15">
    <cfRule type="expression" dxfId="389" priority="82">
      <formula>CELL("protect",I12)=0</formula>
    </cfRule>
  </conditionalFormatting>
  <conditionalFormatting sqref="A7:B7 D7 A6:D6">
    <cfRule type="expression" dxfId="388" priority="81">
      <formula>CELL("protect",A6)=0</formula>
    </cfRule>
  </conditionalFormatting>
  <conditionalFormatting sqref="C7">
    <cfRule type="expression" dxfId="387" priority="78">
      <formula>CELL("protect",C7)=0</formula>
    </cfRule>
  </conditionalFormatting>
  <conditionalFormatting sqref="E6:E7">
    <cfRule type="expression" dxfId="386" priority="76">
      <formula>CELL("protect",E6)=0</formula>
    </cfRule>
  </conditionalFormatting>
  <conditionalFormatting sqref="K9:L11 K8">
    <cfRule type="expression" dxfId="385" priority="71">
      <formula>CELL("protect",K8)=0</formula>
    </cfRule>
  </conditionalFormatting>
  <conditionalFormatting sqref="F7:I7 I8">
    <cfRule type="expression" dxfId="384" priority="54">
      <formula>CELL("protect",F7)=0</formula>
    </cfRule>
  </conditionalFormatting>
  <conditionalFormatting sqref="F8">
    <cfRule type="expression" dxfId="383" priority="50">
      <formula>CELL("protect",F8)=0</formula>
    </cfRule>
  </conditionalFormatting>
  <conditionalFormatting sqref="C3">
    <cfRule type="expression" dxfId="382" priority="41">
      <formula>CELL("protect",C3)=0</formula>
    </cfRule>
  </conditionalFormatting>
  <conditionalFormatting sqref="A3:B4">
    <cfRule type="expression" dxfId="381" priority="39">
      <formula>CELL("protect",A3)=0</formula>
    </cfRule>
  </conditionalFormatting>
  <conditionalFormatting sqref="D3">
    <cfRule type="expression" dxfId="380" priority="38">
      <formula>CELL("protect",D3)=0</formula>
    </cfRule>
  </conditionalFormatting>
  <conditionalFormatting sqref="E3:E4">
    <cfRule type="expression" dxfId="379" priority="37">
      <formula>CELL("Protect",E3)=0</formula>
    </cfRule>
  </conditionalFormatting>
  <conditionalFormatting sqref="G9">
    <cfRule type="expression" dxfId="378" priority="28">
      <formula>CELL("protect",G9)=0</formula>
    </cfRule>
  </conditionalFormatting>
  <conditionalFormatting sqref="G8">
    <cfRule type="expression" dxfId="377" priority="27">
      <formula>CELL("protect",G8)=0</formula>
    </cfRule>
  </conditionalFormatting>
  <conditionalFormatting sqref="H9">
    <cfRule type="expression" dxfId="376" priority="26">
      <formula>CELL("protect",H9)=0</formula>
    </cfRule>
  </conditionalFormatting>
  <conditionalFormatting sqref="G13:G15">
    <cfRule type="expression" dxfId="375" priority="25">
      <formula>CELL("protect",G13)=0</formula>
    </cfRule>
  </conditionalFormatting>
  <conditionalFormatting sqref="H3">
    <cfRule type="expression" dxfId="374" priority="22">
      <formula>CELL("Protect",H3)=0</formula>
    </cfRule>
  </conditionalFormatting>
  <conditionalFormatting sqref="H4">
    <cfRule type="expression" dxfId="373" priority="21">
      <formula>CELL("protect",H4)=0</formula>
    </cfRule>
  </conditionalFormatting>
  <conditionalFormatting sqref="A16:A46 H16:XFD46 C16:F46">
    <cfRule type="expression" dxfId="372" priority="19">
      <formula>CELL("protect",A16)=0</formula>
    </cfRule>
  </conditionalFormatting>
  <conditionalFormatting sqref="A16:A46 F16:F46">
    <cfRule type="expression" dxfId="371" priority="18">
      <formula>CELL("protect",A16)=0</formula>
    </cfRule>
  </conditionalFormatting>
  <conditionalFormatting sqref="I16:I46">
    <cfRule type="expression" dxfId="370" priority="17">
      <formula>CELL("protect",I16)=0</formula>
    </cfRule>
  </conditionalFormatting>
  <conditionalFormatting sqref="G16:G46">
    <cfRule type="expression" dxfId="369" priority="16">
      <formula>CELL("protect",G16)=0</formula>
    </cfRule>
  </conditionalFormatting>
  <conditionalFormatting sqref="A47:B47 F47:G47">
    <cfRule type="expression" dxfId="368" priority="15">
      <formula>CELL("protect",A47)=0</formula>
    </cfRule>
  </conditionalFormatting>
  <conditionalFormatting sqref="I47">
    <cfRule type="expression" dxfId="367" priority="14">
      <formula>CELL("protect",I47)=0</formula>
    </cfRule>
  </conditionalFormatting>
  <conditionalFormatting sqref="A48:E50">
    <cfRule type="expression" dxfId="366" priority="13">
      <formula>CELL("protect",A48)=0</formula>
    </cfRule>
  </conditionalFormatting>
  <conditionalFormatting sqref="A48:B48">
    <cfRule type="expression" dxfId="365" priority="12">
      <formula>CELL("protect",A48)=0</formula>
    </cfRule>
  </conditionalFormatting>
  <conditionalFormatting sqref="B51:E51">
    <cfRule type="expression" dxfId="364" priority="11">
      <formula>CELL("protect",B51)=0</formula>
    </cfRule>
  </conditionalFormatting>
  <conditionalFormatting sqref="F48:G48">
    <cfRule type="expression" dxfId="363" priority="10">
      <formula>CELL("protect",F48)=0</formula>
    </cfRule>
  </conditionalFormatting>
  <conditionalFormatting sqref="F48">
    <cfRule type="expression" dxfId="362" priority="9">
      <formula>CELL("protect",F48)=0</formula>
    </cfRule>
  </conditionalFormatting>
  <conditionalFormatting sqref="I48">
    <cfRule type="expression" dxfId="361" priority="8">
      <formula>CELL("protect",I48)=0</formula>
    </cfRule>
  </conditionalFormatting>
  <conditionalFormatting sqref="I48">
    <cfRule type="expression" dxfId="360" priority="7">
      <formula>CELL("protect",I48)=0</formula>
    </cfRule>
  </conditionalFormatting>
  <conditionalFormatting sqref="F49:F50">
    <cfRule type="expression" dxfId="359" priority="6">
      <formula>CELL("protect",F49)=0</formula>
    </cfRule>
  </conditionalFormatting>
  <conditionalFormatting sqref="F51:I51">
    <cfRule type="expression" dxfId="358" priority="5">
      <formula>CELL("protect",F51)=0</formula>
    </cfRule>
  </conditionalFormatting>
  <conditionalFormatting sqref="D4">
    <cfRule type="expression" dxfId="357" priority="4">
      <formula>CELL("protect",D4)=0</formula>
    </cfRule>
  </conditionalFormatting>
  <conditionalFormatting sqref="A51">
    <cfRule type="expression" dxfId="356" priority="3">
      <formula>CELL("protect",A51)=0</formula>
    </cfRule>
  </conditionalFormatting>
  <conditionalFormatting sqref="B13:B15">
    <cfRule type="expression" dxfId="355" priority="2">
      <formula>CELL("protect",B13)=0</formula>
    </cfRule>
  </conditionalFormatting>
  <conditionalFormatting sqref="B16:B46">
    <cfRule type="expression" dxfId="354" priority="1">
      <formula>CELL("protect",B16)=0</formula>
    </cfRule>
  </conditionalFormatting>
  <dataValidations count="1">
    <dataValidation type="whole" allowBlank="1" showInputMessage="1" showErrorMessage="1" error="Enter whole amounts only (no less than negative 20,000).  Round cents to the nearest dollar." sqref="I13:I46" xr:uid="{00000000-0002-0000-1200-000000000000}">
      <formula1>-20000</formula1>
      <formula2>999999999999999000000</formula2>
    </dataValidation>
  </dataValidations>
  <printOptions horizontalCentered="1" verticalCentered="1"/>
  <pageMargins left="0.3" right="0.25" top="0.25" bottom="0.35" header="0.5" footer="0.2"/>
  <pageSetup scale="77" orientation="landscape" r:id="rId1"/>
  <headerFooter>
    <oddFooter>&amp;R&amp;"Tahoma,Regular"&amp;10ID-46 (rev. 07/21), Schedule &amp;A</oddFooter>
  </headerFooter>
  <drawing r:id="rId2"/>
  <legacyDrawing r:id="rId3"/>
  <controls>
    <mc:AlternateContent xmlns:mc="http://schemas.openxmlformats.org/markup-compatibility/2006">
      <mc:Choice Requires="x14">
        <control shapeId="92164" r:id="rId4" name="CheckBox1">
          <controlPr defaultSize="0" autoLine="0" r:id="rId5">
            <anchor moveWithCells="1">
              <from>
                <xdr:col>7</xdr:col>
                <xdr:colOff>647700</xdr:colOff>
                <xdr:row>0</xdr:row>
                <xdr:rowOff>19050</xdr:rowOff>
              </from>
              <to>
                <xdr:col>8</xdr:col>
                <xdr:colOff>828675</xdr:colOff>
                <xdr:row>1</xdr:row>
                <xdr:rowOff>38100</xdr:rowOff>
              </to>
            </anchor>
          </controlPr>
        </control>
      </mc:Choice>
      <mc:Fallback>
        <control shapeId="92164" r:id="rId4" name="CheckBox1"/>
      </mc:Fallback>
    </mc:AlternateContent>
    <mc:AlternateContent xmlns:mc="http://schemas.openxmlformats.org/markup-compatibility/2006">
      <mc:Choice Requires="x14">
        <control shapeId="92161" r:id="rId6" name="Check Box 1">
          <controlPr defaultSize="0" autoFill="0" autoLine="0" autoPict="0">
            <anchor moveWithCells="1" sizeWithCells="1">
              <from>
                <xdr:col>9</xdr:col>
                <xdr:colOff>0</xdr:colOff>
                <xdr:row>0</xdr:row>
                <xdr:rowOff>0</xdr:rowOff>
              </from>
              <to>
                <xdr:col>9</xdr:col>
                <xdr:colOff>0</xdr:colOff>
                <xdr:row>0</xdr:row>
                <xdr:rowOff>95250</xdr:rowOff>
              </to>
            </anchor>
          </controlPr>
        </control>
      </mc:Choice>
    </mc:AlternateContent>
  </controls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sheetPr codeName="Sheet31"/>
  <dimension ref="A1:L51"/>
  <sheetViews>
    <sheetView zoomScale="85" zoomScaleNormal="85" workbookViewId="0">
      <pane ySplit="12" topLeftCell="A13" activePane="bottomLeft" state="frozen"/>
      <selection activeCell="J59" sqref="J59"/>
      <selection pane="bottomLeft" activeCell="A2" sqref="A2:I2"/>
    </sheetView>
  </sheetViews>
  <sheetFormatPr defaultRowHeight="15.75" customHeight="1" x14ac:dyDescent="0.2"/>
  <cols>
    <col min="1" max="1" width="39.875" style="15" customWidth="1"/>
    <col min="2" max="2" width="3.75" style="15" customWidth="1"/>
    <col min="3" max="3" width="16.75" style="15" customWidth="1"/>
    <col min="4" max="4" width="38.875" style="15" customWidth="1"/>
    <col min="5" max="5" width="10.625" style="15" customWidth="1"/>
    <col min="6" max="6" width="10.5" style="15" customWidth="1"/>
    <col min="7" max="9" width="13.25" style="15" customWidth="1"/>
    <col min="10" max="10" width="2.875" style="15" customWidth="1"/>
    <col min="11" max="12" width="10.875" style="15" customWidth="1"/>
    <col min="13" max="16384" width="9" style="15"/>
  </cols>
  <sheetData>
    <row r="1" spans="1:12" s="98" customFormat="1" ht="19.5" customHeight="1" x14ac:dyDescent="0.2">
      <c r="A1" s="913" t="s">
        <v>835</v>
      </c>
      <c r="B1" s="914"/>
      <c r="C1" s="914"/>
      <c r="D1" s="914"/>
      <c r="E1" s="914"/>
      <c r="F1" s="914"/>
      <c r="G1" s="914"/>
      <c r="H1" s="914"/>
      <c r="I1" s="915"/>
    </row>
    <row r="2" spans="1:12" s="98" customFormat="1" ht="12" customHeight="1" x14ac:dyDescent="0.2">
      <c r="A2" s="924"/>
      <c r="B2" s="925"/>
      <c r="C2" s="925"/>
      <c r="D2" s="925"/>
      <c r="E2" s="925"/>
      <c r="F2" s="925"/>
      <c r="G2" s="925"/>
      <c r="H2" s="925"/>
      <c r="I2" s="926"/>
      <c r="K2" s="582" t="s">
        <v>597</v>
      </c>
      <c r="L2" s="572"/>
    </row>
    <row r="3" spans="1:12" s="98" customFormat="1" ht="15.75" customHeight="1" x14ac:dyDescent="0.2">
      <c r="A3" s="85" t="s">
        <v>162</v>
      </c>
      <c r="B3" s="652"/>
      <c r="D3" s="613" t="s">
        <v>47</v>
      </c>
      <c r="E3" s="613" t="s">
        <v>163</v>
      </c>
      <c r="F3" s="613"/>
      <c r="G3" s="613"/>
      <c r="H3" s="613" t="s">
        <v>107</v>
      </c>
      <c r="I3" s="93"/>
      <c r="K3" s="582" t="s">
        <v>596</v>
      </c>
      <c r="L3" s="572"/>
    </row>
    <row r="4" spans="1:12" s="98" customFormat="1" ht="15.75" customHeight="1" x14ac:dyDescent="0.2">
      <c r="A4" s="910">
        <f>Cert!A8</f>
        <v>0</v>
      </c>
      <c r="B4" s="911"/>
      <c r="C4" s="911"/>
      <c r="D4" s="611">
        <f>Cert!$F$8</f>
        <v>0</v>
      </c>
      <c r="E4" s="912">
        <f>Cert!$K$8</f>
        <v>0</v>
      </c>
      <c r="F4" s="912"/>
      <c r="G4" s="612"/>
      <c r="H4" s="612" t="str">
        <f>TEXT(Cert!$K$10,"mm/dd/yy")&amp;" to "&amp;TEXT(Cert!$M$10,"mm/dd/yy")</f>
        <v>07/01/20 to 06/30/21</v>
      </c>
      <c r="I4" s="93"/>
    </row>
    <row r="5" spans="1:12" s="98" customFormat="1" ht="8.25" customHeight="1" x14ac:dyDescent="0.2">
      <c r="A5" s="1"/>
      <c r="B5" s="94"/>
      <c r="C5" s="94"/>
      <c r="D5" s="94"/>
      <c r="E5" s="94"/>
      <c r="F5" s="28"/>
      <c r="G5" s="28"/>
      <c r="H5" s="26"/>
      <c r="I5" s="27"/>
    </row>
    <row r="6" spans="1:12" s="6" customFormat="1" ht="15" thickBot="1" x14ac:dyDescent="0.25">
      <c r="A6" s="617" t="s">
        <v>9</v>
      </c>
      <c r="B6" s="655" t="s">
        <v>692</v>
      </c>
      <c r="C6" s="617" t="s">
        <v>554</v>
      </c>
      <c r="D6" s="4" t="s">
        <v>555</v>
      </c>
      <c r="E6" s="617" t="s">
        <v>556</v>
      </c>
      <c r="F6" s="5" t="s">
        <v>564</v>
      </c>
      <c r="G6" s="4" t="s">
        <v>558</v>
      </c>
      <c r="H6" s="4" t="s">
        <v>559</v>
      </c>
      <c r="I6" s="30" t="s">
        <v>560</v>
      </c>
      <c r="K6" s="1000" t="s">
        <v>598</v>
      </c>
      <c r="L6" s="1001"/>
    </row>
    <row r="7" spans="1:12" s="481" customFormat="1" ht="18" customHeight="1" x14ac:dyDescent="0.25">
      <c r="A7" s="1014" t="s">
        <v>476</v>
      </c>
      <c r="B7" s="1011" t="s">
        <v>693</v>
      </c>
      <c r="C7" s="963" t="s">
        <v>547</v>
      </c>
      <c r="D7" s="1017" t="s">
        <v>36</v>
      </c>
      <c r="E7" s="1019" t="s">
        <v>478</v>
      </c>
      <c r="F7" s="1022" t="s">
        <v>268</v>
      </c>
      <c r="G7" s="1023"/>
      <c r="H7" s="1023"/>
      <c r="I7" s="1024"/>
      <c r="K7" s="1005" t="s">
        <v>473</v>
      </c>
      <c r="L7" s="1006"/>
    </row>
    <row r="8" spans="1:12" s="6" customFormat="1" ht="15" customHeight="1" x14ac:dyDescent="0.2">
      <c r="A8" s="1015"/>
      <c r="B8" s="1012"/>
      <c r="C8" s="964"/>
      <c r="D8" s="1018"/>
      <c r="E8" s="1020"/>
      <c r="F8" s="1025" t="s">
        <v>525</v>
      </c>
      <c r="G8" s="1007" t="s">
        <v>582</v>
      </c>
      <c r="H8" s="1008"/>
      <c r="I8" s="1002" t="s">
        <v>599</v>
      </c>
      <c r="K8" s="1000" t="s">
        <v>474</v>
      </c>
      <c r="L8" s="1001"/>
    </row>
    <row r="9" spans="1:12" s="6" customFormat="1" ht="15.75" customHeight="1" x14ac:dyDescent="0.2">
      <c r="A9" s="1015"/>
      <c r="B9" s="1012"/>
      <c r="C9" s="964"/>
      <c r="D9" s="1018"/>
      <c r="E9" s="1020"/>
      <c r="F9" s="1026"/>
      <c r="G9" s="1009" t="s">
        <v>580</v>
      </c>
      <c r="H9" s="1009" t="s">
        <v>581</v>
      </c>
      <c r="I9" s="1003"/>
      <c r="K9" s="634" t="s">
        <v>475</v>
      </c>
      <c r="L9" s="634" t="s">
        <v>475</v>
      </c>
    </row>
    <row r="10" spans="1:12" s="6" customFormat="1" ht="15.75" customHeight="1" thickBot="1" x14ac:dyDescent="0.25">
      <c r="A10" s="1016"/>
      <c r="B10" s="1013"/>
      <c r="C10" s="965"/>
      <c r="D10" s="955"/>
      <c r="E10" s="1021"/>
      <c r="F10" s="1027"/>
      <c r="G10" s="1010"/>
      <c r="H10" s="1010"/>
      <c r="I10" s="1004"/>
      <c r="K10" s="635" t="s">
        <v>471</v>
      </c>
      <c r="L10" s="635" t="s">
        <v>472</v>
      </c>
    </row>
    <row r="11" spans="1:12" s="6" customFormat="1" ht="15.75" customHeight="1" x14ac:dyDescent="0.2">
      <c r="A11" s="462" t="s">
        <v>431</v>
      </c>
      <c r="B11" s="462" t="s">
        <v>267</v>
      </c>
      <c r="C11" s="463" t="s">
        <v>586</v>
      </c>
      <c r="D11" s="462" t="s">
        <v>477</v>
      </c>
      <c r="E11" s="464" t="s">
        <v>590</v>
      </c>
      <c r="F11" s="581" t="s">
        <v>592</v>
      </c>
      <c r="G11" s="465" t="s">
        <v>584</v>
      </c>
      <c r="H11" s="465" t="s">
        <v>585</v>
      </c>
      <c r="I11" s="465" t="s">
        <v>479</v>
      </c>
      <c r="K11" s="20"/>
      <c r="L11" s="20"/>
    </row>
    <row r="12" spans="1:12" ht="15.75" hidden="1" customHeight="1" x14ac:dyDescent="0.2">
      <c r="A12" s="206"/>
      <c r="B12" s="6"/>
      <c r="C12" s="6"/>
      <c r="D12" s="6"/>
      <c r="E12" s="6"/>
      <c r="F12" s="466"/>
      <c r="G12" s="6"/>
      <c r="H12" s="6"/>
      <c r="I12" s="467"/>
      <c r="K12" s="21"/>
      <c r="L12" s="21"/>
    </row>
    <row r="13" spans="1:12" s="6" customFormat="1" ht="15.75" customHeight="1" x14ac:dyDescent="0.2">
      <c r="A13" s="681"/>
      <c r="B13" s="468"/>
      <c r="C13" s="468"/>
      <c r="D13" s="469"/>
      <c r="E13" s="585"/>
      <c r="F13" s="470"/>
      <c r="G13" s="471"/>
      <c r="H13" s="394"/>
      <c r="I13" s="644"/>
      <c r="K13" s="22">
        <f>IF(H13&gt;1,(H13*F13)-I13,IF(G13&gt;1,(F13*E13*G13)-I13,0))</f>
        <v>0</v>
      </c>
      <c r="L13" s="23">
        <f>IF(I13&gt;0,+K13/I13,0)</f>
        <v>0</v>
      </c>
    </row>
    <row r="14" spans="1:12" s="6" customFormat="1" ht="15.75" customHeight="1" x14ac:dyDescent="0.2">
      <c r="A14" s="681"/>
      <c r="B14" s="468"/>
      <c r="C14" s="468"/>
      <c r="D14" s="469"/>
      <c r="E14" s="585"/>
      <c r="F14" s="470"/>
      <c r="G14" s="471"/>
      <c r="H14" s="394"/>
      <c r="I14" s="644"/>
      <c r="K14" s="22">
        <f>IF(H14&gt;1,(H14*F14)-I14,IF(G14&gt;1,(F14*E14*G14)-I14,0))</f>
        <v>0</v>
      </c>
      <c r="L14" s="23">
        <f>IF(I14&gt;0,+K14/I14,0)</f>
        <v>0</v>
      </c>
    </row>
    <row r="15" spans="1:12" ht="15.75" customHeight="1" x14ac:dyDescent="0.2">
      <c r="A15" s="681"/>
      <c r="B15" s="468"/>
      <c r="C15" s="468"/>
      <c r="D15" s="469"/>
      <c r="E15" s="585"/>
      <c r="F15" s="470"/>
      <c r="G15" s="471"/>
      <c r="H15" s="394"/>
      <c r="I15" s="644"/>
      <c r="K15" s="22">
        <f t="shared" ref="K15:K46" si="0">IF(H15&gt;1,(H15*F15)-I15,IF(G15&gt;1,(F15*E15*G15)-I15,0))</f>
        <v>0</v>
      </c>
      <c r="L15" s="23">
        <f>IF(I15&gt;0,+K15/I15,0)</f>
        <v>0</v>
      </c>
    </row>
    <row r="16" spans="1:12" ht="15.75" customHeight="1" x14ac:dyDescent="0.2">
      <c r="A16" s="681"/>
      <c r="B16" s="468"/>
      <c r="C16" s="468"/>
      <c r="D16" s="469"/>
      <c r="E16" s="585"/>
      <c r="F16" s="470"/>
      <c r="G16" s="471"/>
      <c r="H16" s="394"/>
      <c r="I16" s="644"/>
      <c r="K16" s="22">
        <f t="shared" si="0"/>
        <v>0</v>
      </c>
      <c r="L16" s="23">
        <f t="shared" ref="L16:L46" si="1">IF(I16&gt;0,+K16/I16,0)</f>
        <v>0</v>
      </c>
    </row>
    <row r="17" spans="1:12" ht="15.75" customHeight="1" x14ac:dyDescent="0.2">
      <c r="A17" s="681"/>
      <c r="B17" s="468"/>
      <c r="C17" s="468"/>
      <c r="D17" s="469"/>
      <c r="E17" s="585"/>
      <c r="F17" s="470"/>
      <c r="G17" s="471"/>
      <c r="H17" s="394"/>
      <c r="I17" s="644"/>
      <c r="K17" s="22">
        <f t="shared" si="0"/>
        <v>0</v>
      </c>
      <c r="L17" s="23">
        <f t="shared" si="1"/>
        <v>0</v>
      </c>
    </row>
    <row r="18" spans="1:12" ht="15.75" customHeight="1" x14ac:dyDescent="0.2">
      <c r="A18" s="681"/>
      <c r="B18" s="468"/>
      <c r="C18" s="468"/>
      <c r="D18" s="469"/>
      <c r="E18" s="585"/>
      <c r="F18" s="470"/>
      <c r="G18" s="471"/>
      <c r="H18" s="394"/>
      <c r="I18" s="644"/>
      <c r="K18" s="22">
        <f t="shared" si="0"/>
        <v>0</v>
      </c>
      <c r="L18" s="23">
        <f t="shared" si="1"/>
        <v>0</v>
      </c>
    </row>
    <row r="19" spans="1:12" ht="15.75" customHeight="1" x14ac:dyDescent="0.2">
      <c r="A19" s="681"/>
      <c r="B19" s="468"/>
      <c r="C19" s="468"/>
      <c r="D19" s="469"/>
      <c r="E19" s="585"/>
      <c r="F19" s="470"/>
      <c r="G19" s="471"/>
      <c r="H19" s="394"/>
      <c r="I19" s="644"/>
      <c r="K19" s="22">
        <f t="shared" si="0"/>
        <v>0</v>
      </c>
      <c r="L19" s="23">
        <f t="shared" si="1"/>
        <v>0</v>
      </c>
    </row>
    <row r="20" spans="1:12" ht="15.75" customHeight="1" x14ac:dyDescent="0.2">
      <c r="A20" s="681"/>
      <c r="B20" s="468"/>
      <c r="C20" s="468"/>
      <c r="D20" s="469"/>
      <c r="E20" s="585"/>
      <c r="F20" s="470"/>
      <c r="G20" s="471"/>
      <c r="H20" s="394"/>
      <c r="I20" s="644"/>
      <c r="K20" s="22">
        <f t="shared" si="0"/>
        <v>0</v>
      </c>
      <c r="L20" s="23">
        <f t="shared" si="1"/>
        <v>0</v>
      </c>
    </row>
    <row r="21" spans="1:12" ht="15.75" customHeight="1" x14ac:dyDescent="0.2">
      <c r="A21" s="681"/>
      <c r="B21" s="468"/>
      <c r="C21" s="468"/>
      <c r="D21" s="469"/>
      <c r="E21" s="585"/>
      <c r="F21" s="470"/>
      <c r="G21" s="471"/>
      <c r="H21" s="394"/>
      <c r="I21" s="644"/>
      <c r="K21" s="22">
        <f t="shared" si="0"/>
        <v>0</v>
      </c>
      <c r="L21" s="23">
        <f t="shared" si="1"/>
        <v>0</v>
      </c>
    </row>
    <row r="22" spans="1:12" ht="15.75" customHeight="1" x14ac:dyDescent="0.2">
      <c r="A22" s="681"/>
      <c r="B22" s="468"/>
      <c r="C22" s="468"/>
      <c r="D22" s="469"/>
      <c r="E22" s="585"/>
      <c r="F22" s="470"/>
      <c r="G22" s="471"/>
      <c r="H22" s="394"/>
      <c r="I22" s="644"/>
      <c r="K22" s="22">
        <f t="shared" si="0"/>
        <v>0</v>
      </c>
      <c r="L22" s="23">
        <f t="shared" si="1"/>
        <v>0</v>
      </c>
    </row>
    <row r="23" spans="1:12" ht="15.75" customHeight="1" x14ac:dyDescent="0.2">
      <c r="A23" s="681"/>
      <c r="B23" s="468"/>
      <c r="C23" s="468"/>
      <c r="D23" s="469"/>
      <c r="E23" s="585"/>
      <c r="F23" s="470"/>
      <c r="G23" s="471"/>
      <c r="H23" s="394"/>
      <c r="I23" s="644"/>
      <c r="K23" s="22">
        <f t="shared" si="0"/>
        <v>0</v>
      </c>
      <c r="L23" s="23">
        <f t="shared" si="1"/>
        <v>0</v>
      </c>
    </row>
    <row r="24" spans="1:12" ht="15.75" customHeight="1" x14ac:dyDescent="0.2">
      <c r="A24" s="681"/>
      <c r="B24" s="468"/>
      <c r="C24" s="468"/>
      <c r="D24" s="469"/>
      <c r="E24" s="585"/>
      <c r="F24" s="470"/>
      <c r="G24" s="471"/>
      <c r="H24" s="394"/>
      <c r="I24" s="644"/>
      <c r="K24" s="22">
        <f t="shared" si="0"/>
        <v>0</v>
      </c>
      <c r="L24" s="23">
        <f t="shared" si="1"/>
        <v>0</v>
      </c>
    </row>
    <row r="25" spans="1:12" ht="15.75" customHeight="1" x14ac:dyDescent="0.2">
      <c r="A25" s="681"/>
      <c r="B25" s="468"/>
      <c r="C25" s="468"/>
      <c r="D25" s="469"/>
      <c r="E25" s="585"/>
      <c r="F25" s="470"/>
      <c r="G25" s="471"/>
      <c r="H25" s="394"/>
      <c r="I25" s="644"/>
      <c r="K25" s="22">
        <f t="shared" si="0"/>
        <v>0</v>
      </c>
      <c r="L25" s="23">
        <f t="shared" si="1"/>
        <v>0</v>
      </c>
    </row>
    <row r="26" spans="1:12" ht="15.75" customHeight="1" x14ac:dyDescent="0.2">
      <c r="A26" s="681"/>
      <c r="B26" s="468"/>
      <c r="C26" s="468"/>
      <c r="D26" s="469"/>
      <c r="E26" s="585"/>
      <c r="F26" s="470"/>
      <c r="G26" s="471"/>
      <c r="H26" s="394"/>
      <c r="I26" s="644"/>
      <c r="K26" s="22">
        <f t="shared" si="0"/>
        <v>0</v>
      </c>
      <c r="L26" s="23">
        <f t="shared" si="1"/>
        <v>0</v>
      </c>
    </row>
    <row r="27" spans="1:12" ht="15.75" customHeight="1" x14ac:dyDescent="0.2">
      <c r="A27" s="681"/>
      <c r="B27" s="468"/>
      <c r="C27" s="468"/>
      <c r="D27" s="469"/>
      <c r="E27" s="585"/>
      <c r="F27" s="470"/>
      <c r="G27" s="471"/>
      <c r="H27" s="394"/>
      <c r="I27" s="644"/>
      <c r="K27" s="22">
        <f t="shared" si="0"/>
        <v>0</v>
      </c>
      <c r="L27" s="23">
        <f t="shared" si="1"/>
        <v>0</v>
      </c>
    </row>
    <row r="28" spans="1:12" ht="15.75" customHeight="1" x14ac:dyDescent="0.2">
      <c r="A28" s="681"/>
      <c r="B28" s="468"/>
      <c r="C28" s="468"/>
      <c r="D28" s="469"/>
      <c r="E28" s="585"/>
      <c r="F28" s="470"/>
      <c r="G28" s="471"/>
      <c r="H28" s="394"/>
      <c r="I28" s="644"/>
      <c r="K28" s="22">
        <f t="shared" si="0"/>
        <v>0</v>
      </c>
      <c r="L28" s="23">
        <f t="shared" si="1"/>
        <v>0</v>
      </c>
    </row>
    <row r="29" spans="1:12" ht="15.75" customHeight="1" x14ac:dyDescent="0.2">
      <c r="A29" s="681"/>
      <c r="B29" s="468"/>
      <c r="C29" s="468"/>
      <c r="D29" s="469"/>
      <c r="E29" s="585"/>
      <c r="F29" s="470"/>
      <c r="G29" s="471"/>
      <c r="H29" s="394"/>
      <c r="I29" s="644"/>
      <c r="K29" s="22">
        <f t="shared" si="0"/>
        <v>0</v>
      </c>
      <c r="L29" s="23">
        <f t="shared" si="1"/>
        <v>0</v>
      </c>
    </row>
    <row r="30" spans="1:12" ht="15.75" customHeight="1" x14ac:dyDescent="0.2">
      <c r="A30" s="681"/>
      <c r="B30" s="468"/>
      <c r="C30" s="468"/>
      <c r="D30" s="469"/>
      <c r="E30" s="585"/>
      <c r="F30" s="470"/>
      <c r="G30" s="471"/>
      <c r="H30" s="394"/>
      <c r="I30" s="644"/>
      <c r="K30" s="22">
        <f t="shared" si="0"/>
        <v>0</v>
      </c>
      <c r="L30" s="23">
        <f t="shared" si="1"/>
        <v>0</v>
      </c>
    </row>
    <row r="31" spans="1:12" ht="15.75" customHeight="1" x14ac:dyDescent="0.2">
      <c r="A31" s="681"/>
      <c r="B31" s="468"/>
      <c r="C31" s="468"/>
      <c r="D31" s="469"/>
      <c r="E31" s="585"/>
      <c r="F31" s="470"/>
      <c r="G31" s="471"/>
      <c r="H31" s="394"/>
      <c r="I31" s="644"/>
      <c r="K31" s="22">
        <f t="shared" si="0"/>
        <v>0</v>
      </c>
      <c r="L31" s="23">
        <f t="shared" si="1"/>
        <v>0</v>
      </c>
    </row>
    <row r="32" spans="1:12" ht="15.75" customHeight="1" x14ac:dyDescent="0.2">
      <c r="A32" s="681"/>
      <c r="B32" s="468"/>
      <c r="C32" s="468"/>
      <c r="D32" s="469"/>
      <c r="E32" s="585"/>
      <c r="F32" s="470"/>
      <c r="G32" s="471"/>
      <c r="H32" s="394"/>
      <c r="I32" s="644"/>
      <c r="K32" s="22">
        <f t="shared" si="0"/>
        <v>0</v>
      </c>
      <c r="L32" s="23">
        <f t="shared" si="1"/>
        <v>0</v>
      </c>
    </row>
    <row r="33" spans="1:12" ht="15.75" customHeight="1" x14ac:dyDescent="0.2">
      <c r="A33" s="681"/>
      <c r="B33" s="468"/>
      <c r="C33" s="468"/>
      <c r="D33" s="469"/>
      <c r="E33" s="585"/>
      <c r="F33" s="470"/>
      <c r="G33" s="471"/>
      <c r="H33" s="394"/>
      <c r="I33" s="644"/>
      <c r="K33" s="22">
        <f t="shared" si="0"/>
        <v>0</v>
      </c>
      <c r="L33" s="23">
        <f t="shared" si="1"/>
        <v>0</v>
      </c>
    </row>
    <row r="34" spans="1:12" ht="15.75" customHeight="1" x14ac:dyDescent="0.2">
      <c r="A34" s="681"/>
      <c r="B34" s="468"/>
      <c r="C34" s="468"/>
      <c r="D34" s="469"/>
      <c r="E34" s="585"/>
      <c r="F34" s="470"/>
      <c r="G34" s="471"/>
      <c r="H34" s="394"/>
      <c r="I34" s="644"/>
      <c r="K34" s="22">
        <f t="shared" si="0"/>
        <v>0</v>
      </c>
      <c r="L34" s="23">
        <f t="shared" si="1"/>
        <v>0</v>
      </c>
    </row>
    <row r="35" spans="1:12" ht="15.75" customHeight="1" x14ac:dyDescent="0.2">
      <c r="A35" s="681"/>
      <c r="B35" s="468"/>
      <c r="C35" s="468"/>
      <c r="D35" s="469"/>
      <c r="E35" s="585"/>
      <c r="F35" s="470"/>
      <c r="G35" s="471"/>
      <c r="H35" s="394"/>
      <c r="I35" s="644"/>
      <c r="K35" s="22">
        <f t="shared" si="0"/>
        <v>0</v>
      </c>
      <c r="L35" s="23">
        <f t="shared" si="1"/>
        <v>0</v>
      </c>
    </row>
    <row r="36" spans="1:12" ht="15.75" customHeight="1" x14ac:dyDescent="0.2">
      <c r="A36" s="681"/>
      <c r="B36" s="468"/>
      <c r="C36" s="468"/>
      <c r="D36" s="469"/>
      <c r="E36" s="585"/>
      <c r="F36" s="470"/>
      <c r="G36" s="471"/>
      <c r="H36" s="394"/>
      <c r="I36" s="644"/>
      <c r="K36" s="22">
        <f t="shared" si="0"/>
        <v>0</v>
      </c>
      <c r="L36" s="23">
        <f t="shared" si="1"/>
        <v>0</v>
      </c>
    </row>
    <row r="37" spans="1:12" ht="15.75" customHeight="1" x14ac:dyDescent="0.2">
      <c r="A37" s="227"/>
      <c r="B37" s="468"/>
      <c r="C37" s="468"/>
      <c r="D37" s="469"/>
      <c r="E37" s="585"/>
      <c r="F37" s="470"/>
      <c r="G37" s="471"/>
      <c r="H37" s="394"/>
      <c r="I37" s="644"/>
      <c r="K37" s="22">
        <f t="shared" si="0"/>
        <v>0</v>
      </c>
      <c r="L37" s="23">
        <f t="shared" si="1"/>
        <v>0</v>
      </c>
    </row>
    <row r="38" spans="1:12" ht="15.75" customHeight="1" x14ac:dyDescent="0.2">
      <c r="A38" s="227"/>
      <c r="B38" s="468"/>
      <c r="C38" s="468"/>
      <c r="D38" s="469"/>
      <c r="E38" s="585"/>
      <c r="F38" s="470"/>
      <c r="G38" s="471"/>
      <c r="H38" s="394"/>
      <c r="I38" s="644"/>
      <c r="K38" s="22">
        <f t="shared" si="0"/>
        <v>0</v>
      </c>
      <c r="L38" s="23">
        <f t="shared" si="1"/>
        <v>0</v>
      </c>
    </row>
    <row r="39" spans="1:12" ht="15.75" customHeight="1" x14ac:dyDescent="0.2">
      <c r="A39" s="227"/>
      <c r="B39" s="468"/>
      <c r="C39" s="468"/>
      <c r="D39" s="469"/>
      <c r="E39" s="585"/>
      <c r="F39" s="470"/>
      <c r="G39" s="471"/>
      <c r="H39" s="394"/>
      <c r="I39" s="644"/>
      <c r="K39" s="22">
        <f t="shared" si="0"/>
        <v>0</v>
      </c>
      <c r="L39" s="23">
        <f t="shared" si="1"/>
        <v>0</v>
      </c>
    </row>
    <row r="40" spans="1:12" ht="15.75" customHeight="1" x14ac:dyDescent="0.2">
      <c r="A40" s="227"/>
      <c r="B40" s="468"/>
      <c r="C40" s="468"/>
      <c r="D40" s="469"/>
      <c r="E40" s="585"/>
      <c r="F40" s="470"/>
      <c r="G40" s="471"/>
      <c r="H40" s="394"/>
      <c r="I40" s="644"/>
      <c r="K40" s="22">
        <f t="shared" si="0"/>
        <v>0</v>
      </c>
      <c r="L40" s="23">
        <f t="shared" si="1"/>
        <v>0</v>
      </c>
    </row>
    <row r="41" spans="1:12" ht="15.75" customHeight="1" x14ac:dyDescent="0.2">
      <c r="A41" s="227"/>
      <c r="B41" s="468"/>
      <c r="C41" s="468"/>
      <c r="D41" s="469"/>
      <c r="E41" s="585"/>
      <c r="F41" s="470"/>
      <c r="G41" s="471"/>
      <c r="H41" s="394"/>
      <c r="I41" s="644"/>
      <c r="K41" s="22">
        <f t="shared" si="0"/>
        <v>0</v>
      </c>
      <c r="L41" s="23">
        <f t="shared" si="1"/>
        <v>0</v>
      </c>
    </row>
    <row r="42" spans="1:12" ht="15.75" customHeight="1" x14ac:dyDescent="0.2">
      <c r="A42" s="227"/>
      <c r="B42" s="468"/>
      <c r="C42" s="468"/>
      <c r="D42" s="469"/>
      <c r="E42" s="585"/>
      <c r="F42" s="470"/>
      <c r="G42" s="471"/>
      <c r="H42" s="394"/>
      <c r="I42" s="644"/>
      <c r="K42" s="22">
        <f t="shared" si="0"/>
        <v>0</v>
      </c>
      <c r="L42" s="23">
        <f t="shared" si="1"/>
        <v>0</v>
      </c>
    </row>
    <row r="43" spans="1:12" ht="15.75" customHeight="1" x14ac:dyDescent="0.2">
      <c r="A43" s="227"/>
      <c r="B43" s="468"/>
      <c r="C43" s="468"/>
      <c r="D43" s="469"/>
      <c r="E43" s="585"/>
      <c r="F43" s="470"/>
      <c r="G43" s="471"/>
      <c r="H43" s="394"/>
      <c r="I43" s="644"/>
      <c r="K43" s="22">
        <f t="shared" si="0"/>
        <v>0</v>
      </c>
      <c r="L43" s="23">
        <f t="shared" si="1"/>
        <v>0</v>
      </c>
    </row>
    <row r="44" spans="1:12" ht="15.75" customHeight="1" x14ac:dyDescent="0.2">
      <c r="A44" s="227"/>
      <c r="B44" s="468"/>
      <c r="C44" s="468"/>
      <c r="D44" s="469"/>
      <c r="E44" s="585"/>
      <c r="F44" s="470"/>
      <c r="G44" s="471"/>
      <c r="H44" s="394"/>
      <c r="I44" s="644"/>
      <c r="K44" s="22">
        <f t="shared" si="0"/>
        <v>0</v>
      </c>
      <c r="L44" s="23">
        <f t="shared" si="1"/>
        <v>0</v>
      </c>
    </row>
    <row r="45" spans="1:12" ht="15.75" customHeight="1" x14ac:dyDescent="0.2">
      <c r="A45" s="227"/>
      <c r="B45" s="468"/>
      <c r="C45" s="468"/>
      <c r="D45" s="469"/>
      <c r="E45" s="585"/>
      <c r="F45" s="470"/>
      <c r="G45" s="471"/>
      <c r="H45" s="394"/>
      <c r="I45" s="644"/>
      <c r="K45" s="22">
        <f t="shared" si="0"/>
        <v>0</v>
      </c>
      <c r="L45" s="23">
        <f t="shared" si="1"/>
        <v>0</v>
      </c>
    </row>
    <row r="46" spans="1:12" ht="15.75" customHeight="1" x14ac:dyDescent="0.2">
      <c r="A46" s="227"/>
      <c r="B46" s="468"/>
      <c r="C46" s="468"/>
      <c r="D46" s="469"/>
      <c r="E46" s="585"/>
      <c r="F46" s="470"/>
      <c r="G46" s="471"/>
      <c r="H46" s="394"/>
      <c r="I46" s="644"/>
      <c r="K46" s="22">
        <f t="shared" si="0"/>
        <v>0</v>
      </c>
      <c r="L46" s="23">
        <f t="shared" si="1"/>
        <v>0</v>
      </c>
    </row>
    <row r="47" spans="1:12" ht="15.75" hidden="1" customHeight="1" x14ac:dyDescent="0.2">
      <c r="A47" s="473"/>
      <c r="B47" s="296"/>
      <c r="C47" s="6"/>
      <c r="D47" s="6"/>
      <c r="E47" s="6"/>
      <c r="F47" s="474"/>
      <c r="G47" s="280"/>
      <c r="H47" s="280"/>
      <c r="I47" s="648"/>
      <c r="K47" s="21"/>
      <c r="L47" s="21"/>
    </row>
    <row r="48" spans="1:12" ht="17.25" customHeight="1" thickBot="1" x14ac:dyDescent="0.25">
      <c r="A48" s="475" t="s">
        <v>809</v>
      </c>
      <c r="B48" s="679"/>
      <c r="C48" s="476"/>
      <c r="D48" s="477"/>
      <c r="E48" s="478"/>
      <c r="F48" s="480">
        <f>SUM(F13:F46)</f>
        <v>0</v>
      </c>
      <c r="G48" s="479"/>
      <c r="H48" s="479"/>
      <c r="I48" s="646">
        <f>SUM(I13:I46)</f>
        <v>0</v>
      </c>
      <c r="K48" s="21"/>
      <c r="L48" s="21"/>
    </row>
    <row r="49" spans="1:9" ht="15.75" customHeight="1" x14ac:dyDescent="0.2">
      <c r="A49" s="250"/>
      <c r="B49" s="86"/>
      <c r="C49" s="86"/>
      <c r="D49" s="86"/>
      <c r="E49" s="86"/>
      <c r="F49" s="1028"/>
      <c r="G49" s="1028"/>
      <c r="H49" s="1028"/>
      <c r="I49" s="1029"/>
    </row>
    <row r="50" spans="1:9" ht="15.75" hidden="1" customHeight="1" x14ac:dyDescent="0.2">
      <c r="A50" s="155"/>
      <c r="B50" s="134"/>
      <c r="C50" s="134"/>
      <c r="D50" s="134"/>
      <c r="E50" s="134"/>
      <c r="F50" s="485"/>
      <c r="G50" s="485"/>
      <c r="H50" s="485"/>
      <c r="I50" s="486"/>
    </row>
    <row r="51" spans="1:9" ht="15.75" customHeight="1" x14ac:dyDescent="0.2">
      <c r="A51" s="25" t="s">
        <v>635</v>
      </c>
      <c r="B51" s="680"/>
      <c r="C51" s="487"/>
      <c r="D51" s="94"/>
      <c r="E51" s="94"/>
      <c r="F51" s="94"/>
      <c r="G51" s="94"/>
      <c r="H51" s="94"/>
      <c r="I51" s="42"/>
    </row>
  </sheetData>
  <mergeCells count="19">
    <mergeCell ref="F49:I49"/>
    <mergeCell ref="K7:L7"/>
    <mergeCell ref="F8:F10"/>
    <mergeCell ref="G8:H8"/>
    <mergeCell ref="I8:I10"/>
    <mergeCell ref="K8:L8"/>
    <mergeCell ref="G9:G10"/>
    <mergeCell ref="H9:H10"/>
    <mergeCell ref="A1:I1"/>
    <mergeCell ref="A2:I2"/>
    <mergeCell ref="A4:C4"/>
    <mergeCell ref="E4:F4"/>
    <mergeCell ref="K6:L6"/>
    <mergeCell ref="A7:A10"/>
    <mergeCell ref="C7:C10"/>
    <mergeCell ref="D7:D10"/>
    <mergeCell ref="E7:E10"/>
    <mergeCell ref="F7:I7"/>
    <mergeCell ref="B7:B10"/>
  </mergeCells>
  <conditionalFormatting sqref="F6:I6 A2:I2 A13:A15 M1:XFD11 J2:K3 J8:J11 J6:K7 A5:L5 J4:L4 A1:L1 H13:XFD15 A52:XFD1048576 H48 J48:XFD51 C13:F15">
    <cfRule type="expression" dxfId="353" priority="38">
      <formula>CELL("protect",A1)=0</formula>
    </cfRule>
  </conditionalFormatting>
  <conditionalFormatting sqref="F12:G12 A12:B12 F13:F15 A13:A15">
    <cfRule type="expression" dxfId="352" priority="37">
      <formula>CELL("protect",A12)=0</formula>
    </cfRule>
  </conditionalFormatting>
  <conditionalFormatting sqref="I12:I15">
    <cfRule type="expression" dxfId="351" priority="36">
      <formula>CELL("protect",I12)=0</formula>
    </cfRule>
  </conditionalFormatting>
  <conditionalFormatting sqref="A7:B7 D7 A6:D6">
    <cfRule type="expression" dxfId="350" priority="35">
      <formula>CELL("protect",A6)=0</formula>
    </cfRule>
  </conditionalFormatting>
  <conditionalFormatting sqref="C7">
    <cfRule type="expression" dxfId="349" priority="34">
      <formula>CELL("protect",C7)=0</formula>
    </cfRule>
  </conditionalFormatting>
  <conditionalFormatting sqref="E6:E7">
    <cfRule type="expression" dxfId="348" priority="33">
      <formula>CELL("protect",E6)=0</formula>
    </cfRule>
  </conditionalFormatting>
  <conditionalFormatting sqref="K9:L11 K8">
    <cfRule type="expression" dxfId="347" priority="32">
      <formula>CELL("protect",K8)=0</formula>
    </cfRule>
  </conditionalFormatting>
  <conditionalFormatting sqref="F7:I7 I8">
    <cfRule type="expression" dxfId="346" priority="31">
      <formula>CELL("protect",F7)=0</formula>
    </cfRule>
  </conditionalFormatting>
  <conditionalFormatting sqref="F8">
    <cfRule type="expression" dxfId="345" priority="30">
      <formula>CELL("protect",F8)=0</formula>
    </cfRule>
  </conditionalFormatting>
  <conditionalFormatting sqref="C3">
    <cfRule type="expression" dxfId="344" priority="29">
      <formula>CELL("protect",C3)=0</formula>
    </cfRule>
  </conditionalFormatting>
  <conditionalFormatting sqref="A3:B4">
    <cfRule type="expression" dxfId="343" priority="28">
      <formula>CELL("protect",A3)=0</formula>
    </cfRule>
  </conditionalFormatting>
  <conditionalFormatting sqref="D3">
    <cfRule type="expression" dxfId="342" priority="27">
      <formula>CELL("protect",D3)=0</formula>
    </cfRule>
  </conditionalFormatting>
  <conditionalFormatting sqref="E3:E4">
    <cfRule type="expression" dxfId="341" priority="26">
      <formula>CELL("Protect",E3)=0</formula>
    </cfRule>
  </conditionalFormatting>
  <conditionalFormatting sqref="G9">
    <cfRule type="expression" dxfId="340" priority="25">
      <formula>CELL("protect",G9)=0</formula>
    </cfRule>
  </conditionalFormatting>
  <conditionalFormatting sqref="G8">
    <cfRule type="expression" dxfId="339" priority="24">
      <formula>CELL("protect",G8)=0</formula>
    </cfRule>
  </conditionalFormatting>
  <conditionalFormatting sqref="H9">
    <cfRule type="expression" dxfId="338" priority="23">
      <formula>CELL("protect",H9)=0</formula>
    </cfRule>
  </conditionalFormatting>
  <conditionalFormatting sqref="G13:G15">
    <cfRule type="expression" dxfId="337" priority="22">
      <formula>CELL("protect",G13)=0</formula>
    </cfRule>
  </conditionalFormatting>
  <conditionalFormatting sqref="H3">
    <cfRule type="expression" dxfId="336" priority="21">
      <formula>CELL("Protect",H3)=0</formula>
    </cfRule>
  </conditionalFormatting>
  <conditionalFormatting sqref="H4">
    <cfRule type="expression" dxfId="335" priority="20">
      <formula>CELL("protect",H4)=0</formula>
    </cfRule>
  </conditionalFormatting>
  <conditionalFormatting sqref="A16:A46 H16:XFD46 C16:F46">
    <cfRule type="expression" dxfId="334" priority="19">
      <formula>CELL("protect",A16)=0</formula>
    </cfRule>
  </conditionalFormatting>
  <conditionalFormatting sqref="A16:A46 F16:F46">
    <cfRule type="expression" dxfId="333" priority="18">
      <formula>CELL("protect",A16)=0</formula>
    </cfRule>
  </conditionalFormatting>
  <conditionalFormatting sqref="I16:I46">
    <cfRule type="expression" dxfId="332" priority="17">
      <formula>CELL("protect",I16)=0</formula>
    </cfRule>
  </conditionalFormatting>
  <conditionalFormatting sqref="G16:G46">
    <cfRule type="expression" dxfId="331" priority="16">
      <formula>CELL("protect",G16)=0</formula>
    </cfRule>
  </conditionalFormatting>
  <conditionalFormatting sqref="A47:B47 F47:G47">
    <cfRule type="expression" dxfId="330" priority="15">
      <formula>CELL("protect",A47)=0</formula>
    </cfRule>
  </conditionalFormatting>
  <conditionalFormatting sqref="I47">
    <cfRule type="expression" dxfId="329" priority="14">
      <formula>CELL("protect",I47)=0</formula>
    </cfRule>
  </conditionalFormatting>
  <conditionalFormatting sqref="A48:E50">
    <cfRule type="expression" dxfId="328" priority="13">
      <formula>CELL("protect",A48)=0</formula>
    </cfRule>
  </conditionalFormatting>
  <conditionalFormatting sqref="A48:B48">
    <cfRule type="expression" dxfId="327" priority="12">
      <formula>CELL("protect",A48)=0</formula>
    </cfRule>
  </conditionalFormatting>
  <conditionalFormatting sqref="B51:E51">
    <cfRule type="expression" dxfId="326" priority="11">
      <formula>CELL("protect",B51)=0</formula>
    </cfRule>
  </conditionalFormatting>
  <conditionalFormatting sqref="F48:G48">
    <cfRule type="expression" dxfId="325" priority="10">
      <formula>CELL("protect",F48)=0</formula>
    </cfRule>
  </conditionalFormatting>
  <conditionalFormatting sqref="F48">
    <cfRule type="expression" dxfId="324" priority="9">
      <formula>CELL("protect",F48)=0</formula>
    </cfRule>
  </conditionalFormatting>
  <conditionalFormatting sqref="I48">
    <cfRule type="expression" dxfId="323" priority="8">
      <formula>CELL("protect",I48)=0</formula>
    </cfRule>
  </conditionalFormatting>
  <conditionalFormatting sqref="I48">
    <cfRule type="expression" dxfId="322" priority="7">
      <formula>CELL("protect",I48)=0</formula>
    </cfRule>
  </conditionalFormatting>
  <conditionalFormatting sqref="F49:F50">
    <cfRule type="expression" dxfId="321" priority="6">
      <formula>CELL("protect",F49)=0</formula>
    </cfRule>
  </conditionalFormatting>
  <conditionalFormatting sqref="F51:I51">
    <cfRule type="expression" dxfId="320" priority="5">
      <formula>CELL("protect",F51)=0</formula>
    </cfRule>
  </conditionalFormatting>
  <conditionalFormatting sqref="D4">
    <cfRule type="expression" dxfId="319" priority="4">
      <formula>CELL("protect",D4)=0</formula>
    </cfRule>
  </conditionalFormatting>
  <conditionalFormatting sqref="A51">
    <cfRule type="expression" dxfId="318" priority="3">
      <formula>CELL("protect",A51)=0</formula>
    </cfRule>
  </conditionalFormatting>
  <conditionalFormatting sqref="B13:B15">
    <cfRule type="expression" dxfId="317" priority="2">
      <formula>CELL("protect",B13)=0</formula>
    </cfRule>
  </conditionalFormatting>
  <conditionalFormatting sqref="B16:B46">
    <cfRule type="expression" dxfId="316" priority="1">
      <formula>CELL("protect",B16)=0</formula>
    </cfRule>
  </conditionalFormatting>
  <dataValidations count="1">
    <dataValidation type="whole" allowBlank="1" showInputMessage="1" showErrorMessage="1" error="Enter whole amounts only (no less than negative 20,000).  Round cents to the nearest dollar." sqref="I13:I46" xr:uid="{00000000-0002-0000-1300-000000000000}">
      <formula1>-20000</formula1>
      <formula2>999999999999999000000</formula2>
    </dataValidation>
  </dataValidations>
  <printOptions horizontalCentered="1" verticalCentered="1"/>
  <pageMargins left="0.3" right="0.25" top="0.25" bottom="0.35" header="0.5" footer="0.2"/>
  <pageSetup scale="77" orientation="landscape" r:id="rId1"/>
  <headerFooter>
    <oddFooter>&amp;R&amp;"Tahoma,Regular"&amp;10ID-46 (rev. 07/21), Schedule &amp;A</oddFooter>
  </headerFooter>
  <drawing r:id="rId2"/>
  <legacyDrawing r:id="rId3"/>
  <controls>
    <mc:AlternateContent xmlns:mc="http://schemas.openxmlformats.org/markup-compatibility/2006">
      <mc:Choice Requires="x14">
        <control shapeId="113666" r:id="rId4" name="CheckBox1">
          <controlPr defaultSize="0" autoLine="0" r:id="rId5">
            <anchor moveWithCells="1">
              <from>
                <xdr:col>7</xdr:col>
                <xdr:colOff>647700</xdr:colOff>
                <xdr:row>0</xdr:row>
                <xdr:rowOff>19050</xdr:rowOff>
              </from>
              <to>
                <xdr:col>8</xdr:col>
                <xdr:colOff>828675</xdr:colOff>
                <xdr:row>1</xdr:row>
                <xdr:rowOff>38100</xdr:rowOff>
              </to>
            </anchor>
          </controlPr>
        </control>
      </mc:Choice>
      <mc:Fallback>
        <control shapeId="113666" r:id="rId4" name="CheckBox1"/>
      </mc:Fallback>
    </mc:AlternateContent>
    <mc:AlternateContent xmlns:mc="http://schemas.openxmlformats.org/markup-compatibility/2006">
      <mc:Choice Requires="x14">
        <control shapeId="113665" r:id="rId6" name="Check Box 1">
          <controlPr defaultSize="0" autoFill="0" autoLine="0" autoPict="0">
            <anchor moveWithCells="1" sizeWithCells="1">
              <from>
                <xdr:col>9</xdr:col>
                <xdr:colOff>0</xdr:colOff>
                <xdr:row>0</xdr:row>
                <xdr:rowOff>0</xdr:rowOff>
              </from>
              <to>
                <xdr:col>9</xdr:col>
                <xdr:colOff>0</xdr:colOff>
                <xdr:row>0</xdr:row>
                <xdr:rowOff>95250</xdr:rowOff>
              </to>
            </anchor>
          </controlPr>
        </control>
      </mc:Choice>
    </mc:AlternateContent>
  </controls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400-000000000000}">
  <sheetPr codeName="Sheet36"/>
  <dimension ref="A1:L51"/>
  <sheetViews>
    <sheetView zoomScale="85" zoomScaleNormal="85" workbookViewId="0">
      <pane ySplit="12" topLeftCell="A13" activePane="bottomLeft" state="frozen"/>
      <selection activeCell="J59" sqref="J59"/>
      <selection pane="bottomLeft" activeCell="A2" sqref="A2:I2"/>
    </sheetView>
  </sheetViews>
  <sheetFormatPr defaultRowHeight="15.75" customHeight="1" x14ac:dyDescent="0.2"/>
  <cols>
    <col min="1" max="1" width="39.875" style="15" customWidth="1"/>
    <col min="2" max="2" width="3.75" style="15" customWidth="1"/>
    <col min="3" max="3" width="16.75" style="15" customWidth="1"/>
    <col min="4" max="4" width="38.875" style="15" customWidth="1"/>
    <col min="5" max="5" width="10.625" style="15" customWidth="1"/>
    <col min="6" max="6" width="10.5" style="15" customWidth="1"/>
    <col min="7" max="9" width="13.25" style="15" customWidth="1"/>
    <col min="10" max="10" width="2.875" style="15" customWidth="1"/>
    <col min="11" max="12" width="10.875" style="15" customWidth="1"/>
    <col min="13" max="16384" width="9" style="15"/>
  </cols>
  <sheetData>
    <row r="1" spans="1:12" s="98" customFormat="1" ht="19.5" customHeight="1" x14ac:dyDescent="0.2">
      <c r="A1" s="913" t="s">
        <v>836</v>
      </c>
      <c r="B1" s="914"/>
      <c r="C1" s="914"/>
      <c r="D1" s="914"/>
      <c r="E1" s="914"/>
      <c r="F1" s="914"/>
      <c r="G1" s="914"/>
      <c r="H1" s="914"/>
      <c r="I1" s="915"/>
    </row>
    <row r="2" spans="1:12" s="98" customFormat="1" ht="12" customHeight="1" x14ac:dyDescent="0.2">
      <c r="A2" s="924"/>
      <c r="B2" s="925"/>
      <c r="C2" s="925"/>
      <c r="D2" s="925"/>
      <c r="E2" s="925"/>
      <c r="F2" s="925"/>
      <c r="G2" s="925"/>
      <c r="H2" s="925"/>
      <c r="I2" s="926"/>
      <c r="K2" s="582" t="s">
        <v>597</v>
      </c>
      <c r="L2" s="572"/>
    </row>
    <row r="3" spans="1:12" s="98" customFormat="1" ht="15.75" customHeight="1" x14ac:dyDescent="0.2">
      <c r="A3" s="85" t="s">
        <v>162</v>
      </c>
      <c r="B3" s="695"/>
      <c r="D3" s="695" t="s">
        <v>47</v>
      </c>
      <c r="E3" s="695" t="s">
        <v>163</v>
      </c>
      <c r="F3" s="695"/>
      <c r="G3" s="695"/>
      <c r="H3" s="695" t="s">
        <v>107</v>
      </c>
      <c r="I3" s="93"/>
      <c r="K3" s="582" t="s">
        <v>596</v>
      </c>
      <c r="L3" s="572"/>
    </row>
    <row r="4" spans="1:12" s="98" customFormat="1" ht="15.75" customHeight="1" x14ac:dyDescent="0.2">
      <c r="A4" s="910">
        <f>Cert!A8</f>
        <v>0</v>
      </c>
      <c r="B4" s="911"/>
      <c r="C4" s="911"/>
      <c r="D4" s="693">
        <f>Cert!$F$8</f>
        <v>0</v>
      </c>
      <c r="E4" s="912">
        <f>Cert!$K$8</f>
        <v>0</v>
      </c>
      <c r="F4" s="912"/>
      <c r="G4" s="694"/>
      <c r="H4" s="694" t="str">
        <f>TEXT(Cert!$K$10,"mm/dd/yy")&amp;" to "&amp;TEXT(Cert!$M$10,"mm/dd/yy")</f>
        <v>07/01/20 to 06/30/21</v>
      </c>
      <c r="I4" s="93"/>
    </row>
    <row r="5" spans="1:12" s="98" customFormat="1" ht="8.25" customHeight="1" x14ac:dyDescent="0.2">
      <c r="A5" s="1"/>
      <c r="B5" s="94"/>
      <c r="C5" s="94"/>
      <c r="D5" s="94"/>
      <c r="E5" s="94"/>
      <c r="F5" s="28"/>
      <c r="G5" s="28"/>
      <c r="H5" s="26"/>
      <c r="I5" s="27"/>
    </row>
    <row r="6" spans="1:12" s="6" customFormat="1" ht="15" thickBot="1" x14ac:dyDescent="0.25">
      <c r="A6" s="697" t="s">
        <v>9</v>
      </c>
      <c r="B6" s="697" t="s">
        <v>692</v>
      </c>
      <c r="C6" s="697" t="s">
        <v>554</v>
      </c>
      <c r="D6" s="4" t="s">
        <v>555</v>
      </c>
      <c r="E6" s="697" t="s">
        <v>556</v>
      </c>
      <c r="F6" s="5" t="s">
        <v>564</v>
      </c>
      <c r="G6" s="4" t="s">
        <v>558</v>
      </c>
      <c r="H6" s="4" t="s">
        <v>559</v>
      </c>
      <c r="I6" s="30" t="s">
        <v>560</v>
      </c>
      <c r="K6" s="1000" t="s">
        <v>598</v>
      </c>
      <c r="L6" s="1001"/>
    </row>
    <row r="7" spans="1:12" s="481" customFormat="1" ht="18" customHeight="1" x14ac:dyDescent="0.25">
      <c r="A7" s="1014" t="s">
        <v>476</v>
      </c>
      <c r="B7" s="1011" t="s">
        <v>693</v>
      </c>
      <c r="C7" s="963" t="s">
        <v>547</v>
      </c>
      <c r="D7" s="1017" t="s">
        <v>36</v>
      </c>
      <c r="E7" s="1019" t="s">
        <v>478</v>
      </c>
      <c r="F7" s="1022" t="s">
        <v>268</v>
      </c>
      <c r="G7" s="1023"/>
      <c r="H7" s="1023"/>
      <c r="I7" s="1024"/>
      <c r="K7" s="1005" t="s">
        <v>473</v>
      </c>
      <c r="L7" s="1006"/>
    </row>
    <row r="8" spans="1:12" s="6" customFormat="1" ht="15" customHeight="1" x14ac:dyDescent="0.2">
      <c r="A8" s="1015"/>
      <c r="B8" s="1012"/>
      <c r="C8" s="964"/>
      <c r="D8" s="1018"/>
      <c r="E8" s="1020"/>
      <c r="F8" s="1025" t="s">
        <v>525</v>
      </c>
      <c r="G8" s="1007" t="s">
        <v>582</v>
      </c>
      <c r="H8" s="1008"/>
      <c r="I8" s="1002" t="s">
        <v>599</v>
      </c>
      <c r="K8" s="1000" t="s">
        <v>474</v>
      </c>
      <c r="L8" s="1001"/>
    </row>
    <row r="9" spans="1:12" s="6" customFormat="1" ht="15.75" customHeight="1" x14ac:dyDescent="0.2">
      <c r="A9" s="1015"/>
      <c r="B9" s="1012"/>
      <c r="C9" s="964"/>
      <c r="D9" s="1018"/>
      <c r="E9" s="1020"/>
      <c r="F9" s="1026"/>
      <c r="G9" s="1009" t="s">
        <v>580</v>
      </c>
      <c r="H9" s="1009" t="s">
        <v>581</v>
      </c>
      <c r="I9" s="1003"/>
      <c r="K9" s="634" t="s">
        <v>475</v>
      </c>
      <c r="L9" s="634" t="s">
        <v>475</v>
      </c>
    </row>
    <row r="10" spans="1:12" s="6" customFormat="1" ht="15.75" customHeight="1" thickBot="1" x14ac:dyDescent="0.25">
      <c r="A10" s="1016"/>
      <c r="B10" s="1013"/>
      <c r="C10" s="965"/>
      <c r="D10" s="955"/>
      <c r="E10" s="1021"/>
      <c r="F10" s="1027"/>
      <c r="G10" s="1010"/>
      <c r="H10" s="1010"/>
      <c r="I10" s="1004"/>
      <c r="K10" s="635" t="s">
        <v>471</v>
      </c>
      <c r="L10" s="635" t="s">
        <v>472</v>
      </c>
    </row>
    <row r="11" spans="1:12" s="6" customFormat="1" ht="15.75" customHeight="1" x14ac:dyDescent="0.2">
      <c r="A11" s="462" t="s">
        <v>431</v>
      </c>
      <c r="B11" s="462" t="s">
        <v>267</v>
      </c>
      <c r="C11" s="463" t="s">
        <v>586</v>
      </c>
      <c r="D11" s="462" t="s">
        <v>477</v>
      </c>
      <c r="E11" s="464" t="s">
        <v>590</v>
      </c>
      <c r="F11" s="581" t="s">
        <v>592</v>
      </c>
      <c r="G11" s="465" t="s">
        <v>584</v>
      </c>
      <c r="H11" s="465" t="s">
        <v>585</v>
      </c>
      <c r="I11" s="465" t="s">
        <v>479</v>
      </c>
      <c r="K11" s="20"/>
      <c r="L11" s="20"/>
    </row>
    <row r="12" spans="1:12" ht="15.75" hidden="1" customHeight="1" x14ac:dyDescent="0.2">
      <c r="A12" s="206"/>
      <c r="B12" s="6"/>
      <c r="C12" s="6"/>
      <c r="D12" s="6"/>
      <c r="E12" s="6"/>
      <c r="F12" s="466"/>
      <c r="G12" s="6"/>
      <c r="H12" s="6"/>
      <c r="I12" s="467"/>
      <c r="K12" s="21"/>
      <c r="L12" s="21"/>
    </row>
    <row r="13" spans="1:12" s="6" customFormat="1" ht="15.75" customHeight="1" x14ac:dyDescent="0.2">
      <c r="A13" s="681"/>
      <c r="B13" s="468"/>
      <c r="C13" s="468"/>
      <c r="D13" s="469"/>
      <c r="E13" s="585"/>
      <c r="F13" s="470"/>
      <c r="G13" s="471"/>
      <c r="H13" s="394"/>
      <c r="I13" s="644"/>
      <c r="K13" s="22">
        <f>IF(H13&gt;1,(H13*F13)-I13,IF(G13&gt;1,(F13*E13*G13)-I13,0))</f>
        <v>0</v>
      </c>
      <c r="L13" s="23">
        <f>IF(I13&gt;0,+K13/I13,0)</f>
        <v>0</v>
      </c>
    </row>
    <row r="14" spans="1:12" s="6" customFormat="1" ht="15.75" customHeight="1" x14ac:dyDescent="0.2">
      <c r="A14" s="681"/>
      <c r="B14" s="468"/>
      <c r="C14" s="468"/>
      <c r="D14" s="469"/>
      <c r="E14" s="585"/>
      <c r="F14" s="470"/>
      <c r="G14" s="471"/>
      <c r="H14" s="394"/>
      <c r="I14" s="644"/>
      <c r="K14" s="22">
        <f>IF(H14&gt;1,(H14*F14)-I14,IF(G14&gt;1,(F14*E14*G14)-I14,0))</f>
        <v>0</v>
      </c>
      <c r="L14" s="23">
        <f>IF(I14&gt;0,+K14/I14,0)</f>
        <v>0</v>
      </c>
    </row>
    <row r="15" spans="1:12" ht="15.75" customHeight="1" x14ac:dyDescent="0.2">
      <c r="A15" s="681"/>
      <c r="B15" s="468"/>
      <c r="C15" s="468"/>
      <c r="D15" s="469"/>
      <c r="E15" s="585"/>
      <c r="F15" s="470"/>
      <c r="G15" s="471"/>
      <c r="H15" s="394"/>
      <c r="I15" s="644"/>
      <c r="K15" s="22">
        <f t="shared" ref="K15:K46" si="0">IF(H15&gt;1,(H15*F15)-I15,IF(G15&gt;1,(F15*E15*G15)-I15,0))</f>
        <v>0</v>
      </c>
      <c r="L15" s="23">
        <f>IF(I15&gt;0,+K15/I15,0)</f>
        <v>0</v>
      </c>
    </row>
    <row r="16" spans="1:12" ht="15.75" customHeight="1" x14ac:dyDescent="0.2">
      <c r="A16" s="681"/>
      <c r="B16" s="468"/>
      <c r="C16" s="468"/>
      <c r="D16" s="469"/>
      <c r="E16" s="585"/>
      <c r="F16" s="470"/>
      <c r="G16" s="471"/>
      <c r="H16" s="394"/>
      <c r="I16" s="644"/>
      <c r="K16" s="22">
        <f t="shared" si="0"/>
        <v>0</v>
      </c>
      <c r="L16" s="23">
        <f t="shared" ref="L16:L46" si="1">IF(I16&gt;0,+K16/I16,0)</f>
        <v>0</v>
      </c>
    </row>
    <row r="17" spans="1:12" ht="15.75" customHeight="1" x14ac:dyDescent="0.2">
      <c r="A17" s="681"/>
      <c r="B17" s="468"/>
      <c r="C17" s="468"/>
      <c r="D17" s="469"/>
      <c r="E17" s="585"/>
      <c r="F17" s="470"/>
      <c r="G17" s="471"/>
      <c r="H17" s="394"/>
      <c r="I17" s="644"/>
      <c r="K17" s="22">
        <f t="shared" si="0"/>
        <v>0</v>
      </c>
      <c r="L17" s="23">
        <f t="shared" si="1"/>
        <v>0</v>
      </c>
    </row>
    <row r="18" spans="1:12" ht="15.75" customHeight="1" x14ac:dyDescent="0.2">
      <c r="A18" s="681"/>
      <c r="B18" s="468"/>
      <c r="C18" s="468"/>
      <c r="D18" s="469"/>
      <c r="E18" s="585"/>
      <c r="F18" s="470"/>
      <c r="G18" s="471"/>
      <c r="H18" s="394"/>
      <c r="I18" s="644"/>
      <c r="K18" s="22">
        <f t="shared" si="0"/>
        <v>0</v>
      </c>
      <c r="L18" s="23">
        <f t="shared" si="1"/>
        <v>0</v>
      </c>
    </row>
    <row r="19" spans="1:12" ht="15.75" customHeight="1" x14ac:dyDescent="0.2">
      <c r="A19" s="681"/>
      <c r="B19" s="468"/>
      <c r="C19" s="468"/>
      <c r="D19" s="469"/>
      <c r="E19" s="585"/>
      <c r="F19" s="470"/>
      <c r="G19" s="471"/>
      <c r="H19" s="394"/>
      <c r="I19" s="644"/>
      <c r="K19" s="22">
        <f t="shared" si="0"/>
        <v>0</v>
      </c>
      <c r="L19" s="23">
        <f t="shared" si="1"/>
        <v>0</v>
      </c>
    </row>
    <row r="20" spans="1:12" ht="15.75" customHeight="1" x14ac:dyDescent="0.2">
      <c r="A20" s="681"/>
      <c r="B20" s="468"/>
      <c r="C20" s="468"/>
      <c r="D20" s="469"/>
      <c r="E20" s="585"/>
      <c r="F20" s="470"/>
      <c r="G20" s="471"/>
      <c r="H20" s="394"/>
      <c r="I20" s="644"/>
      <c r="K20" s="22">
        <f t="shared" si="0"/>
        <v>0</v>
      </c>
      <c r="L20" s="23">
        <f t="shared" si="1"/>
        <v>0</v>
      </c>
    </row>
    <row r="21" spans="1:12" ht="15.75" customHeight="1" x14ac:dyDescent="0.2">
      <c r="A21" s="681"/>
      <c r="B21" s="468"/>
      <c r="C21" s="468"/>
      <c r="D21" s="469"/>
      <c r="E21" s="585"/>
      <c r="F21" s="470"/>
      <c r="G21" s="471"/>
      <c r="H21" s="394"/>
      <c r="I21" s="644"/>
      <c r="K21" s="22">
        <f t="shared" si="0"/>
        <v>0</v>
      </c>
      <c r="L21" s="23">
        <f t="shared" si="1"/>
        <v>0</v>
      </c>
    </row>
    <row r="22" spans="1:12" ht="15.75" customHeight="1" x14ac:dyDescent="0.2">
      <c r="A22" s="681"/>
      <c r="B22" s="468"/>
      <c r="C22" s="468"/>
      <c r="D22" s="469"/>
      <c r="E22" s="585"/>
      <c r="F22" s="470"/>
      <c r="G22" s="471"/>
      <c r="H22" s="394"/>
      <c r="I22" s="644"/>
      <c r="K22" s="22">
        <f t="shared" si="0"/>
        <v>0</v>
      </c>
      <c r="L22" s="23">
        <f t="shared" si="1"/>
        <v>0</v>
      </c>
    </row>
    <row r="23" spans="1:12" ht="15.75" customHeight="1" x14ac:dyDescent="0.2">
      <c r="A23" s="681"/>
      <c r="B23" s="468"/>
      <c r="C23" s="468"/>
      <c r="D23" s="469"/>
      <c r="E23" s="585"/>
      <c r="F23" s="470"/>
      <c r="G23" s="471"/>
      <c r="H23" s="394"/>
      <c r="I23" s="644"/>
      <c r="K23" s="22">
        <f t="shared" si="0"/>
        <v>0</v>
      </c>
      <c r="L23" s="23">
        <f t="shared" si="1"/>
        <v>0</v>
      </c>
    </row>
    <row r="24" spans="1:12" ht="15.75" customHeight="1" x14ac:dyDescent="0.2">
      <c r="A24" s="681"/>
      <c r="B24" s="468"/>
      <c r="C24" s="468"/>
      <c r="D24" s="469"/>
      <c r="E24" s="585"/>
      <c r="F24" s="470"/>
      <c r="G24" s="471"/>
      <c r="H24" s="394"/>
      <c r="I24" s="644"/>
      <c r="K24" s="22">
        <f t="shared" si="0"/>
        <v>0</v>
      </c>
      <c r="L24" s="23">
        <f t="shared" si="1"/>
        <v>0</v>
      </c>
    </row>
    <row r="25" spans="1:12" ht="15.75" customHeight="1" x14ac:dyDescent="0.2">
      <c r="A25" s="681"/>
      <c r="B25" s="468"/>
      <c r="C25" s="468"/>
      <c r="D25" s="469"/>
      <c r="E25" s="585"/>
      <c r="F25" s="470"/>
      <c r="G25" s="471"/>
      <c r="H25" s="394"/>
      <c r="I25" s="644"/>
      <c r="K25" s="22">
        <f t="shared" si="0"/>
        <v>0</v>
      </c>
      <c r="L25" s="23">
        <f t="shared" si="1"/>
        <v>0</v>
      </c>
    </row>
    <row r="26" spans="1:12" ht="15.75" customHeight="1" x14ac:dyDescent="0.2">
      <c r="A26" s="681"/>
      <c r="B26" s="468"/>
      <c r="C26" s="468"/>
      <c r="D26" s="469"/>
      <c r="E26" s="585"/>
      <c r="F26" s="470"/>
      <c r="G26" s="471"/>
      <c r="H26" s="394"/>
      <c r="I26" s="644"/>
      <c r="K26" s="22">
        <f t="shared" si="0"/>
        <v>0</v>
      </c>
      <c r="L26" s="23">
        <f t="shared" si="1"/>
        <v>0</v>
      </c>
    </row>
    <row r="27" spans="1:12" ht="15.75" customHeight="1" x14ac:dyDescent="0.2">
      <c r="A27" s="681"/>
      <c r="B27" s="468"/>
      <c r="C27" s="468"/>
      <c r="D27" s="469"/>
      <c r="E27" s="585"/>
      <c r="F27" s="470"/>
      <c r="G27" s="471"/>
      <c r="H27" s="394"/>
      <c r="I27" s="644"/>
      <c r="K27" s="22">
        <f t="shared" si="0"/>
        <v>0</v>
      </c>
      <c r="L27" s="23">
        <f t="shared" si="1"/>
        <v>0</v>
      </c>
    </row>
    <row r="28" spans="1:12" ht="15.75" customHeight="1" x14ac:dyDescent="0.2">
      <c r="A28" s="681"/>
      <c r="B28" s="468"/>
      <c r="C28" s="468"/>
      <c r="D28" s="469"/>
      <c r="E28" s="585"/>
      <c r="F28" s="470"/>
      <c r="G28" s="471"/>
      <c r="H28" s="394"/>
      <c r="I28" s="644"/>
      <c r="K28" s="22">
        <f t="shared" si="0"/>
        <v>0</v>
      </c>
      <c r="L28" s="23">
        <f t="shared" si="1"/>
        <v>0</v>
      </c>
    </row>
    <row r="29" spans="1:12" ht="15.75" customHeight="1" x14ac:dyDescent="0.2">
      <c r="A29" s="681"/>
      <c r="B29" s="468"/>
      <c r="C29" s="468"/>
      <c r="D29" s="469"/>
      <c r="E29" s="585"/>
      <c r="F29" s="470"/>
      <c r="G29" s="471"/>
      <c r="H29" s="394"/>
      <c r="I29" s="644"/>
      <c r="K29" s="22">
        <f t="shared" si="0"/>
        <v>0</v>
      </c>
      <c r="L29" s="23">
        <f t="shared" si="1"/>
        <v>0</v>
      </c>
    </row>
    <row r="30" spans="1:12" ht="15.75" customHeight="1" x14ac:dyDescent="0.2">
      <c r="A30" s="681"/>
      <c r="B30" s="468"/>
      <c r="C30" s="468"/>
      <c r="D30" s="469"/>
      <c r="E30" s="585"/>
      <c r="F30" s="470"/>
      <c r="G30" s="471"/>
      <c r="H30" s="394"/>
      <c r="I30" s="644"/>
      <c r="K30" s="22">
        <f t="shared" si="0"/>
        <v>0</v>
      </c>
      <c r="L30" s="23">
        <f t="shared" si="1"/>
        <v>0</v>
      </c>
    </row>
    <row r="31" spans="1:12" ht="15.75" customHeight="1" x14ac:dyDescent="0.2">
      <c r="A31" s="681"/>
      <c r="B31" s="468"/>
      <c r="C31" s="468"/>
      <c r="D31" s="469"/>
      <c r="E31" s="585"/>
      <c r="F31" s="470"/>
      <c r="G31" s="471"/>
      <c r="H31" s="394"/>
      <c r="I31" s="644"/>
      <c r="K31" s="22">
        <f t="shared" si="0"/>
        <v>0</v>
      </c>
      <c r="L31" s="23">
        <f t="shared" si="1"/>
        <v>0</v>
      </c>
    </row>
    <row r="32" spans="1:12" ht="15.75" customHeight="1" x14ac:dyDescent="0.2">
      <c r="A32" s="681"/>
      <c r="B32" s="468"/>
      <c r="C32" s="468"/>
      <c r="D32" s="469"/>
      <c r="E32" s="585"/>
      <c r="F32" s="470"/>
      <c r="G32" s="471"/>
      <c r="H32" s="394"/>
      <c r="I32" s="644"/>
      <c r="K32" s="22">
        <f t="shared" si="0"/>
        <v>0</v>
      </c>
      <c r="L32" s="23">
        <f t="shared" si="1"/>
        <v>0</v>
      </c>
    </row>
    <row r="33" spans="1:12" ht="15.75" customHeight="1" x14ac:dyDescent="0.2">
      <c r="A33" s="681"/>
      <c r="B33" s="468"/>
      <c r="C33" s="468"/>
      <c r="D33" s="469"/>
      <c r="E33" s="585"/>
      <c r="F33" s="470"/>
      <c r="G33" s="471"/>
      <c r="H33" s="394"/>
      <c r="I33" s="644"/>
      <c r="K33" s="22">
        <f t="shared" si="0"/>
        <v>0</v>
      </c>
      <c r="L33" s="23">
        <f t="shared" si="1"/>
        <v>0</v>
      </c>
    </row>
    <row r="34" spans="1:12" ht="15.75" customHeight="1" x14ac:dyDescent="0.2">
      <c r="A34" s="681"/>
      <c r="B34" s="468"/>
      <c r="C34" s="468"/>
      <c r="D34" s="469"/>
      <c r="E34" s="585"/>
      <c r="F34" s="470"/>
      <c r="G34" s="471"/>
      <c r="H34" s="394"/>
      <c r="I34" s="644"/>
      <c r="K34" s="22">
        <f t="shared" si="0"/>
        <v>0</v>
      </c>
      <c r="L34" s="23">
        <f t="shared" si="1"/>
        <v>0</v>
      </c>
    </row>
    <row r="35" spans="1:12" ht="15.75" customHeight="1" x14ac:dyDescent="0.2">
      <c r="A35" s="681"/>
      <c r="B35" s="468"/>
      <c r="C35" s="468"/>
      <c r="D35" s="469"/>
      <c r="E35" s="585"/>
      <c r="F35" s="470"/>
      <c r="G35" s="471"/>
      <c r="H35" s="394"/>
      <c r="I35" s="644"/>
      <c r="K35" s="22">
        <f t="shared" si="0"/>
        <v>0</v>
      </c>
      <c r="L35" s="23">
        <f t="shared" si="1"/>
        <v>0</v>
      </c>
    </row>
    <row r="36" spans="1:12" ht="15.75" customHeight="1" x14ac:dyDescent="0.2">
      <c r="A36" s="681"/>
      <c r="B36" s="468"/>
      <c r="C36" s="468"/>
      <c r="D36" s="469"/>
      <c r="E36" s="585"/>
      <c r="F36" s="470"/>
      <c r="G36" s="471"/>
      <c r="H36" s="394"/>
      <c r="I36" s="644"/>
      <c r="K36" s="22">
        <f t="shared" si="0"/>
        <v>0</v>
      </c>
      <c r="L36" s="23">
        <f t="shared" si="1"/>
        <v>0</v>
      </c>
    </row>
    <row r="37" spans="1:12" ht="15.75" customHeight="1" x14ac:dyDescent="0.2">
      <c r="A37" s="227"/>
      <c r="B37" s="468"/>
      <c r="C37" s="468"/>
      <c r="D37" s="469"/>
      <c r="E37" s="585"/>
      <c r="F37" s="470"/>
      <c r="G37" s="471"/>
      <c r="H37" s="394"/>
      <c r="I37" s="644"/>
      <c r="K37" s="22">
        <f t="shared" si="0"/>
        <v>0</v>
      </c>
      <c r="L37" s="23">
        <f t="shared" si="1"/>
        <v>0</v>
      </c>
    </row>
    <row r="38" spans="1:12" ht="15.75" customHeight="1" x14ac:dyDescent="0.2">
      <c r="A38" s="227"/>
      <c r="B38" s="468"/>
      <c r="C38" s="468"/>
      <c r="D38" s="469"/>
      <c r="E38" s="585"/>
      <c r="F38" s="470"/>
      <c r="G38" s="471"/>
      <c r="H38" s="394"/>
      <c r="I38" s="644"/>
      <c r="K38" s="22">
        <f t="shared" si="0"/>
        <v>0</v>
      </c>
      <c r="L38" s="23">
        <f t="shared" si="1"/>
        <v>0</v>
      </c>
    </row>
    <row r="39" spans="1:12" ht="15.75" customHeight="1" x14ac:dyDescent="0.2">
      <c r="A39" s="227"/>
      <c r="B39" s="468"/>
      <c r="C39" s="468"/>
      <c r="D39" s="469"/>
      <c r="E39" s="585"/>
      <c r="F39" s="470"/>
      <c r="G39" s="471"/>
      <c r="H39" s="394"/>
      <c r="I39" s="644"/>
      <c r="K39" s="22">
        <f t="shared" si="0"/>
        <v>0</v>
      </c>
      <c r="L39" s="23">
        <f t="shared" si="1"/>
        <v>0</v>
      </c>
    </row>
    <row r="40" spans="1:12" ht="15.75" customHeight="1" x14ac:dyDescent="0.2">
      <c r="A40" s="227"/>
      <c r="B40" s="468"/>
      <c r="C40" s="468"/>
      <c r="D40" s="469"/>
      <c r="E40" s="585"/>
      <c r="F40" s="470"/>
      <c r="G40" s="471"/>
      <c r="H40" s="394"/>
      <c r="I40" s="644"/>
      <c r="K40" s="22">
        <f t="shared" si="0"/>
        <v>0</v>
      </c>
      <c r="L40" s="23">
        <f t="shared" si="1"/>
        <v>0</v>
      </c>
    </row>
    <row r="41" spans="1:12" ht="15.75" customHeight="1" x14ac:dyDescent="0.2">
      <c r="A41" s="227"/>
      <c r="B41" s="468"/>
      <c r="C41" s="468"/>
      <c r="D41" s="469"/>
      <c r="E41" s="585"/>
      <c r="F41" s="470"/>
      <c r="G41" s="471"/>
      <c r="H41" s="394"/>
      <c r="I41" s="644"/>
      <c r="K41" s="22">
        <f t="shared" si="0"/>
        <v>0</v>
      </c>
      <c r="L41" s="23">
        <f t="shared" si="1"/>
        <v>0</v>
      </c>
    </row>
    <row r="42" spans="1:12" ht="15.75" customHeight="1" x14ac:dyDescent="0.2">
      <c r="A42" s="227"/>
      <c r="B42" s="468"/>
      <c r="C42" s="468"/>
      <c r="D42" s="469"/>
      <c r="E42" s="585"/>
      <c r="F42" s="470"/>
      <c r="G42" s="471"/>
      <c r="H42" s="394"/>
      <c r="I42" s="644"/>
      <c r="K42" s="22">
        <f t="shared" si="0"/>
        <v>0</v>
      </c>
      <c r="L42" s="23">
        <f t="shared" si="1"/>
        <v>0</v>
      </c>
    </row>
    <row r="43" spans="1:12" ht="15.75" customHeight="1" x14ac:dyDescent="0.2">
      <c r="A43" s="227"/>
      <c r="B43" s="468"/>
      <c r="C43" s="468"/>
      <c r="D43" s="469"/>
      <c r="E43" s="585"/>
      <c r="F43" s="470"/>
      <c r="G43" s="471"/>
      <c r="H43" s="394"/>
      <c r="I43" s="644"/>
      <c r="K43" s="22">
        <f t="shared" si="0"/>
        <v>0</v>
      </c>
      <c r="L43" s="23">
        <f t="shared" si="1"/>
        <v>0</v>
      </c>
    </row>
    <row r="44" spans="1:12" ht="15.75" customHeight="1" x14ac:dyDescent="0.2">
      <c r="A44" s="227"/>
      <c r="B44" s="468"/>
      <c r="C44" s="468"/>
      <c r="D44" s="469"/>
      <c r="E44" s="585"/>
      <c r="F44" s="470"/>
      <c r="G44" s="471"/>
      <c r="H44" s="394"/>
      <c r="I44" s="644"/>
      <c r="K44" s="22">
        <f t="shared" si="0"/>
        <v>0</v>
      </c>
      <c r="L44" s="23">
        <f t="shared" si="1"/>
        <v>0</v>
      </c>
    </row>
    <row r="45" spans="1:12" ht="15.75" customHeight="1" x14ac:dyDescent="0.2">
      <c r="A45" s="227"/>
      <c r="B45" s="468"/>
      <c r="C45" s="468"/>
      <c r="D45" s="469"/>
      <c r="E45" s="585"/>
      <c r="F45" s="470"/>
      <c r="G45" s="471"/>
      <c r="H45" s="394"/>
      <c r="I45" s="644"/>
      <c r="K45" s="22">
        <f t="shared" si="0"/>
        <v>0</v>
      </c>
      <c r="L45" s="23">
        <f t="shared" si="1"/>
        <v>0</v>
      </c>
    </row>
    <row r="46" spans="1:12" ht="15.75" customHeight="1" x14ac:dyDescent="0.2">
      <c r="A46" s="227"/>
      <c r="B46" s="468"/>
      <c r="C46" s="468"/>
      <c r="D46" s="469"/>
      <c r="E46" s="585"/>
      <c r="F46" s="470"/>
      <c r="G46" s="471"/>
      <c r="H46" s="394"/>
      <c r="I46" s="644"/>
      <c r="K46" s="22">
        <f t="shared" si="0"/>
        <v>0</v>
      </c>
      <c r="L46" s="23">
        <f t="shared" si="1"/>
        <v>0</v>
      </c>
    </row>
    <row r="47" spans="1:12" ht="15.75" hidden="1" customHeight="1" x14ac:dyDescent="0.2">
      <c r="A47" s="473"/>
      <c r="B47" s="296"/>
      <c r="C47" s="6"/>
      <c r="D47" s="6"/>
      <c r="E47" s="6"/>
      <c r="F47" s="474"/>
      <c r="G47" s="280"/>
      <c r="H47" s="280"/>
      <c r="I47" s="648"/>
      <c r="K47" s="21"/>
      <c r="L47" s="21"/>
    </row>
    <row r="48" spans="1:12" ht="17.25" customHeight="1" thickBot="1" x14ac:dyDescent="0.25">
      <c r="A48" s="475" t="s">
        <v>809</v>
      </c>
      <c r="B48" s="679"/>
      <c r="C48" s="476"/>
      <c r="D48" s="477"/>
      <c r="E48" s="478"/>
      <c r="F48" s="480">
        <f>SUM(F13:F46)</f>
        <v>0</v>
      </c>
      <c r="G48" s="479"/>
      <c r="H48" s="479"/>
      <c r="I48" s="646">
        <f>SUM(I13:I46)</f>
        <v>0</v>
      </c>
      <c r="K48" s="21"/>
      <c r="L48" s="21"/>
    </row>
    <row r="49" spans="1:9" ht="15.75" customHeight="1" x14ac:dyDescent="0.2">
      <c r="A49" s="250"/>
      <c r="B49" s="86"/>
      <c r="C49" s="86"/>
      <c r="D49" s="86"/>
      <c r="E49" s="86"/>
      <c r="F49" s="1028"/>
      <c r="G49" s="1028"/>
      <c r="H49" s="1028"/>
      <c r="I49" s="1029"/>
    </row>
    <row r="50" spans="1:9" ht="15.75" hidden="1" customHeight="1" x14ac:dyDescent="0.2">
      <c r="A50" s="155"/>
      <c r="B50" s="134"/>
      <c r="C50" s="134"/>
      <c r="D50" s="134"/>
      <c r="E50" s="134"/>
      <c r="F50" s="485"/>
      <c r="G50" s="485"/>
      <c r="H50" s="485"/>
      <c r="I50" s="486"/>
    </row>
    <row r="51" spans="1:9" ht="15.75" customHeight="1" x14ac:dyDescent="0.2">
      <c r="A51" s="25" t="s">
        <v>635</v>
      </c>
      <c r="B51" s="680"/>
      <c r="C51" s="487"/>
      <c r="D51" s="94"/>
      <c r="E51" s="94"/>
      <c r="F51" s="94"/>
      <c r="G51" s="94"/>
      <c r="H51" s="94"/>
      <c r="I51" s="42"/>
    </row>
  </sheetData>
  <mergeCells count="19">
    <mergeCell ref="F49:I49"/>
    <mergeCell ref="F7:I7"/>
    <mergeCell ref="K7:L7"/>
    <mergeCell ref="F8:F10"/>
    <mergeCell ref="G8:H8"/>
    <mergeCell ref="I8:I10"/>
    <mergeCell ref="K8:L8"/>
    <mergeCell ref="G9:G10"/>
    <mergeCell ref="H9:H10"/>
    <mergeCell ref="A1:I1"/>
    <mergeCell ref="A2:I2"/>
    <mergeCell ref="A4:C4"/>
    <mergeCell ref="E4:F4"/>
    <mergeCell ref="K6:L6"/>
    <mergeCell ref="A7:A10"/>
    <mergeCell ref="B7:B10"/>
    <mergeCell ref="C7:C10"/>
    <mergeCell ref="D7:D10"/>
    <mergeCell ref="E7:E10"/>
  </mergeCells>
  <conditionalFormatting sqref="F6:I6 A2:I2 A13:A15 M1:XFD11 J2:K3 J8:J11 J6:K7 A5:L5 J4:L4 A1:L1 H13:XFD15 A52:XFD1048576 H48 J48:XFD51 C13:F15">
    <cfRule type="expression" dxfId="315" priority="38">
      <formula>CELL("protect",A1)=0</formula>
    </cfRule>
  </conditionalFormatting>
  <conditionalFormatting sqref="F12:G12 A12:B12 F13:F15 A13:A15">
    <cfRule type="expression" dxfId="314" priority="37">
      <formula>CELL("protect",A12)=0</formula>
    </cfRule>
  </conditionalFormatting>
  <conditionalFormatting sqref="I12:I15">
    <cfRule type="expression" dxfId="313" priority="36">
      <formula>CELL("protect",I12)=0</formula>
    </cfRule>
  </conditionalFormatting>
  <conditionalFormatting sqref="A7:B7 D7 A6:D6">
    <cfRule type="expression" dxfId="312" priority="35">
      <formula>CELL("protect",A6)=0</formula>
    </cfRule>
  </conditionalFormatting>
  <conditionalFormatting sqref="C7">
    <cfRule type="expression" dxfId="311" priority="34">
      <formula>CELL("protect",C7)=0</formula>
    </cfRule>
  </conditionalFormatting>
  <conditionalFormatting sqref="E6:E7">
    <cfRule type="expression" dxfId="310" priority="33">
      <formula>CELL("protect",E6)=0</formula>
    </cfRule>
  </conditionalFormatting>
  <conditionalFormatting sqref="K9:L11 K8">
    <cfRule type="expression" dxfId="309" priority="32">
      <formula>CELL("protect",K8)=0</formula>
    </cfRule>
  </conditionalFormatting>
  <conditionalFormatting sqref="F7:I7 I8">
    <cfRule type="expression" dxfId="308" priority="31">
      <formula>CELL("protect",F7)=0</formula>
    </cfRule>
  </conditionalFormatting>
  <conditionalFormatting sqref="F8">
    <cfRule type="expression" dxfId="307" priority="30">
      <formula>CELL("protect",F8)=0</formula>
    </cfRule>
  </conditionalFormatting>
  <conditionalFormatting sqref="C3">
    <cfRule type="expression" dxfId="306" priority="29">
      <formula>CELL("protect",C3)=0</formula>
    </cfRule>
  </conditionalFormatting>
  <conditionalFormatting sqref="A3:B4">
    <cfRule type="expression" dxfId="305" priority="28">
      <formula>CELL("protect",A3)=0</formula>
    </cfRule>
  </conditionalFormatting>
  <conditionalFormatting sqref="D3">
    <cfRule type="expression" dxfId="304" priority="27">
      <formula>CELL("protect",D3)=0</formula>
    </cfRule>
  </conditionalFormatting>
  <conditionalFormatting sqref="E3:E4">
    <cfRule type="expression" dxfId="303" priority="26">
      <formula>CELL("Protect",E3)=0</formula>
    </cfRule>
  </conditionalFormatting>
  <conditionalFormatting sqref="G9">
    <cfRule type="expression" dxfId="302" priority="25">
      <formula>CELL("protect",G9)=0</formula>
    </cfRule>
  </conditionalFormatting>
  <conditionalFormatting sqref="G8">
    <cfRule type="expression" dxfId="301" priority="24">
      <formula>CELL("protect",G8)=0</formula>
    </cfRule>
  </conditionalFormatting>
  <conditionalFormatting sqref="H9">
    <cfRule type="expression" dxfId="300" priority="23">
      <formula>CELL("protect",H9)=0</formula>
    </cfRule>
  </conditionalFormatting>
  <conditionalFormatting sqref="G13:G15">
    <cfRule type="expression" dxfId="299" priority="22">
      <formula>CELL("protect",G13)=0</formula>
    </cfRule>
  </conditionalFormatting>
  <conditionalFormatting sqref="H3">
    <cfRule type="expression" dxfId="298" priority="21">
      <formula>CELL("Protect",H3)=0</formula>
    </cfRule>
  </conditionalFormatting>
  <conditionalFormatting sqref="H4">
    <cfRule type="expression" dxfId="297" priority="20">
      <formula>CELL("protect",H4)=0</formula>
    </cfRule>
  </conditionalFormatting>
  <conditionalFormatting sqref="A16:A46 H16:XFD46 C16:F46">
    <cfRule type="expression" dxfId="296" priority="19">
      <formula>CELL("protect",A16)=0</formula>
    </cfRule>
  </conditionalFormatting>
  <conditionalFormatting sqref="A16:A46 F16:F46">
    <cfRule type="expression" dxfId="295" priority="18">
      <formula>CELL("protect",A16)=0</formula>
    </cfRule>
  </conditionalFormatting>
  <conditionalFormatting sqref="I16:I46">
    <cfRule type="expression" dxfId="294" priority="17">
      <formula>CELL("protect",I16)=0</formula>
    </cfRule>
  </conditionalFormatting>
  <conditionalFormatting sqref="G16:G46">
    <cfRule type="expression" dxfId="293" priority="16">
      <formula>CELL("protect",G16)=0</formula>
    </cfRule>
  </conditionalFormatting>
  <conditionalFormatting sqref="A47:B47 F47:G47">
    <cfRule type="expression" dxfId="292" priority="15">
      <formula>CELL("protect",A47)=0</formula>
    </cfRule>
  </conditionalFormatting>
  <conditionalFormatting sqref="I47">
    <cfRule type="expression" dxfId="291" priority="14">
      <formula>CELL("protect",I47)=0</formula>
    </cfRule>
  </conditionalFormatting>
  <conditionalFormatting sqref="A48:E50">
    <cfRule type="expression" dxfId="290" priority="13">
      <formula>CELL("protect",A48)=0</formula>
    </cfRule>
  </conditionalFormatting>
  <conditionalFormatting sqref="A48:B48">
    <cfRule type="expression" dxfId="289" priority="12">
      <formula>CELL("protect",A48)=0</formula>
    </cfRule>
  </conditionalFormatting>
  <conditionalFormatting sqref="B51:E51">
    <cfRule type="expression" dxfId="288" priority="11">
      <formula>CELL("protect",B51)=0</formula>
    </cfRule>
  </conditionalFormatting>
  <conditionalFormatting sqref="F48:G48">
    <cfRule type="expression" dxfId="287" priority="10">
      <formula>CELL("protect",F48)=0</formula>
    </cfRule>
  </conditionalFormatting>
  <conditionalFormatting sqref="F48">
    <cfRule type="expression" dxfId="286" priority="9">
      <formula>CELL("protect",F48)=0</formula>
    </cfRule>
  </conditionalFormatting>
  <conditionalFormatting sqref="I48">
    <cfRule type="expression" dxfId="285" priority="8">
      <formula>CELL("protect",I48)=0</formula>
    </cfRule>
  </conditionalFormatting>
  <conditionalFormatting sqref="I48">
    <cfRule type="expression" dxfId="284" priority="7">
      <formula>CELL("protect",I48)=0</formula>
    </cfRule>
  </conditionalFormatting>
  <conditionalFormatting sqref="F49:F50">
    <cfRule type="expression" dxfId="283" priority="6">
      <formula>CELL("protect",F49)=0</formula>
    </cfRule>
  </conditionalFormatting>
  <conditionalFormatting sqref="F51:I51">
    <cfRule type="expression" dxfId="282" priority="5">
      <formula>CELL("protect",F51)=0</formula>
    </cfRule>
  </conditionalFormatting>
  <conditionalFormatting sqref="D4">
    <cfRule type="expression" dxfId="281" priority="4">
      <formula>CELL("protect",D4)=0</formula>
    </cfRule>
  </conditionalFormatting>
  <conditionalFormatting sqref="A51">
    <cfRule type="expression" dxfId="280" priority="3">
      <formula>CELL("protect",A51)=0</formula>
    </cfRule>
  </conditionalFormatting>
  <conditionalFormatting sqref="B13:B15">
    <cfRule type="expression" dxfId="279" priority="2">
      <formula>CELL("protect",B13)=0</formula>
    </cfRule>
  </conditionalFormatting>
  <conditionalFormatting sqref="B16:B46">
    <cfRule type="expression" dxfId="278" priority="1">
      <formula>CELL("protect",B16)=0</formula>
    </cfRule>
  </conditionalFormatting>
  <dataValidations count="1">
    <dataValidation type="whole" allowBlank="1" showInputMessage="1" showErrorMessage="1" error="Enter whole amounts only (no less than negative 20,000).  Round cents to the nearest dollar." sqref="I13:I46" xr:uid="{00000000-0002-0000-1400-000000000000}">
      <formula1>-20000</formula1>
      <formula2>999999999999999000000</formula2>
    </dataValidation>
  </dataValidations>
  <printOptions horizontalCentered="1" verticalCentered="1"/>
  <pageMargins left="0.3" right="0.25" top="0.25" bottom="0.35" header="0.5" footer="0.2"/>
  <pageSetup scale="77" orientation="landscape" r:id="rId1"/>
  <headerFooter>
    <oddFooter>&amp;R&amp;"Tahoma,Regular"&amp;10ID-46 (rev. 07/21), Schedule &amp;A</oddFooter>
  </headerFooter>
  <drawing r:id="rId2"/>
  <legacyDrawing r:id="rId3"/>
  <controls>
    <mc:AlternateContent xmlns:mc="http://schemas.openxmlformats.org/markup-compatibility/2006">
      <mc:Choice Requires="x14">
        <control shapeId="141314" r:id="rId4" name="CheckBox1">
          <controlPr defaultSize="0" autoLine="0" r:id="rId5">
            <anchor moveWithCells="1">
              <from>
                <xdr:col>7</xdr:col>
                <xdr:colOff>647700</xdr:colOff>
                <xdr:row>0</xdr:row>
                <xdr:rowOff>19050</xdr:rowOff>
              </from>
              <to>
                <xdr:col>8</xdr:col>
                <xdr:colOff>828675</xdr:colOff>
                <xdr:row>1</xdr:row>
                <xdr:rowOff>38100</xdr:rowOff>
              </to>
            </anchor>
          </controlPr>
        </control>
      </mc:Choice>
      <mc:Fallback>
        <control shapeId="141314" r:id="rId4" name="CheckBox1"/>
      </mc:Fallback>
    </mc:AlternateContent>
    <mc:AlternateContent xmlns:mc="http://schemas.openxmlformats.org/markup-compatibility/2006">
      <mc:Choice Requires="x14">
        <control shapeId="141313" r:id="rId6" name="Check Box 1">
          <controlPr defaultSize="0" autoFill="0" autoLine="0" autoPict="0">
            <anchor moveWithCells="1" sizeWithCells="1">
              <from>
                <xdr:col>9</xdr:col>
                <xdr:colOff>0</xdr:colOff>
                <xdr:row>0</xdr:row>
                <xdr:rowOff>0</xdr:rowOff>
              </from>
              <to>
                <xdr:col>9</xdr:col>
                <xdr:colOff>0</xdr:colOff>
                <xdr:row>0</xdr:row>
                <xdr:rowOff>95250</xdr:rowOff>
              </to>
            </anchor>
          </controlPr>
        </control>
      </mc:Choice>
    </mc:AlternateContent>
  </controls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500-000000000000}">
  <sheetPr codeName="Sheet33"/>
  <dimension ref="A1:X50"/>
  <sheetViews>
    <sheetView zoomScale="85" zoomScaleNormal="85" workbookViewId="0">
      <pane ySplit="12" topLeftCell="A13" activePane="bottomLeft" state="frozen"/>
      <selection activeCell="J59" sqref="J59"/>
      <selection pane="bottomLeft" activeCell="A14" sqref="A14"/>
    </sheetView>
  </sheetViews>
  <sheetFormatPr defaultRowHeight="15.75" customHeight="1" x14ac:dyDescent="0.2"/>
  <cols>
    <col min="1" max="1" width="39.875" style="15" customWidth="1"/>
    <col min="2" max="2" width="3.75" style="15" customWidth="1"/>
    <col min="3" max="3" width="16.75" style="15" customWidth="1"/>
    <col min="4" max="4" width="38.875" style="15" customWidth="1"/>
    <col min="5" max="5" width="10.625" style="15" customWidth="1"/>
    <col min="6" max="6" width="10.5" style="15" customWidth="1"/>
    <col min="7" max="9" width="13.25" style="15" customWidth="1"/>
    <col min="10" max="10" width="2.875" style="15" customWidth="1"/>
    <col min="11" max="12" width="10.875" style="15" customWidth="1"/>
    <col min="13" max="16384" width="9" style="15"/>
  </cols>
  <sheetData>
    <row r="1" spans="1:24" s="98" customFormat="1" ht="19.5" customHeight="1" x14ac:dyDescent="0.2">
      <c r="A1" s="913" t="s">
        <v>548</v>
      </c>
      <c r="B1" s="914"/>
      <c r="C1" s="914"/>
      <c r="D1" s="914"/>
      <c r="E1" s="914"/>
      <c r="F1" s="914"/>
      <c r="G1" s="914"/>
      <c r="H1" s="914"/>
      <c r="I1" s="915"/>
    </row>
    <row r="2" spans="1:24" s="98" customFormat="1" ht="12" customHeight="1" x14ac:dyDescent="0.2">
      <c r="A2" s="924"/>
      <c r="B2" s="925"/>
      <c r="C2" s="925"/>
      <c r="D2" s="925"/>
      <c r="E2" s="925"/>
      <c r="F2" s="925"/>
      <c r="G2" s="925"/>
      <c r="H2" s="925"/>
      <c r="I2" s="926"/>
      <c r="K2" s="582" t="s">
        <v>597</v>
      </c>
      <c r="L2" s="572"/>
    </row>
    <row r="3" spans="1:24" s="98" customFormat="1" ht="15.75" customHeight="1" x14ac:dyDescent="0.2">
      <c r="A3" s="85" t="s">
        <v>162</v>
      </c>
      <c r="B3" s="652"/>
      <c r="D3" s="568" t="s">
        <v>47</v>
      </c>
      <c r="E3" s="568" t="s">
        <v>163</v>
      </c>
      <c r="F3" s="568"/>
      <c r="G3" s="568"/>
      <c r="H3" s="568" t="s">
        <v>107</v>
      </c>
      <c r="I3" s="93"/>
      <c r="K3" s="582" t="s">
        <v>596</v>
      </c>
      <c r="L3" s="572"/>
    </row>
    <row r="4" spans="1:24" s="98" customFormat="1" ht="15.75" customHeight="1" x14ac:dyDescent="0.2">
      <c r="A4" s="910">
        <f>Cert!$A$8</f>
        <v>0</v>
      </c>
      <c r="B4" s="911"/>
      <c r="C4" s="911"/>
      <c r="D4" s="566">
        <f>Cert!$F$8</f>
        <v>0</v>
      </c>
      <c r="E4" s="912">
        <f>Cert!$K$8</f>
        <v>0</v>
      </c>
      <c r="F4" s="912"/>
      <c r="G4" s="567"/>
      <c r="H4" s="567" t="str">
        <f>TEXT(Cert!$K$10,"mm/dd/yy")&amp;" to "&amp;TEXT(Cert!$M$10,"mm/dd/yy")</f>
        <v>07/01/20 to 06/30/21</v>
      </c>
      <c r="I4" s="93"/>
    </row>
    <row r="5" spans="1:24" s="98" customFormat="1" ht="8.25" customHeight="1" x14ac:dyDescent="0.2">
      <c r="A5" s="1"/>
      <c r="B5" s="94"/>
      <c r="C5" s="94"/>
      <c r="D5" s="94"/>
      <c r="E5" s="94"/>
      <c r="F5" s="28"/>
      <c r="G5" s="28"/>
      <c r="H5" s="26"/>
      <c r="I5" s="27"/>
    </row>
    <row r="6" spans="1:24" s="6" customFormat="1" ht="15" thickBot="1" x14ac:dyDescent="0.25">
      <c r="A6" s="3" t="s">
        <v>9</v>
      </c>
      <c r="B6" s="655" t="s">
        <v>692</v>
      </c>
      <c r="C6" s="571" t="s">
        <v>554</v>
      </c>
      <c r="D6" s="4" t="s">
        <v>555</v>
      </c>
      <c r="E6" s="3" t="s">
        <v>556</v>
      </c>
      <c r="F6" s="5" t="s">
        <v>564</v>
      </c>
      <c r="G6" s="4" t="s">
        <v>558</v>
      </c>
      <c r="H6" s="4" t="s">
        <v>559</v>
      </c>
      <c r="I6" s="30" t="s">
        <v>560</v>
      </c>
      <c r="K6" s="1000" t="s">
        <v>598</v>
      </c>
      <c r="L6" s="1001"/>
    </row>
    <row r="7" spans="1:24" s="481" customFormat="1" ht="18" customHeight="1" x14ac:dyDescent="0.25">
      <c r="A7" s="1014" t="s">
        <v>476</v>
      </c>
      <c r="B7" s="1011" t="s">
        <v>693</v>
      </c>
      <c r="C7" s="963" t="s">
        <v>547</v>
      </c>
      <c r="D7" s="1017" t="s">
        <v>36</v>
      </c>
      <c r="E7" s="1019" t="s">
        <v>478</v>
      </c>
      <c r="F7" s="1022" t="s">
        <v>268</v>
      </c>
      <c r="G7" s="1023"/>
      <c r="H7" s="1023"/>
      <c r="I7" s="1024"/>
      <c r="K7" s="1005" t="s">
        <v>473</v>
      </c>
      <c r="L7" s="1006"/>
    </row>
    <row r="8" spans="1:24" s="6" customFormat="1" ht="15" customHeight="1" x14ac:dyDescent="0.2">
      <c r="A8" s="1015"/>
      <c r="B8" s="1012"/>
      <c r="C8" s="964"/>
      <c r="D8" s="1018"/>
      <c r="E8" s="1020"/>
      <c r="F8" s="1025" t="s">
        <v>525</v>
      </c>
      <c r="G8" s="1007" t="s">
        <v>582</v>
      </c>
      <c r="H8" s="1008"/>
      <c r="I8" s="1002" t="s">
        <v>599</v>
      </c>
      <c r="K8" s="1000" t="s">
        <v>474</v>
      </c>
      <c r="L8" s="1001"/>
    </row>
    <row r="9" spans="1:24" s="6" customFormat="1" ht="15.75" customHeight="1" x14ac:dyDescent="0.2">
      <c r="A9" s="1015"/>
      <c r="B9" s="1012"/>
      <c r="C9" s="964"/>
      <c r="D9" s="1018"/>
      <c r="E9" s="1020"/>
      <c r="F9" s="1026"/>
      <c r="G9" s="1009" t="s">
        <v>580</v>
      </c>
      <c r="H9" s="1009" t="s">
        <v>581</v>
      </c>
      <c r="I9" s="1003"/>
      <c r="K9" s="634" t="s">
        <v>475</v>
      </c>
      <c r="L9" s="634" t="s">
        <v>475</v>
      </c>
    </row>
    <row r="10" spans="1:24" s="6" customFormat="1" ht="15.75" customHeight="1" thickBot="1" x14ac:dyDescent="0.3">
      <c r="A10" s="1016"/>
      <c r="B10" s="1013"/>
      <c r="C10" s="965"/>
      <c r="D10" s="955"/>
      <c r="E10" s="1021"/>
      <c r="F10" s="1027"/>
      <c r="G10" s="1010"/>
      <c r="H10" s="1010"/>
      <c r="I10" s="1004"/>
      <c r="K10" s="636" t="s">
        <v>471</v>
      </c>
      <c r="L10" s="636" t="s">
        <v>472</v>
      </c>
      <c r="N10" s="208"/>
      <c r="O10" s="208"/>
      <c r="P10" s="208"/>
      <c r="Q10" s="208"/>
      <c r="R10" s="208"/>
      <c r="S10" s="208"/>
      <c r="T10" s="208"/>
      <c r="U10" s="208"/>
      <c r="V10" s="208"/>
      <c r="W10" s="208"/>
      <c r="X10" s="208"/>
    </row>
    <row r="11" spans="1:24" s="6" customFormat="1" ht="15.75" customHeight="1" x14ac:dyDescent="0.2">
      <c r="A11" s="462" t="s">
        <v>431</v>
      </c>
      <c r="B11" s="462" t="s">
        <v>267</v>
      </c>
      <c r="C11" s="463" t="s">
        <v>586</v>
      </c>
      <c r="D11" s="462" t="s">
        <v>477</v>
      </c>
      <c r="E11" s="464" t="s">
        <v>590</v>
      </c>
      <c r="F11" s="581" t="s">
        <v>592</v>
      </c>
      <c r="G11" s="465" t="s">
        <v>584</v>
      </c>
      <c r="H11" s="465" t="s">
        <v>585</v>
      </c>
      <c r="I11" s="465" t="s">
        <v>479</v>
      </c>
      <c r="K11" s="20"/>
      <c r="L11" s="20"/>
    </row>
    <row r="12" spans="1:24" ht="15.75" hidden="1" customHeight="1" x14ac:dyDescent="0.2">
      <c r="A12" s="206"/>
      <c r="B12" s="6"/>
      <c r="C12" s="6"/>
      <c r="D12" s="6"/>
      <c r="E12" s="6"/>
      <c r="F12" s="466"/>
      <c r="G12" s="6"/>
      <c r="H12" s="6"/>
      <c r="I12" s="467"/>
      <c r="K12" s="21"/>
      <c r="L12" s="21"/>
    </row>
    <row r="13" spans="1:24" s="6" customFormat="1" ht="15.75" customHeight="1" x14ac:dyDescent="0.2">
      <c r="A13" s="685" t="s">
        <v>705</v>
      </c>
      <c r="B13" s="468"/>
      <c r="C13" s="468"/>
      <c r="D13" s="684"/>
      <c r="E13" s="690">
        <v>2080</v>
      </c>
      <c r="F13" s="688">
        <f>'19-A'!D72/E13</f>
        <v>0</v>
      </c>
      <c r="G13" s="686"/>
      <c r="H13" s="687"/>
      <c r="I13" s="691">
        <f>+'19-A'!E72</f>
        <v>0</v>
      </c>
      <c r="K13" s="22">
        <f>IF(H13&gt;1,(H13*F13)-I13,IF(G13&gt;1,(F13*E13*G13)-I13,0))</f>
        <v>0</v>
      </c>
      <c r="L13" s="23">
        <f t="shared" ref="L13:L36" si="0">IF(I13&gt;0,+K13/I13,0)</f>
        <v>0</v>
      </c>
    </row>
    <row r="14" spans="1:24" s="6" customFormat="1" ht="15.75" customHeight="1" x14ac:dyDescent="0.2">
      <c r="A14" s="681"/>
      <c r="B14" s="468"/>
      <c r="C14" s="468"/>
      <c r="D14" s="469"/>
      <c r="E14" s="585"/>
      <c r="F14" s="470"/>
      <c r="G14" s="471"/>
      <c r="H14" s="394"/>
      <c r="I14" s="644"/>
      <c r="K14" s="22">
        <f>IF(H14&gt;1,(H14*F14)-I14,IF(G14&gt;1,(F14*E14*G14)-I14,0))</f>
        <v>0</v>
      </c>
      <c r="L14" s="23">
        <f t="shared" si="0"/>
        <v>0</v>
      </c>
    </row>
    <row r="15" spans="1:24" ht="15.75" customHeight="1" x14ac:dyDescent="0.2">
      <c r="A15" s="681"/>
      <c r="B15" s="468"/>
      <c r="C15" s="468"/>
      <c r="D15" s="469"/>
      <c r="E15" s="585"/>
      <c r="F15" s="470"/>
      <c r="G15" s="471"/>
      <c r="H15" s="394"/>
      <c r="I15" s="644"/>
      <c r="K15" s="22">
        <f t="shared" ref="K15:K36" si="1">IF(H15&gt;1,(H15*F15)-I15,IF(G15&gt;1,(F15*E15*G15)-I15,0))</f>
        <v>0</v>
      </c>
      <c r="L15" s="23">
        <f t="shared" si="0"/>
        <v>0</v>
      </c>
    </row>
    <row r="16" spans="1:24" ht="15.75" customHeight="1" x14ac:dyDescent="0.2">
      <c r="A16" s="681"/>
      <c r="B16" s="468"/>
      <c r="C16" s="468"/>
      <c r="D16" s="469"/>
      <c r="E16" s="585"/>
      <c r="F16" s="470"/>
      <c r="G16" s="471"/>
      <c r="H16" s="394"/>
      <c r="I16" s="644"/>
      <c r="K16" s="22">
        <f t="shared" si="1"/>
        <v>0</v>
      </c>
      <c r="L16" s="23">
        <f t="shared" si="0"/>
        <v>0</v>
      </c>
    </row>
    <row r="17" spans="1:12" ht="15.75" customHeight="1" x14ac:dyDescent="0.2">
      <c r="A17" s="681"/>
      <c r="B17" s="468"/>
      <c r="C17" s="468"/>
      <c r="D17" s="469"/>
      <c r="E17" s="585"/>
      <c r="F17" s="470"/>
      <c r="G17" s="471"/>
      <c r="H17" s="394"/>
      <c r="I17" s="644"/>
      <c r="K17" s="22">
        <f t="shared" si="1"/>
        <v>0</v>
      </c>
      <c r="L17" s="23">
        <f t="shared" si="0"/>
        <v>0</v>
      </c>
    </row>
    <row r="18" spans="1:12" ht="15.75" customHeight="1" x14ac:dyDescent="0.2">
      <c r="A18" s="681"/>
      <c r="B18" s="468"/>
      <c r="C18" s="468"/>
      <c r="D18" s="469"/>
      <c r="E18" s="585"/>
      <c r="F18" s="470"/>
      <c r="G18" s="471"/>
      <c r="H18" s="394"/>
      <c r="I18" s="644"/>
      <c r="K18" s="22">
        <f t="shared" si="1"/>
        <v>0</v>
      </c>
      <c r="L18" s="23">
        <f t="shared" si="0"/>
        <v>0</v>
      </c>
    </row>
    <row r="19" spans="1:12" ht="15.75" customHeight="1" x14ac:dyDescent="0.2">
      <c r="A19" s="681"/>
      <c r="B19" s="468"/>
      <c r="C19" s="468"/>
      <c r="D19" s="469"/>
      <c r="E19" s="585"/>
      <c r="F19" s="470"/>
      <c r="G19" s="471"/>
      <c r="H19" s="394"/>
      <c r="I19" s="644"/>
      <c r="K19" s="22">
        <f t="shared" si="1"/>
        <v>0</v>
      </c>
      <c r="L19" s="23">
        <f t="shared" si="0"/>
        <v>0</v>
      </c>
    </row>
    <row r="20" spans="1:12" ht="15.75" customHeight="1" x14ac:dyDescent="0.2">
      <c r="A20" s="681"/>
      <c r="B20" s="468"/>
      <c r="C20" s="468"/>
      <c r="D20" s="469"/>
      <c r="E20" s="585"/>
      <c r="F20" s="470"/>
      <c r="G20" s="471"/>
      <c r="H20" s="394"/>
      <c r="I20" s="644"/>
      <c r="K20" s="22">
        <f t="shared" si="1"/>
        <v>0</v>
      </c>
      <c r="L20" s="23">
        <f t="shared" si="0"/>
        <v>0</v>
      </c>
    </row>
    <row r="21" spans="1:12" ht="15.75" customHeight="1" x14ac:dyDescent="0.2">
      <c r="A21" s="681"/>
      <c r="B21" s="468"/>
      <c r="C21" s="468"/>
      <c r="D21" s="469"/>
      <c r="E21" s="585"/>
      <c r="F21" s="470"/>
      <c r="G21" s="471"/>
      <c r="H21" s="394"/>
      <c r="I21" s="644"/>
      <c r="K21" s="22">
        <f t="shared" si="1"/>
        <v>0</v>
      </c>
      <c r="L21" s="23">
        <f t="shared" si="0"/>
        <v>0</v>
      </c>
    </row>
    <row r="22" spans="1:12" ht="15.75" customHeight="1" x14ac:dyDescent="0.2">
      <c r="A22" s="681"/>
      <c r="B22" s="468"/>
      <c r="C22" s="468"/>
      <c r="D22" s="469"/>
      <c r="E22" s="585"/>
      <c r="F22" s="470"/>
      <c r="G22" s="471"/>
      <c r="H22" s="394"/>
      <c r="I22" s="644"/>
      <c r="K22" s="22">
        <f t="shared" si="1"/>
        <v>0</v>
      </c>
      <c r="L22" s="23">
        <f t="shared" si="0"/>
        <v>0</v>
      </c>
    </row>
    <row r="23" spans="1:12" ht="15.75" customHeight="1" x14ac:dyDescent="0.2">
      <c r="A23" s="681"/>
      <c r="B23" s="468"/>
      <c r="C23" s="468"/>
      <c r="D23" s="469"/>
      <c r="E23" s="585"/>
      <c r="F23" s="470"/>
      <c r="G23" s="471"/>
      <c r="H23" s="394"/>
      <c r="I23" s="644"/>
      <c r="K23" s="22">
        <f t="shared" si="1"/>
        <v>0</v>
      </c>
      <c r="L23" s="23">
        <f t="shared" si="0"/>
        <v>0</v>
      </c>
    </row>
    <row r="24" spans="1:12" ht="15.75" customHeight="1" x14ac:dyDescent="0.2">
      <c r="A24" s="681"/>
      <c r="B24" s="468"/>
      <c r="C24" s="468"/>
      <c r="D24" s="469"/>
      <c r="E24" s="585"/>
      <c r="F24" s="470"/>
      <c r="G24" s="471"/>
      <c r="H24" s="394"/>
      <c r="I24" s="644"/>
      <c r="K24" s="22">
        <f t="shared" si="1"/>
        <v>0</v>
      </c>
      <c r="L24" s="23">
        <f t="shared" si="0"/>
        <v>0</v>
      </c>
    </row>
    <row r="25" spans="1:12" ht="15.75" customHeight="1" x14ac:dyDescent="0.2">
      <c r="A25" s="681"/>
      <c r="B25" s="468"/>
      <c r="C25" s="468"/>
      <c r="D25" s="469"/>
      <c r="E25" s="585"/>
      <c r="F25" s="470"/>
      <c r="G25" s="471"/>
      <c r="H25" s="394"/>
      <c r="I25" s="644"/>
      <c r="K25" s="22">
        <f t="shared" si="1"/>
        <v>0</v>
      </c>
      <c r="L25" s="23">
        <f t="shared" si="0"/>
        <v>0</v>
      </c>
    </row>
    <row r="26" spans="1:12" ht="15.75" customHeight="1" x14ac:dyDescent="0.2">
      <c r="A26" s="681"/>
      <c r="B26" s="468"/>
      <c r="C26" s="468"/>
      <c r="D26" s="469"/>
      <c r="E26" s="585"/>
      <c r="F26" s="470"/>
      <c r="G26" s="471"/>
      <c r="H26" s="394"/>
      <c r="I26" s="644"/>
      <c r="K26" s="22">
        <f t="shared" si="1"/>
        <v>0</v>
      </c>
      <c r="L26" s="23">
        <f t="shared" si="0"/>
        <v>0</v>
      </c>
    </row>
    <row r="27" spans="1:12" ht="15.75" customHeight="1" x14ac:dyDescent="0.2">
      <c r="A27" s="681"/>
      <c r="B27" s="468"/>
      <c r="C27" s="468"/>
      <c r="D27" s="469"/>
      <c r="E27" s="585"/>
      <c r="F27" s="470"/>
      <c r="G27" s="471"/>
      <c r="H27" s="394"/>
      <c r="I27" s="644"/>
      <c r="K27" s="22">
        <f t="shared" si="1"/>
        <v>0</v>
      </c>
      <c r="L27" s="23">
        <f t="shared" si="0"/>
        <v>0</v>
      </c>
    </row>
    <row r="28" spans="1:12" ht="15.75" customHeight="1" x14ac:dyDescent="0.2">
      <c r="A28" s="681"/>
      <c r="B28" s="468"/>
      <c r="C28" s="468"/>
      <c r="D28" s="469"/>
      <c r="E28" s="585"/>
      <c r="F28" s="470"/>
      <c r="G28" s="471"/>
      <c r="H28" s="394"/>
      <c r="I28" s="644"/>
      <c r="K28" s="22">
        <f t="shared" si="1"/>
        <v>0</v>
      </c>
      <c r="L28" s="23">
        <f t="shared" si="0"/>
        <v>0</v>
      </c>
    </row>
    <row r="29" spans="1:12" ht="15.75" customHeight="1" x14ac:dyDescent="0.2">
      <c r="A29" s="681"/>
      <c r="B29" s="468"/>
      <c r="C29" s="468"/>
      <c r="D29" s="469"/>
      <c r="E29" s="585"/>
      <c r="F29" s="470"/>
      <c r="G29" s="471"/>
      <c r="H29" s="394"/>
      <c r="I29" s="644"/>
      <c r="K29" s="22">
        <f t="shared" si="1"/>
        <v>0</v>
      </c>
      <c r="L29" s="23">
        <f t="shared" si="0"/>
        <v>0</v>
      </c>
    </row>
    <row r="30" spans="1:12" ht="15.75" customHeight="1" x14ac:dyDescent="0.2">
      <c r="A30" s="681"/>
      <c r="B30" s="468"/>
      <c r="C30" s="468"/>
      <c r="D30" s="469"/>
      <c r="E30" s="585"/>
      <c r="F30" s="470"/>
      <c r="G30" s="471"/>
      <c r="H30" s="394"/>
      <c r="I30" s="644"/>
      <c r="K30" s="22">
        <f t="shared" si="1"/>
        <v>0</v>
      </c>
      <c r="L30" s="23">
        <f t="shared" si="0"/>
        <v>0</v>
      </c>
    </row>
    <row r="31" spans="1:12" ht="15.75" customHeight="1" x14ac:dyDescent="0.2">
      <c r="A31" s="681"/>
      <c r="B31" s="468"/>
      <c r="C31" s="468"/>
      <c r="D31" s="469"/>
      <c r="E31" s="585"/>
      <c r="F31" s="470"/>
      <c r="G31" s="471"/>
      <c r="H31" s="394"/>
      <c r="I31" s="644"/>
      <c r="K31" s="22">
        <f t="shared" si="1"/>
        <v>0</v>
      </c>
      <c r="L31" s="23">
        <f t="shared" si="0"/>
        <v>0</v>
      </c>
    </row>
    <row r="32" spans="1:12" ht="15.75" customHeight="1" x14ac:dyDescent="0.2">
      <c r="A32" s="681"/>
      <c r="B32" s="468"/>
      <c r="C32" s="468"/>
      <c r="D32" s="469"/>
      <c r="E32" s="585"/>
      <c r="F32" s="470"/>
      <c r="G32" s="471"/>
      <c r="H32" s="394"/>
      <c r="I32" s="644"/>
      <c r="K32" s="22">
        <f t="shared" si="1"/>
        <v>0</v>
      </c>
      <c r="L32" s="23">
        <f t="shared" si="0"/>
        <v>0</v>
      </c>
    </row>
    <row r="33" spans="1:12" ht="15.75" customHeight="1" x14ac:dyDescent="0.2">
      <c r="A33" s="681"/>
      <c r="B33" s="468"/>
      <c r="C33" s="468"/>
      <c r="D33" s="469"/>
      <c r="E33" s="585"/>
      <c r="F33" s="470"/>
      <c r="G33" s="471"/>
      <c r="H33" s="394"/>
      <c r="I33" s="644"/>
      <c r="K33" s="22">
        <f t="shared" si="1"/>
        <v>0</v>
      </c>
      <c r="L33" s="23">
        <f t="shared" si="0"/>
        <v>0</v>
      </c>
    </row>
    <row r="34" spans="1:12" ht="15.75" customHeight="1" x14ac:dyDescent="0.2">
      <c r="A34" s="681"/>
      <c r="B34" s="468"/>
      <c r="C34" s="468"/>
      <c r="D34" s="469"/>
      <c r="E34" s="585"/>
      <c r="F34" s="470"/>
      <c r="G34" s="471"/>
      <c r="H34" s="394"/>
      <c r="I34" s="644"/>
      <c r="K34" s="22">
        <f t="shared" si="1"/>
        <v>0</v>
      </c>
      <c r="L34" s="23">
        <f t="shared" si="0"/>
        <v>0</v>
      </c>
    </row>
    <row r="35" spans="1:12" ht="15.75" customHeight="1" x14ac:dyDescent="0.2">
      <c r="A35" s="681"/>
      <c r="B35" s="468"/>
      <c r="C35" s="468"/>
      <c r="D35" s="469"/>
      <c r="E35" s="585"/>
      <c r="F35" s="470"/>
      <c r="G35" s="471"/>
      <c r="H35" s="394"/>
      <c r="I35" s="644"/>
      <c r="K35" s="22">
        <f t="shared" si="1"/>
        <v>0</v>
      </c>
      <c r="L35" s="23">
        <f t="shared" si="0"/>
        <v>0</v>
      </c>
    </row>
    <row r="36" spans="1:12" ht="15.75" customHeight="1" x14ac:dyDescent="0.2">
      <c r="A36" s="681"/>
      <c r="B36" s="468"/>
      <c r="C36" s="468"/>
      <c r="D36" s="469"/>
      <c r="E36" s="585"/>
      <c r="F36" s="470"/>
      <c r="G36" s="471"/>
      <c r="H36" s="394"/>
      <c r="I36" s="644"/>
      <c r="K36" s="22">
        <f t="shared" si="1"/>
        <v>0</v>
      </c>
      <c r="L36" s="23">
        <f t="shared" si="0"/>
        <v>0</v>
      </c>
    </row>
    <row r="37" spans="1:12" ht="15.75" hidden="1" customHeight="1" x14ac:dyDescent="0.2">
      <c r="A37" s="473"/>
      <c r="B37" s="296"/>
      <c r="C37" s="6"/>
      <c r="D37" s="6"/>
      <c r="E37" s="6"/>
      <c r="F37" s="474"/>
      <c r="G37" s="280"/>
      <c r="H37" s="280"/>
      <c r="I37" s="648"/>
    </row>
    <row r="38" spans="1:12" ht="17.25" customHeight="1" thickBot="1" x14ac:dyDescent="0.25">
      <c r="A38" s="475" t="s">
        <v>273</v>
      </c>
      <c r="B38" s="679"/>
      <c r="C38" s="476"/>
      <c r="D38" s="477"/>
      <c r="E38" s="478"/>
      <c r="F38" s="480">
        <f>SUM(F13:F36)</f>
        <v>0</v>
      </c>
      <c r="G38" s="479"/>
      <c r="H38" s="479"/>
      <c r="I38" s="646">
        <f>SUM(I13:I36)</f>
        <v>0</v>
      </c>
    </row>
    <row r="39" spans="1:12" ht="14.25" x14ac:dyDescent="0.2">
      <c r="A39" s="250"/>
      <c r="B39" s="86"/>
      <c r="C39" s="86"/>
      <c r="D39" s="86"/>
      <c r="E39" s="86"/>
      <c r="F39" s="333"/>
      <c r="G39" s="333"/>
      <c r="H39" s="333"/>
      <c r="I39" s="10" t="s">
        <v>274</v>
      </c>
    </row>
    <row r="40" spans="1:12" ht="15.75" customHeight="1" x14ac:dyDescent="0.2">
      <c r="A40" s="12" t="s">
        <v>694</v>
      </c>
      <c r="B40" s="13"/>
      <c r="C40" s="13"/>
      <c r="D40" s="6"/>
      <c r="E40" s="6"/>
      <c r="F40" s="6"/>
      <c r="G40" s="6"/>
      <c r="H40" s="6"/>
      <c r="I40" s="14"/>
    </row>
    <row r="41" spans="1:12" ht="15.75" customHeight="1" x14ac:dyDescent="0.25">
      <c r="A41" s="12" t="s">
        <v>695</v>
      </c>
      <c r="B41" s="13"/>
      <c r="C41" s="13"/>
      <c r="D41" s="6"/>
      <c r="E41" s="6"/>
      <c r="F41" s="6"/>
      <c r="G41" s="6"/>
      <c r="H41" s="6"/>
      <c r="I41" s="14"/>
    </row>
    <row r="42" spans="1:12" ht="15.75" customHeight="1" x14ac:dyDescent="0.2">
      <c r="A42" s="12" t="s">
        <v>587</v>
      </c>
      <c r="B42" s="13"/>
      <c r="C42" s="13"/>
      <c r="D42" s="6"/>
      <c r="E42" s="6"/>
      <c r="F42" s="6"/>
      <c r="G42" s="6"/>
      <c r="H42" s="6"/>
      <c r="I42" s="14"/>
    </row>
    <row r="43" spans="1:12" ht="15.75" customHeight="1" x14ac:dyDescent="0.2">
      <c r="A43" s="12" t="s">
        <v>588</v>
      </c>
      <c r="B43" s="13"/>
      <c r="C43" s="13"/>
      <c r="D43" s="6"/>
      <c r="E43" s="6"/>
      <c r="F43" s="6"/>
      <c r="G43" s="6"/>
      <c r="H43" s="6"/>
      <c r="I43" s="14"/>
    </row>
    <row r="44" spans="1:12" ht="15.75" customHeight="1" x14ac:dyDescent="0.2">
      <c r="A44" s="12" t="s">
        <v>589</v>
      </c>
      <c r="B44" s="13"/>
      <c r="C44" s="11"/>
      <c r="D44" s="6"/>
      <c r="E44" s="6"/>
      <c r="F44" s="6"/>
      <c r="G44" s="6"/>
      <c r="H44" s="6"/>
      <c r="I44" s="14"/>
    </row>
    <row r="45" spans="1:12" ht="15.75" customHeight="1" x14ac:dyDescent="0.2">
      <c r="A45" s="12" t="s">
        <v>591</v>
      </c>
      <c r="B45" s="13"/>
      <c r="C45" s="13"/>
      <c r="D45" s="6"/>
      <c r="E45" s="6"/>
      <c r="F45" s="6"/>
      <c r="G45" s="6"/>
      <c r="H45" s="6"/>
      <c r="I45" s="14"/>
    </row>
    <row r="46" spans="1:12" ht="15.75" customHeight="1" x14ac:dyDescent="0.2">
      <c r="A46" s="12" t="s">
        <v>810</v>
      </c>
      <c r="B46" s="13"/>
      <c r="C46" s="13"/>
      <c r="D46" s="6"/>
      <c r="E46" s="6"/>
      <c r="F46" s="6"/>
      <c r="G46" s="6"/>
      <c r="H46" s="6"/>
      <c r="I46" s="14"/>
    </row>
    <row r="47" spans="1:12" ht="15.75" customHeight="1" x14ac:dyDescent="0.2">
      <c r="A47" s="12" t="s">
        <v>583</v>
      </c>
      <c r="B47" s="13"/>
      <c r="C47" s="13"/>
      <c r="D47" s="6"/>
      <c r="E47" s="6"/>
      <c r="F47" s="6"/>
      <c r="G47" s="6"/>
      <c r="H47" s="6"/>
      <c r="I47" s="14"/>
    </row>
    <row r="48" spans="1:12" ht="15.75" customHeight="1" x14ac:dyDescent="0.2">
      <c r="A48" s="12" t="s">
        <v>594</v>
      </c>
      <c r="B48" s="13"/>
      <c r="C48" s="13"/>
      <c r="D48" s="6"/>
      <c r="E48" s="6"/>
      <c r="F48" s="6"/>
      <c r="G48" s="6"/>
      <c r="H48" s="6"/>
      <c r="I48" s="14"/>
    </row>
    <row r="49" spans="1:9" s="6" customFormat="1" ht="15.75" customHeight="1" x14ac:dyDescent="0.2">
      <c r="A49" s="12" t="s">
        <v>595</v>
      </c>
      <c r="B49" s="13"/>
      <c r="C49" s="13"/>
      <c r="I49" s="14"/>
    </row>
    <row r="50" spans="1:9" ht="15.75" customHeight="1" x14ac:dyDescent="0.2">
      <c r="A50" s="16" t="s">
        <v>593</v>
      </c>
      <c r="B50" s="17"/>
      <c r="C50" s="17"/>
      <c r="D50" s="18"/>
      <c r="E50" s="18"/>
      <c r="F50" s="18"/>
      <c r="G50" s="18"/>
      <c r="H50" s="18"/>
      <c r="I50" s="19"/>
    </row>
  </sheetData>
  <mergeCells count="18">
    <mergeCell ref="K6:L6"/>
    <mergeCell ref="K8:L8"/>
    <mergeCell ref="K7:L7"/>
    <mergeCell ref="G8:H8"/>
    <mergeCell ref="G9:G10"/>
    <mergeCell ref="H9:H10"/>
    <mergeCell ref="A4:C4"/>
    <mergeCell ref="A1:I1"/>
    <mergeCell ref="A2:I2"/>
    <mergeCell ref="A7:A10"/>
    <mergeCell ref="C7:C10"/>
    <mergeCell ref="D7:D10"/>
    <mergeCell ref="E7:E10"/>
    <mergeCell ref="F7:I7"/>
    <mergeCell ref="F8:F10"/>
    <mergeCell ref="I8:I10"/>
    <mergeCell ref="E4:F4"/>
    <mergeCell ref="B7:B10"/>
  </mergeCells>
  <conditionalFormatting sqref="Y10:XFD10 A39:H39 A14:A36 F6:I6 A2:I2 M11:XFD11 M10 M1:XFD9 J2:K3 J8:J11 J6:K7 A47:XFD1048576 A5:L5 J4:L4 J39:XFD39 C44:XFD44 C46:XFD47 A1:L1 A38:XFD38 A45:XFD45 A42:XFD43 H14:XFD36 B40:XFD41 C14:F36 J13:XFD13">
    <cfRule type="expression" dxfId="277" priority="71">
      <formula>CELL("protect",A1)=0</formula>
    </cfRule>
  </conditionalFormatting>
  <conditionalFormatting sqref="F12:G12 A12:B12 A37:B38 F37:G38 F31:F36 F14:F29 A31:A36 A14:A29">
    <cfRule type="expression" dxfId="276" priority="70">
      <formula>CELL("protect",A12)=0</formula>
    </cfRule>
  </conditionalFormatting>
  <conditionalFormatting sqref="I12 I31:I38 I14:I29">
    <cfRule type="expression" dxfId="275" priority="69">
      <formula>CELL("protect",I12)=0</formula>
    </cfRule>
  </conditionalFormatting>
  <conditionalFormatting sqref="A7:B7 D7 A6:D6">
    <cfRule type="expression" dxfId="274" priority="68">
      <formula>CELL("protect",A6)=0</formula>
    </cfRule>
  </conditionalFormatting>
  <conditionalFormatting sqref="C7">
    <cfRule type="expression" dxfId="273" priority="65">
      <formula>CELL("protect",C7)=0</formula>
    </cfRule>
  </conditionalFormatting>
  <conditionalFormatting sqref="A44:B44">
    <cfRule type="expression" dxfId="272" priority="64">
      <formula>CELL("protect",A44)=0</formula>
    </cfRule>
  </conditionalFormatting>
  <conditionalFormatting sqref="E6:E7">
    <cfRule type="expression" dxfId="271" priority="63">
      <formula>CELL("protect",E6)=0</formula>
    </cfRule>
  </conditionalFormatting>
  <conditionalFormatting sqref="A46:B47">
    <cfRule type="expression" dxfId="270" priority="59">
      <formula>CELL("protect",A46)=0</formula>
    </cfRule>
  </conditionalFormatting>
  <conditionalFormatting sqref="K9:L11 K8">
    <cfRule type="expression" dxfId="269" priority="58">
      <formula>CELL("protect",K8)=0</formula>
    </cfRule>
  </conditionalFormatting>
  <conditionalFormatting sqref="I39">
    <cfRule type="expression" dxfId="268" priority="47">
      <formula>CELL("protect",I39)=0</formula>
    </cfRule>
  </conditionalFormatting>
  <conditionalFormatting sqref="F30 A30">
    <cfRule type="expression" dxfId="267" priority="45">
      <formula>CELL("protect",A30)=0</formula>
    </cfRule>
  </conditionalFormatting>
  <conditionalFormatting sqref="I30">
    <cfRule type="expression" dxfId="266" priority="44">
      <formula>CELL("protect",I30)=0</formula>
    </cfRule>
  </conditionalFormatting>
  <conditionalFormatting sqref="F7:I7 I8">
    <cfRule type="expression" dxfId="265" priority="43">
      <formula>CELL("protect",F7)=0</formula>
    </cfRule>
  </conditionalFormatting>
  <conditionalFormatting sqref="F8">
    <cfRule type="expression" dxfId="264" priority="39">
      <formula>CELL("protect",F8)=0</formula>
    </cfRule>
  </conditionalFormatting>
  <conditionalFormatting sqref="C3">
    <cfRule type="expression" dxfId="263" priority="29">
      <formula>CELL("protect",C3)=0</formula>
    </cfRule>
  </conditionalFormatting>
  <conditionalFormatting sqref="A3:B3">
    <cfRule type="expression" dxfId="262" priority="27">
      <formula>CELL("protect",A3)=0</formula>
    </cfRule>
  </conditionalFormatting>
  <conditionalFormatting sqref="D3">
    <cfRule type="expression" dxfId="261" priority="26">
      <formula>CELL("protect",D3)=0</formula>
    </cfRule>
  </conditionalFormatting>
  <conditionalFormatting sqref="E3:E4">
    <cfRule type="expression" dxfId="260" priority="25">
      <formula>CELL("Protect",E3)=0</formula>
    </cfRule>
  </conditionalFormatting>
  <conditionalFormatting sqref="A4:B4">
    <cfRule type="expression" dxfId="259" priority="21">
      <formula>CELL("protect",A4)=0</formula>
    </cfRule>
  </conditionalFormatting>
  <conditionalFormatting sqref="D4">
    <cfRule type="expression" dxfId="258" priority="20">
      <formula>CELL("protect",D4)=0</formula>
    </cfRule>
  </conditionalFormatting>
  <conditionalFormatting sqref="G9">
    <cfRule type="expression" dxfId="257" priority="12">
      <formula>CELL("protect",G9)=0</formula>
    </cfRule>
  </conditionalFormatting>
  <conditionalFormatting sqref="G8">
    <cfRule type="expression" dxfId="256" priority="11">
      <formula>CELL("protect",G8)=0</formula>
    </cfRule>
  </conditionalFormatting>
  <conditionalFormatting sqref="H9">
    <cfRule type="expression" dxfId="255" priority="10">
      <formula>CELL("protect",H9)=0</formula>
    </cfRule>
  </conditionalFormatting>
  <conditionalFormatting sqref="G14:G36">
    <cfRule type="expression" dxfId="254" priority="9">
      <formula>CELL("protect",G14)=0</formula>
    </cfRule>
  </conditionalFormatting>
  <conditionalFormatting sqref="H3">
    <cfRule type="expression" dxfId="253" priority="6">
      <formula>CELL("Protect",H3)=0</formula>
    </cfRule>
  </conditionalFormatting>
  <conditionalFormatting sqref="H4">
    <cfRule type="expression" dxfId="252" priority="5">
      <formula>CELL("protect",H4)=0</formula>
    </cfRule>
  </conditionalFormatting>
  <conditionalFormatting sqref="A40:A41">
    <cfRule type="expression" dxfId="251" priority="4">
      <formula>CELL("protect",A40)=0</formula>
    </cfRule>
  </conditionalFormatting>
  <conditionalFormatting sqref="B14:B36">
    <cfRule type="expression" dxfId="250" priority="3">
      <formula>CELL("protect",B14)=0</formula>
    </cfRule>
  </conditionalFormatting>
  <conditionalFormatting sqref="E13">
    <cfRule type="expression" dxfId="249" priority="2">
      <formula>CELL("protect",E13)=0</formula>
    </cfRule>
  </conditionalFormatting>
  <conditionalFormatting sqref="E13">
    <cfRule type="expression" dxfId="248" priority="1">
      <formula>CELL("protect",E13)=0</formula>
    </cfRule>
  </conditionalFormatting>
  <dataValidations count="1">
    <dataValidation type="whole" allowBlank="1" showInputMessage="1" showErrorMessage="1" error="Enter whole amounts only (no less than negative 20,000).  Round cents to the nearest dollar." sqref="I13:I36" xr:uid="{00000000-0002-0000-1500-000000000000}">
      <formula1>-20000</formula1>
      <formula2>999999999999999000000</formula2>
    </dataValidation>
  </dataValidations>
  <printOptions horizontalCentered="1" verticalCentered="1"/>
  <pageMargins left="0.3" right="0.25" top="0.25" bottom="0.35" header="0.5" footer="0.2"/>
  <pageSetup scale="77" orientation="landscape" r:id="rId1"/>
  <headerFooter>
    <oddFooter>&amp;R&amp;"Tahoma,Regular"&amp;10ID-46 (rev. 07/21), Schedule &amp;A</oddFooter>
  </headerFooter>
  <drawing r:id="rId2"/>
  <legacyDrawing r:id="rId3"/>
  <controls>
    <mc:AlternateContent xmlns:mc="http://schemas.openxmlformats.org/markup-compatibility/2006">
      <mc:Choice Requires="x14">
        <control shapeId="93189" r:id="rId4" name="CheckBox2">
          <controlPr defaultSize="0" autoLine="0" r:id="rId5">
            <anchor moveWithCells="1">
              <from>
                <xdr:col>22</xdr:col>
                <xdr:colOff>657225</xdr:colOff>
                <xdr:row>8</xdr:row>
                <xdr:rowOff>19050</xdr:rowOff>
              </from>
              <to>
                <xdr:col>24</xdr:col>
                <xdr:colOff>485775</xdr:colOff>
                <xdr:row>9</xdr:row>
                <xdr:rowOff>76200</xdr:rowOff>
              </to>
            </anchor>
          </controlPr>
        </control>
      </mc:Choice>
      <mc:Fallback>
        <control shapeId="93189" r:id="rId4" name="CheckBox2"/>
      </mc:Fallback>
    </mc:AlternateContent>
    <mc:AlternateContent xmlns:mc="http://schemas.openxmlformats.org/markup-compatibility/2006">
      <mc:Choice Requires="x14">
        <control shapeId="93188" r:id="rId6" name="CheckBox1">
          <controlPr defaultSize="0" autoLine="0" r:id="rId7">
            <anchor moveWithCells="1">
              <from>
                <xdr:col>7</xdr:col>
                <xdr:colOff>657225</xdr:colOff>
                <xdr:row>0</xdr:row>
                <xdr:rowOff>38100</xdr:rowOff>
              </from>
              <to>
                <xdr:col>8</xdr:col>
                <xdr:colOff>838200</xdr:colOff>
                <xdr:row>1</xdr:row>
                <xdr:rowOff>57150</xdr:rowOff>
              </to>
            </anchor>
          </controlPr>
        </control>
      </mc:Choice>
      <mc:Fallback>
        <control shapeId="93188" r:id="rId6" name="CheckBox1"/>
      </mc:Fallback>
    </mc:AlternateContent>
    <mc:AlternateContent xmlns:mc="http://schemas.openxmlformats.org/markup-compatibility/2006">
      <mc:Choice Requires="x14">
        <control shapeId="93185" r:id="rId8" name="Check Box 1">
          <controlPr defaultSize="0" autoFill="0" autoLine="0" autoPict="0">
            <anchor moveWithCells="1" sizeWithCells="1">
              <from>
                <xdr:col>9</xdr:col>
                <xdr:colOff>0</xdr:colOff>
                <xdr:row>0</xdr:row>
                <xdr:rowOff>0</xdr:rowOff>
              </from>
              <to>
                <xdr:col>9</xdr:col>
                <xdr:colOff>0</xdr:colOff>
                <xdr:row>0</xdr:row>
                <xdr:rowOff>95250</xdr:rowOff>
              </to>
            </anchor>
          </controlPr>
        </control>
      </mc:Choice>
    </mc:AlternateContent>
    <mc:AlternateContent xmlns:mc="http://schemas.openxmlformats.org/markup-compatibility/2006">
      <mc:Choice Requires="x14">
        <control shapeId="93190" r:id="rId9" name="Check Box 6">
          <controlPr defaultSize="0" autoFill="0" autoLine="0" autoPict="0">
            <anchor moveWithCells="1" sizeWithCells="1">
              <from>
                <xdr:col>9</xdr:col>
                <xdr:colOff>0</xdr:colOff>
                <xdr:row>0</xdr:row>
                <xdr:rowOff>0</xdr:rowOff>
              </from>
              <to>
                <xdr:col>9</xdr:col>
                <xdr:colOff>0</xdr:colOff>
                <xdr:row>0</xdr:row>
                <xdr:rowOff>95250</xdr:rowOff>
              </to>
            </anchor>
          </controlPr>
        </control>
      </mc:Choice>
    </mc:AlternateContent>
  </controls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600-000000000000}">
  <sheetPr codeName="Sheet34"/>
  <dimension ref="A1:X50"/>
  <sheetViews>
    <sheetView zoomScale="85" zoomScaleNormal="85" workbookViewId="0">
      <pane ySplit="12" topLeftCell="A13" activePane="bottomLeft" state="frozen"/>
      <selection activeCell="J59" sqref="J59"/>
      <selection pane="bottomLeft" activeCell="A14" sqref="A14"/>
    </sheetView>
  </sheetViews>
  <sheetFormatPr defaultRowHeight="15.75" customHeight="1" x14ac:dyDescent="0.2"/>
  <cols>
    <col min="1" max="1" width="39.875" style="15" customWidth="1"/>
    <col min="2" max="2" width="3.75" style="15" customWidth="1"/>
    <col min="3" max="3" width="16.75" style="15" customWidth="1"/>
    <col min="4" max="4" width="38.875" style="15" customWidth="1"/>
    <col min="5" max="5" width="10.625" style="15" customWidth="1"/>
    <col min="6" max="6" width="10.5" style="15" customWidth="1"/>
    <col min="7" max="9" width="13.25" style="15" customWidth="1"/>
    <col min="10" max="10" width="2.875" style="15" customWidth="1"/>
    <col min="11" max="12" width="10.875" style="15" customWidth="1"/>
    <col min="13" max="16384" width="9" style="15"/>
  </cols>
  <sheetData>
    <row r="1" spans="1:24" s="98" customFormat="1" ht="19.5" customHeight="1" x14ac:dyDescent="0.2">
      <c r="A1" s="913" t="s">
        <v>549</v>
      </c>
      <c r="B1" s="914"/>
      <c r="C1" s="914"/>
      <c r="D1" s="914"/>
      <c r="E1" s="914"/>
      <c r="F1" s="914"/>
      <c r="G1" s="914"/>
      <c r="H1" s="914"/>
      <c r="I1" s="915"/>
    </row>
    <row r="2" spans="1:24" s="98" customFormat="1" ht="12" customHeight="1" x14ac:dyDescent="0.2">
      <c r="A2" s="924"/>
      <c r="B2" s="925"/>
      <c r="C2" s="925"/>
      <c r="D2" s="925"/>
      <c r="E2" s="925"/>
      <c r="F2" s="925"/>
      <c r="G2" s="925"/>
      <c r="H2" s="925"/>
      <c r="I2" s="926"/>
      <c r="K2" s="582" t="s">
        <v>597</v>
      </c>
      <c r="L2" s="572"/>
    </row>
    <row r="3" spans="1:24" s="98" customFormat="1" ht="15.75" customHeight="1" x14ac:dyDescent="0.25">
      <c r="A3" s="85" t="s">
        <v>162</v>
      </c>
      <c r="B3" s="652"/>
      <c r="D3" s="568" t="s">
        <v>47</v>
      </c>
      <c r="E3" s="568" t="s">
        <v>163</v>
      </c>
      <c r="F3" s="568"/>
      <c r="G3" s="567"/>
      <c r="H3" s="568" t="s">
        <v>107</v>
      </c>
      <c r="I3" s="93"/>
      <c r="K3" s="582" t="s">
        <v>596</v>
      </c>
      <c r="L3" s="572"/>
      <c r="M3"/>
      <c r="N3"/>
    </row>
    <row r="4" spans="1:24" s="98" customFormat="1" ht="15.75" customHeight="1" x14ac:dyDescent="0.25">
      <c r="A4" s="910">
        <f>Cert!$A$8</f>
        <v>0</v>
      </c>
      <c r="B4" s="911"/>
      <c r="C4" s="911"/>
      <c r="D4" s="566">
        <f>Cert!$F$8</f>
        <v>0</v>
      </c>
      <c r="E4" s="912">
        <f>Cert!$K$8</f>
        <v>0</v>
      </c>
      <c r="F4" s="912"/>
      <c r="H4" s="567" t="str">
        <f>TEXT(Cert!$K$10,"mm/dd/yy")&amp;" to "&amp;TEXT(Cert!$M$10,"mm/dd/yy")</f>
        <v>07/01/20 to 06/30/21</v>
      </c>
      <c r="I4" s="93"/>
      <c r="M4"/>
      <c r="N4"/>
    </row>
    <row r="5" spans="1:24" s="98" customFormat="1" ht="8.25" customHeight="1" x14ac:dyDescent="0.2">
      <c r="A5" s="1"/>
      <c r="B5" s="94"/>
      <c r="C5" s="94"/>
      <c r="D5" s="94"/>
      <c r="E5" s="94"/>
      <c r="F5" s="28"/>
      <c r="G5" s="28"/>
      <c r="H5" s="26"/>
      <c r="I5" s="27"/>
    </row>
    <row r="6" spans="1:24" s="6" customFormat="1" ht="15" thickBot="1" x14ac:dyDescent="0.25">
      <c r="A6" s="3" t="s">
        <v>9</v>
      </c>
      <c r="B6" s="655" t="s">
        <v>692</v>
      </c>
      <c r="C6" s="571" t="s">
        <v>554</v>
      </c>
      <c r="D6" s="4" t="s">
        <v>555</v>
      </c>
      <c r="E6" s="3" t="s">
        <v>556</v>
      </c>
      <c r="F6" s="5" t="s">
        <v>564</v>
      </c>
      <c r="G6" s="4" t="s">
        <v>558</v>
      </c>
      <c r="H6" s="4" t="s">
        <v>559</v>
      </c>
      <c r="I6" s="30" t="s">
        <v>560</v>
      </c>
      <c r="K6" s="1000" t="s">
        <v>598</v>
      </c>
      <c r="L6" s="1001"/>
    </row>
    <row r="7" spans="1:24" s="481" customFormat="1" ht="18" customHeight="1" x14ac:dyDescent="0.25">
      <c r="A7" s="1014" t="s">
        <v>476</v>
      </c>
      <c r="B7" s="1011" t="s">
        <v>693</v>
      </c>
      <c r="C7" s="963" t="s">
        <v>547</v>
      </c>
      <c r="D7" s="1017" t="s">
        <v>36</v>
      </c>
      <c r="E7" s="1019" t="s">
        <v>478</v>
      </c>
      <c r="F7" s="1022" t="s">
        <v>268</v>
      </c>
      <c r="G7" s="1023"/>
      <c r="H7" s="1023"/>
      <c r="I7" s="1024"/>
      <c r="K7" s="1005" t="s">
        <v>473</v>
      </c>
      <c r="L7" s="1006"/>
    </row>
    <row r="8" spans="1:24" s="6" customFormat="1" ht="15" customHeight="1" x14ac:dyDescent="0.2">
      <c r="A8" s="1015"/>
      <c r="B8" s="1012"/>
      <c r="C8" s="964"/>
      <c r="D8" s="1018"/>
      <c r="E8" s="1020"/>
      <c r="F8" s="1025" t="s">
        <v>525</v>
      </c>
      <c r="G8" s="1007" t="s">
        <v>582</v>
      </c>
      <c r="H8" s="1008"/>
      <c r="I8" s="1002" t="s">
        <v>599</v>
      </c>
      <c r="K8" s="1000" t="s">
        <v>474</v>
      </c>
      <c r="L8" s="1001"/>
    </row>
    <row r="9" spans="1:24" s="6" customFormat="1" ht="15.75" customHeight="1" x14ac:dyDescent="0.25">
      <c r="A9" s="1015"/>
      <c r="B9" s="1012"/>
      <c r="C9" s="964"/>
      <c r="D9" s="1018"/>
      <c r="E9" s="1020"/>
      <c r="F9" s="1026"/>
      <c r="G9" s="1009" t="s">
        <v>580</v>
      </c>
      <c r="H9" s="1009" t="s">
        <v>581</v>
      </c>
      <c r="I9" s="1003"/>
      <c r="K9" s="637" t="s">
        <v>475</v>
      </c>
      <c r="L9" s="637" t="s">
        <v>475</v>
      </c>
      <c r="N9" s="208"/>
      <c r="O9" s="208"/>
      <c r="P9" s="208"/>
      <c r="Q9" s="208"/>
      <c r="R9" s="208"/>
      <c r="S9" s="208"/>
      <c r="T9" s="208"/>
      <c r="U9" s="208"/>
      <c r="V9" s="208"/>
      <c r="W9" s="208"/>
      <c r="X9" s="208"/>
    </row>
    <row r="10" spans="1:24" s="6" customFormat="1" ht="15.75" customHeight="1" thickBot="1" x14ac:dyDescent="0.25">
      <c r="A10" s="1016"/>
      <c r="B10" s="1013"/>
      <c r="C10" s="965"/>
      <c r="D10" s="955"/>
      <c r="E10" s="1021"/>
      <c r="F10" s="1027"/>
      <c r="G10" s="1010"/>
      <c r="H10" s="1010"/>
      <c r="I10" s="1004"/>
      <c r="K10" s="635" t="s">
        <v>471</v>
      </c>
      <c r="L10" s="635" t="s">
        <v>472</v>
      </c>
    </row>
    <row r="11" spans="1:24" s="6" customFormat="1" ht="15.75" customHeight="1" x14ac:dyDescent="0.2">
      <c r="A11" s="462" t="s">
        <v>431</v>
      </c>
      <c r="B11" s="462" t="s">
        <v>267</v>
      </c>
      <c r="C11" s="463" t="s">
        <v>586</v>
      </c>
      <c r="D11" s="462" t="s">
        <v>477</v>
      </c>
      <c r="E11" s="464" t="s">
        <v>590</v>
      </c>
      <c r="F11" s="581" t="s">
        <v>592</v>
      </c>
      <c r="G11" s="465" t="s">
        <v>584</v>
      </c>
      <c r="H11" s="465" t="s">
        <v>585</v>
      </c>
      <c r="I11" s="465" t="s">
        <v>479</v>
      </c>
      <c r="K11" s="20"/>
      <c r="L11" s="20"/>
    </row>
    <row r="12" spans="1:24" ht="15.75" hidden="1" customHeight="1" x14ac:dyDescent="0.2">
      <c r="A12" s="206"/>
      <c r="B12" s="6"/>
      <c r="C12" s="6"/>
      <c r="D12" s="6"/>
      <c r="E12" s="6"/>
      <c r="F12" s="466"/>
      <c r="G12" s="6"/>
      <c r="H12" s="6"/>
      <c r="I12" s="467"/>
      <c r="K12" s="21"/>
      <c r="L12" s="21"/>
    </row>
    <row r="13" spans="1:24" s="6" customFormat="1" ht="15.75" customHeight="1" x14ac:dyDescent="0.2">
      <c r="A13" s="685" t="s">
        <v>705</v>
      </c>
      <c r="B13" s="468"/>
      <c r="C13" s="468"/>
      <c r="D13" s="684"/>
      <c r="E13" s="690">
        <v>2080</v>
      </c>
      <c r="F13" s="688">
        <f>'19-A'!D73/E13</f>
        <v>0</v>
      </c>
      <c r="G13" s="686"/>
      <c r="H13" s="687"/>
      <c r="I13" s="689">
        <f>+'19-A'!E73</f>
        <v>0</v>
      </c>
      <c r="K13" s="22">
        <f>IF(H13&gt;1,(H13*F13)-I13,IF(G13&gt;1,(F13*E13*G13)-I13,0))</f>
        <v>0</v>
      </c>
      <c r="L13" s="23">
        <f t="shared" ref="L13:L36" si="0">IF(I13&gt;0,+K13/I13,0)</f>
        <v>0</v>
      </c>
    </row>
    <row r="14" spans="1:24" s="6" customFormat="1" ht="15.75" customHeight="1" x14ac:dyDescent="0.2">
      <c r="A14" s="681"/>
      <c r="B14" s="468"/>
      <c r="C14" s="468"/>
      <c r="D14" s="469"/>
      <c r="E14" s="585"/>
      <c r="F14" s="470"/>
      <c r="G14" s="471"/>
      <c r="H14" s="394"/>
      <c r="I14" s="644"/>
      <c r="K14" s="22">
        <f>IF(H14&gt;1,(H14*F14)-I14,IF(G14&gt;1,(F14*E14*G14)-I14,0))</f>
        <v>0</v>
      </c>
      <c r="L14" s="23">
        <f t="shared" si="0"/>
        <v>0</v>
      </c>
    </row>
    <row r="15" spans="1:24" ht="15.75" customHeight="1" x14ac:dyDescent="0.2">
      <c r="A15" s="681"/>
      <c r="B15" s="468"/>
      <c r="C15" s="468"/>
      <c r="D15" s="469"/>
      <c r="E15" s="585"/>
      <c r="F15" s="470"/>
      <c r="G15" s="471"/>
      <c r="H15" s="394"/>
      <c r="I15" s="644"/>
      <c r="K15" s="22">
        <f t="shared" ref="K15:K36" si="1">IF(H15&gt;1,(H15*F15)-I15,IF(G15&gt;1,(F15*E15*G15)-I15,0))</f>
        <v>0</v>
      </c>
      <c r="L15" s="23">
        <f t="shared" si="0"/>
        <v>0</v>
      </c>
    </row>
    <row r="16" spans="1:24" ht="15.75" customHeight="1" x14ac:dyDescent="0.2">
      <c r="A16" s="681"/>
      <c r="B16" s="468"/>
      <c r="C16" s="468"/>
      <c r="D16" s="469"/>
      <c r="E16" s="585"/>
      <c r="F16" s="470"/>
      <c r="G16" s="471"/>
      <c r="H16" s="394"/>
      <c r="I16" s="644"/>
      <c r="K16" s="22">
        <f t="shared" si="1"/>
        <v>0</v>
      </c>
      <c r="L16" s="23">
        <f t="shared" si="0"/>
        <v>0</v>
      </c>
    </row>
    <row r="17" spans="1:12" ht="15.75" customHeight="1" x14ac:dyDescent="0.2">
      <c r="A17" s="681"/>
      <c r="B17" s="468"/>
      <c r="C17" s="468"/>
      <c r="D17" s="469"/>
      <c r="E17" s="585"/>
      <c r="F17" s="470"/>
      <c r="G17" s="471"/>
      <c r="H17" s="394"/>
      <c r="I17" s="644"/>
      <c r="K17" s="22">
        <f t="shared" si="1"/>
        <v>0</v>
      </c>
      <c r="L17" s="23">
        <f t="shared" si="0"/>
        <v>0</v>
      </c>
    </row>
    <row r="18" spans="1:12" ht="15.75" customHeight="1" x14ac:dyDescent="0.2">
      <c r="A18" s="681"/>
      <c r="B18" s="468"/>
      <c r="C18" s="468"/>
      <c r="D18" s="469"/>
      <c r="E18" s="585"/>
      <c r="F18" s="470"/>
      <c r="G18" s="471"/>
      <c r="H18" s="394"/>
      <c r="I18" s="644"/>
      <c r="K18" s="22">
        <f t="shared" si="1"/>
        <v>0</v>
      </c>
      <c r="L18" s="23">
        <f t="shared" si="0"/>
        <v>0</v>
      </c>
    </row>
    <row r="19" spans="1:12" ht="15.75" customHeight="1" x14ac:dyDescent="0.2">
      <c r="A19" s="681"/>
      <c r="B19" s="468"/>
      <c r="C19" s="468"/>
      <c r="D19" s="469"/>
      <c r="E19" s="585"/>
      <c r="F19" s="470"/>
      <c r="G19" s="471"/>
      <c r="H19" s="394"/>
      <c r="I19" s="644"/>
      <c r="K19" s="22">
        <f t="shared" si="1"/>
        <v>0</v>
      </c>
      <c r="L19" s="23">
        <f t="shared" si="0"/>
        <v>0</v>
      </c>
    </row>
    <row r="20" spans="1:12" ht="15.75" customHeight="1" x14ac:dyDescent="0.2">
      <c r="A20" s="681"/>
      <c r="B20" s="468"/>
      <c r="C20" s="468"/>
      <c r="D20" s="469"/>
      <c r="E20" s="585"/>
      <c r="F20" s="470"/>
      <c r="G20" s="471"/>
      <c r="H20" s="394"/>
      <c r="I20" s="644"/>
      <c r="K20" s="22">
        <f t="shared" si="1"/>
        <v>0</v>
      </c>
      <c r="L20" s="23">
        <f t="shared" si="0"/>
        <v>0</v>
      </c>
    </row>
    <row r="21" spans="1:12" ht="15.75" customHeight="1" x14ac:dyDescent="0.2">
      <c r="A21" s="681"/>
      <c r="B21" s="468"/>
      <c r="C21" s="468"/>
      <c r="D21" s="469"/>
      <c r="E21" s="585"/>
      <c r="F21" s="470"/>
      <c r="G21" s="471"/>
      <c r="H21" s="394"/>
      <c r="I21" s="644"/>
      <c r="K21" s="22">
        <f t="shared" si="1"/>
        <v>0</v>
      </c>
      <c r="L21" s="23">
        <f t="shared" si="0"/>
        <v>0</v>
      </c>
    </row>
    <row r="22" spans="1:12" ht="15.75" customHeight="1" x14ac:dyDescent="0.2">
      <c r="A22" s="681"/>
      <c r="B22" s="468"/>
      <c r="C22" s="468"/>
      <c r="D22" s="469"/>
      <c r="E22" s="585"/>
      <c r="F22" s="470"/>
      <c r="G22" s="471"/>
      <c r="H22" s="394"/>
      <c r="I22" s="644"/>
      <c r="K22" s="22">
        <f t="shared" si="1"/>
        <v>0</v>
      </c>
      <c r="L22" s="23">
        <f t="shared" si="0"/>
        <v>0</v>
      </c>
    </row>
    <row r="23" spans="1:12" ht="15.75" customHeight="1" x14ac:dyDescent="0.2">
      <c r="A23" s="681"/>
      <c r="B23" s="468"/>
      <c r="C23" s="468"/>
      <c r="D23" s="469"/>
      <c r="E23" s="585"/>
      <c r="F23" s="470"/>
      <c r="G23" s="471"/>
      <c r="H23" s="394"/>
      <c r="I23" s="644"/>
      <c r="K23" s="22">
        <f t="shared" si="1"/>
        <v>0</v>
      </c>
      <c r="L23" s="23">
        <f t="shared" si="0"/>
        <v>0</v>
      </c>
    </row>
    <row r="24" spans="1:12" ht="15.75" customHeight="1" x14ac:dyDescent="0.2">
      <c r="A24" s="681"/>
      <c r="B24" s="468"/>
      <c r="C24" s="468"/>
      <c r="D24" s="469"/>
      <c r="E24" s="585"/>
      <c r="F24" s="470"/>
      <c r="G24" s="471"/>
      <c r="H24" s="394"/>
      <c r="I24" s="644"/>
      <c r="K24" s="22">
        <f t="shared" si="1"/>
        <v>0</v>
      </c>
      <c r="L24" s="23">
        <f t="shared" si="0"/>
        <v>0</v>
      </c>
    </row>
    <row r="25" spans="1:12" ht="15.75" customHeight="1" x14ac:dyDescent="0.2">
      <c r="A25" s="681"/>
      <c r="B25" s="468"/>
      <c r="C25" s="468"/>
      <c r="D25" s="469"/>
      <c r="E25" s="585"/>
      <c r="F25" s="470"/>
      <c r="G25" s="471"/>
      <c r="H25" s="394"/>
      <c r="I25" s="644"/>
      <c r="K25" s="22">
        <f t="shared" si="1"/>
        <v>0</v>
      </c>
      <c r="L25" s="23">
        <f t="shared" si="0"/>
        <v>0</v>
      </c>
    </row>
    <row r="26" spans="1:12" ht="15.75" customHeight="1" x14ac:dyDescent="0.2">
      <c r="A26" s="681"/>
      <c r="B26" s="468"/>
      <c r="C26" s="468"/>
      <c r="D26" s="469"/>
      <c r="E26" s="585"/>
      <c r="F26" s="470"/>
      <c r="G26" s="471"/>
      <c r="H26" s="394"/>
      <c r="I26" s="644"/>
      <c r="K26" s="22">
        <f t="shared" si="1"/>
        <v>0</v>
      </c>
      <c r="L26" s="23">
        <f t="shared" si="0"/>
        <v>0</v>
      </c>
    </row>
    <row r="27" spans="1:12" ht="15.75" customHeight="1" x14ac:dyDescent="0.2">
      <c r="A27" s="681"/>
      <c r="B27" s="468"/>
      <c r="C27" s="468"/>
      <c r="D27" s="469"/>
      <c r="E27" s="585"/>
      <c r="F27" s="470"/>
      <c r="G27" s="471"/>
      <c r="H27" s="394"/>
      <c r="I27" s="644"/>
      <c r="K27" s="22">
        <f t="shared" si="1"/>
        <v>0</v>
      </c>
      <c r="L27" s="23">
        <f t="shared" si="0"/>
        <v>0</v>
      </c>
    </row>
    <row r="28" spans="1:12" ht="15.75" customHeight="1" x14ac:dyDescent="0.2">
      <c r="A28" s="681"/>
      <c r="B28" s="468"/>
      <c r="C28" s="468"/>
      <c r="D28" s="469"/>
      <c r="E28" s="585"/>
      <c r="F28" s="470"/>
      <c r="G28" s="471"/>
      <c r="H28" s="394"/>
      <c r="I28" s="644"/>
      <c r="K28" s="22">
        <f t="shared" si="1"/>
        <v>0</v>
      </c>
      <c r="L28" s="23">
        <f t="shared" si="0"/>
        <v>0</v>
      </c>
    </row>
    <row r="29" spans="1:12" ht="15.75" customHeight="1" x14ac:dyDescent="0.2">
      <c r="A29" s="681"/>
      <c r="B29" s="468"/>
      <c r="C29" s="468"/>
      <c r="D29" s="469"/>
      <c r="E29" s="585"/>
      <c r="F29" s="470"/>
      <c r="G29" s="471"/>
      <c r="H29" s="394"/>
      <c r="I29" s="644"/>
      <c r="K29" s="22">
        <f t="shared" si="1"/>
        <v>0</v>
      </c>
      <c r="L29" s="23">
        <f t="shared" si="0"/>
        <v>0</v>
      </c>
    </row>
    <row r="30" spans="1:12" ht="15.75" customHeight="1" x14ac:dyDescent="0.2">
      <c r="A30" s="681"/>
      <c r="B30" s="468"/>
      <c r="C30" s="468"/>
      <c r="D30" s="469"/>
      <c r="E30" s="585"/>
      <c r="F30" s="470"/>
      <c r="G30" s="471"/>
      <c r="H30" s="394"/>
      <c r="I30" s="644"/>
      <c r="K30" s="22">
        <f t="shared" si="1"/>
        <v>0</v>
      </c>
      <c r="L30" s="23">
        <f t="shared" si="0"/>
        <v>0</v>
      </c>
    </row>
    <row r="31" spans="1:12" ht="15.75" customHeight="1" x14ac:dyDescent="0.2">
      <c r="A31" s="681"/>
      <c r="B31" s="468"/>
      <c r="C31" s="468"/>
      <c r="D31" s="469"/>
      <c r="E31" s="585"/>
      <c r="F31" s="470"/>
      <c r="G31" s="471"/>
      <c r="H31" s="394"/>
      <c r="I31" s="644"/>
      <c r="K31" s="22">
        <f t="shared" si="1"/>
        <v>0</v>
      </c>
      <c r="L31" s="23">
        <f t="shared" si="0"/>
        <v>0</v>
      </c>
    </row>
    <row r="32" spans="1:12" ht="15.75" customHeight="1" x14ac:dyDescent="0.2">
      <c r="A32" s="681"/>
      <c r="B32" s="468"/>
      <c r="C32" s="468"/>
      <c r="D32" s="469"/>
      <c r="E32" s="585"/>
      <c r="F32" s="470"/>
      <c r="G32" s="471"/>
      <c r="H32" s="394"/>
      <c r="I32" s="644"/>
      <c r="K32" s="22">
        <f t="shared" si="1"/>
        <v>0</v>
      </c>
      <c r="L32" s="23">
        <f t="shared" si="0"/>
        <v>0</v>
      </c>
    </row>
    <row r="33" spans="1:12" ht="15.75" customHeight="1" x14ac:dyDescent="0.2">
      <c r="A33" s="681"/>
      <c r="B33" s="468"/>
      <c r="C33" s="468"/>
      <c r="D33" s="469"/>
      <c r="E33" s="585"/>
      <c r="F33" s="470"/>
      <c r="G33" s="471"/>
      <c r="H33" s="394"/>
      <c r="I33" s="644"/>
      <c r="K33" s="22">
        <f t="shared" si="1"/>
        <v>0</v>
      </c>
      <c r="L33" s="23">
        <f t="shared" si="0"/>
        <v>0</v>
      </c>
    </row>
    <row r="34" spans="1:12" ht="15.75" customHeight="1" x14ac:dyDescent="0.2">
      <c r="A34" s="681"/>
      <c r="B34" s="468"/>
      <c r="C34" s="468"/>
      <c r="D34" s="469"/>
      <c r="E34" s="585"/>
      <c r="F34" s="470"/>
      <c r="G34" s="471"/>
      <c r="H34" s="394"/>
      <c r="I34" s="644"/>
      <c r="K34" s="22">
        <f t="shared" si="1"/>
        <v>0</v>
      </c>
      <c r="L34" s="23">
        <f t="shared" si="0"/>
        <v>0</v>
      </c>
    </row>
    <row r="35" spans="1:12" ht="15.75" customHeight="1" x14ac:dyDescent="0.2">
      <c r="A35" s="681"/>
      <c r="B35" s="468"/>
      <c r="C35" s="468"/>
      <c r="D35" s="469"/>
      <c r="E35" s="585"/>
      <c r="F35" s="470"/>
      <c r="G35" s="471"/>
      <c r="H35" s="394"/>
      <c r="I35" s="644"/>
      <c r="K35" s="22">
        <f t="shared" si="1"/>
        <v>0</v>
      </c>
      <c r="L35" s="23">
        <f t="shared" si="0"/>
        <v>0</v>
      </c>
    </row>
    <row r="36" spans="1:12" ht="15.75" customHeight="1" x14ac:dyDescent="0.2">
      <c r="A36" s="681"/>
      <c r="B36" s="468"/>
      <c r="C36" s="468"/>
      <c r="D36" s="469"/>
      <c r="E36" s="585"/>
      <c r="F36" s="470"/>
      <c r="G36" s="471"/>
      <c r="H36" s="394"/>
      <c r="I36" s="644"/>
      <c r="K36" s="22">
        <f t="shared" si="1"/>
        <v>0</v>
      </c>
      <c r="L36" s="23">
        <f t="shared" si="0"/>
        <v>0</v>
      </c>
    </row>
    <row r="37" spans="1:12" ht="15.75" hidden="1" customHeight="1" x14ac:dyDescent="0.2">
      <c r="A37" s="473"/>
      <c r="B37" s="296"/>
      <c r="C37" s="6"/>
      <c r="D37" s="6"/>
      <c r="E37" s="6"/>
      <c r="F37" s="474"/>
      <c r="G37" s="280"/>
      <c r="H37" s="280"/>
      <c r="I37" s="648"/>
    </row>
    <row r="38" spans="1:12" ht="17.25" customHeight="1" thickBot="1" x14ac:dyDescent="0.25">
      <c r="A38" s="475" t="s">
        <v>275</v>
      </c>
      <c r="B38" s="679"/>
      <c r="C38" s="476"/>
      <c r="D38" s="477"/>
      <c r="E38" s="478"/>
      <c r="F38" s="480">
        <f>SUM(F13:F36)</f>
        <v>0</v>
      </c>
      <c r="G38" s="479"/>
      <c r="H38" s="479"/>
      <c r="I38" s="646">
        <f>SUM(I13:I36)</f>
        <v>0</v>
      </c>
    </row>
    <row r="39" spans="1:12" ht="14.25" x14ac:dyDescent="0.2">
      <c r="A39" s="250"/>
      <c r="B39" s="86"/>
      <c r="C39" s="86"/>
      <c r="D39" s="86"/>
      <c r="E39" s="86"/>
      <c r="F39" s="333"/>
      <c r="G39" s="333"/>
      <c r="H39" s="333"/>
      <c r="I39" s="10" t="s">
        <v>270</v>
      </c>
    </row>
    <row r="40" spans="1:12" ht="15.75" customHeight="1" x14ac:dyDescent="0.2">
      <c r="A40" s="12" t="s">
        <v>694</v>
      </c>
      <c r="B40" s="13"/>
      <c r="C40" s="13"/>
      <c r="D40" s="6"/>
      <c r="E40" s="6"/>
      <c r="F40" s="6"/>
      <c r="G40" s="6"/>
      <c r="H40" s="6"/>
      <c r="I40" s="14"/>
    </row>
    <row r="41" spans="1:12" ht="15.75" customHeight="1" x14ac:dyDescent="0.25">
      <c r="A41" s="12" t="s">
        <v>695</v>
      </c>
      <c r="B41" s="13"/>
      <c r="C41" s="13"/>
      <c r="D41" s="6"/>
      <c r="E41" s="6"/>
      <c r="F41" s="6"/>
      <c r="G41" s="6"/>
      <c r="H41" s="6"/>
      <c r="I41" s="14"/>
    </row>
    <row r="42" spans="1:12" ht="15.75" customHeight="1" x14ac:dyDescent="0.2">
      <c r="A42" s="12" t="s">
        <v>587</v>
      </c>
      <c r="B42" s="13"/>
      <c r="C42" s="13"/>
      <c r="D42" s="6"/>
      <c r="E42" s="6"/>
      <c r="F42" s="6"/>
      <c r="G42" s="6"/>
      <c r="H42" s="6"/>
      <c r="I42" s="14"/>
    </row>
    <row r="43" spans="1:12" ht="15.75" customHeight="1" x14ac:dyDescent="0.2">
      <c r="A43" s="12" t="s">
        <v>588</v>
      </c>
      <c r="B43" s="13"/>
      <c r="C43" s="13"/>
      <c r="D43" s="6"/>
      <c r="E43" s="6"/>
      <c r="F43" s="6"/>
      <c r="G43" s="6"/>
      <c r="H43" s="6"/>
      <c r="I43" s="14"/>
    </row>
    <row r="44" spans="1:12" ht="15.75" customHeight="1" x14ac:dyDescent="0.2">
      <c r="A44" s="12" t="s">
        <v>589</v>
      </c>
      <c r="B44" s="13"/>
      <c r="C44" s="11"/>
      <c r="D44" s="6"/>
      <c r="E44" s="6"/>
      <c r="F44" s="6"/>
      <c r="G44" s="6"/>
      <c r="H44" s="6"/>
      <c r="I44" s="14"/>
    </row>
    <row r="45" spans="1:12" ht="15.75" customHeight="1" x14ac:dyDescent="0.2">
      <c r="A45" s="12" t="s">
        <v>591</v>
      </c>
      <c r="B45" s="13"/>
      <c r="C45" s="13"/>
      <c r="D45" s="6"/>
      <c r="E45" s="6"/>
      <c r="F45" s="6"/>
      <c r="G45" s="6"/>
      <c r="H45" s="6"/>
      <c r="I45" s="14"/>
    </row>
    <row r="46" spans="1:12" ht="15.75" customHeight="1" x14ac:dyDescent="0.2">
      <c r="A46" s="12" t="s">
        <v>810</v>
      </c>
      <c r="B46" s="13"/>
      <c r="C46" s="13"/>
      <c r="D46" s="6"/>
      <c r="E46" s="6"/>
      <c r="F46" s="6"/>
      <c r="G46" s="6"/>
      <c r="H46" s="6"/>
      <c r="I46" s="14"/>
    </row>
    <row r="47" spans="1:12" ht="15.75" customHeight="1" x14ac:dyDescent="0.2">
      <c r="A47" s="12" t="s">
        <v>583</v>
      </c>
      <c r="B47" s="13"/>
      <c r="C47" s="13"/>
      <c r="D47" s="6"/>
      <c r="E47" s="6"/>
      <c r="F47" s="6"/>
      <c r="G47" s="6"/>
      <c r="H47" s="6"/>
      <c r="I47" s="14"/>
    </row>
    <row r="48" spans="1:12" ht="15.75" customHeight="1" x14ac:dyDescent="0.2">
      <c r="A48" s="12" t="s">
        <v>594</v>
      </c>
      <c r="B48" s="13"/>
      <c r="C48" s="13"/>
      <c r="D48" s="6"/>
      <c r="E48" s="6"/>
      <c r="F48" s="6"/>
      <c r="G48" s="6"/>
      <c r="H48" s="6"/>
      <c r="I48" s="14"/>
    </row>
    <row r="49" spans="1:9" s="6" customFormat="1" ht="15.75" customHeight="1" x14ac:dyDescent="0.2">
      <c r="A49" s="12" t="s">
        <v>595</v>
      </c>
      <c r="B49" s="13"/>
      <c r="C49" s="13"/>
      <c r="I49" s="14"/>
    </row>
    <row r="50" spans="1:9" ht="15.75" customHeight="1" x14ac:dyDescent="0.2">
      <c r="A50" s="16" t="s">
        <v>593</v>
      </c>
      <c r="B50" s="17"/>
      <c r="C50" s="17"/>
      <c r="D50" s="18"/>
      <c r="E50" s="18"/>
      <c r="F50" s="18"/>
      <c r="G50" s="18"/>
      <c r="H50" s="18"/>
      <c r="I50" s="19"/>
    </row>
  </sheetData>
  <mergeCells count="18">
    <mergeCell ref="K6:L6"/>
    <mergeCell ref="K8:L8"/>
    <mergeCell ref="K7:L7"/>
    <mergeCell ref="G8:H8"/>
    <mergeCell ref="G9:G10"/>
    <mergeCell ref="H9:H10"/>
    <mergeCell ref="A4:C4"/>
    <mergeCell ref="A1:I1"/>
    <mergeCell ref="A2:I2"/>
    <mergeCell ref="A7:A10"/>
    <mergeCell ref="C7:C10"/>
    <mergeCell ref="D7:D10"/>
    <mergeCell ref="E7:E10"/>
    <mergeCell ref="F7:I7"/>
    <mergeCell ref="F8:F10"/>
    <mergeCell ref="I8:I10"/>
    <mergeCell ref="E4:F4"/>
    <mergeCell ref="B7:B10"/>
  </mergeCells>
  <conditionalFormatting sqref="Y9:XFD9 A39:H39 A14:A36 F6:I6 A2:I2 M6:XFD8 M10:XFD11 M9 M1:XFD2 J2:K3 J8:J11 J6:K7 J4:L4 A47:XFD1048576 J39:XFD39 C44:XFD44 C46:XFD47 A1:L1 A5:XFD5 A38:XFD38 A45:XFD45 A42:XFD43 H14:XFD36 B40:XFD41 C14:F36 J13:XFD13">
    <cfRule type="expression" dxfId="247" priority="71">
      <formula>CELL("protect",A1)=0</formula>
    </cfRule>
  </conditionalFormatting>
  <conditionalFormatting sqref="F12:G12 A12:B12 A37:B38 F37:G38 F31:F36 F14:F29 A31:A36 A14:A29">
    <cfRule type="expression" dxfId="246" priority="70">
      <formula>CELL("protect",A12)=0</formula>
    </cfRule>
  </conditionalFormatting>
  <conditionalFormatting sqref="I12 I31:I38 I14:I29">
    <cfRule type="expression" dxfId="245" priority="69">
      <formula>CELL("protect",I12)=0</formula>
    </cfRule>
  </conditionalFormatting>
  <conditionalFormatting sqref="A7:B7 D7 A6:D6">
    <cfRule type="expression" dxfId="244" priority="68">
      <formula>CELL("protect",A6)=0</formula>
    </cfRule>
  </conditionalFormatting>
  <conditionalFormatting sqref="C7">
    <cfRule type="expression" dxfId="243" priority="65">
      <formula>CELL("protect",C7)=0</formula>
    </cfRule>
  </conditionalFormatting>
  <conditionalFormatting sqref="A44:B44">
    <cfRule type="expression" dxfId="242" priority="64">
      <formula>CELL("protect",A44)=0</formula>
    </cfRule>
  </conditionalFormatting>
  <conditionalFormatting sqref="E6:E7">
    <cfRule type="expression" dxfId="241" priority="63">
      <formula>CELL("protect",E6)=0</formula>
    </cfRule>
  </conditionalFormatting>
  <conditionalFormatting sqref="A46:B47">
    <cfRule type="expression" dxfId="240" priority="59">
      <formula>CELL("protect",A46)=0</formula>
    </cfRule>
  </conditionalFormatting>
  <conditionalFormatting sqref="K9:L11 K8">
    <cfRule type="expression" dxfId="239" priority="58">
      <formula>CELL("protect",K8)=0</formula>
    </cfRule>
  </conditionalFormatting>
  <conditionalFormatting sqref="I39">
    <cfRule type="expression" dxfId="238" priority="47">
      <formula>CELL("protect",I39)=0</formula>
    </cfRule>
  </conditionalFormatting>
  <conditionalFormatting sqref="F30 A30">
    <cfRule type="expression" dxfId="237" priority="45">
      <formula>CELL("protect",A30)=0</formula>
    </cfRule>
  </conditionalFormatting>
  <conditionalFormatting sqref="I30">
    <cfRule type="expression" dxfId="236" priority="44">
      <formula>CELL("protect",I30)=0</formula>
    </cfRule>
  </conditionalFormatting>
  <conditionalFormatting sqref="F7:I7 I8">
    <cfRule type="expression" dxfId="235" priority="43">
      <formula>CELL("protect",F7)=0</formula>
    </cfRule>
  </conditionalFormatting>
  <conditionalFormatting sqref="F8">
    <cfRule type="expression" dxfId="234" priority="39">
      <formula>CELL("protect",F8)=0</formula>
    </cfRule>
  </conditionalFormatting>
  <conditionalFormatting sqref="C3 O3:XFD4">
    <cfRule type="expression" dxfId="233" priority="29">
      <formula>CELL("protect",C3)=0</formula>
    </cfRule>
  </conditionalFormatting>
  <conditionalFormatting sqref="A3:B3">
    <cfRule type="expression" dxfId="232" priority="27">
      <formula>CELL("protect",A3)=0</formula>
    </cfRule>
  </conditionalFormatting>
  <conditionalFormatting sqref="D3">
    <cfRule type="expression" dxfId="231" priority="26">
      <formula>CELL("protect",D3)=0</formula>
    </cfRule>
  </conditionalFormatting>
  <conditionalFormatting sqref="E3">
    <cfRule type="expression" dxfId="230" priority="25">
      <formula>CELL("Protect",E3)=0</formula>
    </cfRule>
  </conditionalFormatting>
  <conditionalFormatting sqref="E4">
    <cfRule type="expression" dxfId="229" priority="19">
      <formula>CELL("Protect",E4)=0</formula>
    </cfRule>
  </conditionalFormatting>
  <conditionalFormatting sqref="A4:B4">
    <cfRule type="expression" dxfId="228" priority="21">
      <formula>CELL("protect",A4)=0</formula>
    </cfRule>
  </conditionalFormatting>
  <conditionalFormatting sqref="D4">
    <cfRule type="expression" dxfId="227" priority="20">
      <formula>CELL("protect",D4)=0</formula>
    </cfRule>
  </conditionalFormatting>
  <conditionalFormatting sqref="G9">
    <cfRule type="expression" dxfId="226" priority="12">
      <formula>CELL("protect",G9)=0</formula>
    </cfRule>
  </conditionalFormatting>
  <conditionalFormatting sqref="G8">
    <cfRule type="expression" dxfId="225" priority="11">
      <formula>CELL("protect",G8)=0</formula>
    </cfRule>
  </conditionalFormatting>
  <conditionalFormatting sqref="H9">
    <cfRule type="expression" dxfId="224" priority="10">
      <formula>CELL("protect",H9)=0</formula>
    </cfRule>
  </conditionalFormatting>
  <conditionalFormatting sqref="G14:G36">
    <cfRule type="expression" dxfId="223" priority="9">
      <formula>CELL("protect",G14)=0</formula>
    </cfRule>
  </conditionalFormatting>
  <conditionalFormatting sqref="H3">
    <cfRule type="expression" dxfId="222" priority="6">
      <formula>CELL("Protect",H3)=0</formula>
    </cfRule>
  </conditionalFormatting>
  <conditionalFormatting sqref="H4">
    <cfRule type="expression" dxfId="221" priority="5">
      <formula>CELL("protect",H4)=0</formula>
    </cfRule>
  </conditionalFormatting>
  <conditionalFormatting sqref="A40:A41">
    <cfRule type="expression" dxfId="220" priority="4">
      <formula>CELL("protect",A40)=0</formula>
    </cfRule>
  </conditionalFormatting>
  <conditionalFormatting sqref="B14:B36">
    <cfRule type="expression" dxfId="219" priority="3">
      <formula>CELL("protect",B14)=0</formula>
    </cfRule>
  </conditionalFormatting>
  <conditionalFormatting sqref="E13">
    <cfRule type="expression" dxfId="218" priority="2">
      <formula>CELL("protect",E13)=0</formula>
    </cfRule>
  </conditionalFormatting>
  <conditionalFormatting sqref="E13">
    <cfRule type="expression" dxfId="217" priority="1">
      <formula>CELL("protect",E13)=0</formula>
    </cfRule>
  </conditionalFormatting>
  <dataValidations count="1">
    <dataValidation type="whole" allowBlank="1" showInputMessage="1" showErrorMessage="1" error="Enter whole amounts only (no less than negative 20,000).  Round cents to the nearest dollar." sqref="I13:I36" xr:uid="{00000000-0002-0000-1600-000000000000}">
      <formula1>-20000</formula1>
      <formula2>999999999999999000000</formula2>
    </dataValidation>
  </dataValidations>
  <printOptions horizontalCentered="1" verticalCentered="1"/>
  <pageMargins left="0.3" right="0.25" top="0.25" bottom="0.35" header="0.5" footer="0.2"/>
  <pageSetup scale="77" orientation="landscape" r:id="rId1"/>
  <headerFooter>
    <oddFooter>&amp;R&amp;"Tahoma,Regular"&amp;10ID-46 (rev. 07/21), Schedule &amp;A</oddFooter>
  </headerFooter>
  <drawing r:id="rId2"/>
  <legacyDrawing r:id="rId3"/>
  <controls>
    <mc:AlternateContent xmlns:mc="http://schemas.openxmlformats.org/markup-compatibility/2006">
      <mc:Choice Requires="x14">
        <control shapeId="94215" r:id="rId4" name="CheckBox3">
          <controlPr defaultSize="0" autoLine="0" r:id="rId5">
            <anchor moveWithCells="1">
              <from>
                <xdr:col>7</xdr:col>
                <xdr:colOff>657225</xdr:colOff>
                <xdr:row>0</xdr:row>
                <xdr:rowOff>19050</xdr:rowOff>
              </from>
              <to>
                <xdr:col>8</xdr:col>
                <xdr:colOff>838200</xdr:colOff>
                <xdr:row>1</xdr:row>
                <xdr:rowOff>38100</xdr:rowOff>
              </to>
            </anchor>
          </controlPr>
        </control>
      </mc:Choice>
      <mc:Fallback>
        <control shapeId="94215" r:id="rId4" name="CheckBox3"/>
      </mc:Fallback>
    </mc:AlternateContent>
    <mc:AlternateContent xmlns:mc="http://schemas.openxmlformats.org/markup-compatibility/2006">
      <mc:Choice Requires="x14">
        <control shapeId="94213" r:id="rId6" name="CheckBox2">
          <controlPr defaultSize="0" autoLine="0" r:id="rId7">
            <anchor moveWithCells="1">
              <from>
                <xdr:col>22</xdr:col>
                <xdr:colOff>657225</xdr:colOff>
                <xdr:row>7</xdr:row>
                <xdr:rowOff>28575</xdr:rowOff>
              </from>
              <to>
                <xdr:col>24</xdr:col>
                <xdr:colOff>485775</xdr:colOff>
                <xdr:row>8</xdr:row>
                <xdr:rowOff>104775</xdr:rowOff>
              </to>
            </anchor>
          </controlPr>
        </control>
      </mc:Choice>
      <mc:Fallback>
        <control shapeId="94213" r:id="rId6" name="CheckBox2"/>
      </mc:Fallback>
    </mc:AlternateContent>
    <mc:AlternateContent xmlns:mc="http://schemas.openxmlformats.org/markup-compatibility/2006">
      <mc:Choice Requires="x14">
        <control shapeId="94212" r:id="rId8" name="CheckBox1">
          <controlPr defaultSize="0" autoLine="0" r:id="rId9">
            <anchor moveWithCells="1">
              <from>
                <xdr:col>7</xdr:col>
                <xdr:colOff>657225</xdr:colOff>
                <xdr:row>0</xdr:row>
                <xdr:rowOff>28575</xdr:rowOff>
              </from>
              <to>
                <xdr:col>8</xdr:col>
                <xdr:colOff>838200</xdr:colOff>
                <xdr:row>1</xdr:row>
                <xdr:rowOff>47625</xdr:rowOff>
              </to>
            </anchor>
          </controlPr>
        </control>
      </mc:Choice>
      <mc:Fallback>
        <control shapeId="94212" r:id="rId8" name="CheckBox1"/>
      </mc:Fallback>
    </mc:AlternateContent>
    <mc:AlternateContent xmlns:mc="http://schemas.openxmlformats.org/markup-compatibility/2006">
      <mc:Choice Requires="x14">
        <control shapeId="94209" r:id="rId10" name="Check Box 1">
          <controlPr defaultSize="0" autoFill="0" autoLine="0" autoPict="0">
            <anchor moveWithCells="1" sizeWithCells="1">
              <from>
                <xdr:col>9</xdr:col>
                <xdr:colOff>0</xdr:colOff>
                <xdr:row>0</xdr:row>
                <xdr:rowOff>0</xdr:rowOff>
              </from>
              <to>
                <xdr:col>9</xdr:col>
                <xdr:colOff>0</xdr:colOff>
                <xdr:row>0</xdr:row>
                <xdr:rowOff>95250</xdr:rowOff>
              </to>
            </anchor>
          </controlPr>
        </control>
      </mc:Choice>
    </mc:AlternateContent>
    <mc:AlternateContent xmlns:mc="http://schemas.openxmlformats.org/markup-compatibility/2006">
      <mc:Choice Requires="x14">
        <control shapeId="94214" r:id="rId11" name="Check Box 6">
          <controlPr defaultSize="0" autoFill="0" autoLine="0" autoPict="0">
            <anchor moveWithCells="1" sizeWithCells="1">
              <from>
                <xdr:col>9</xdr:col>
                <xdr:colOff>0</xdr:colOff>
                <xdr:row>0</xdr:row>
                <xdr:rowOff>0</xdr:rowOff>
              </from>
              <to>
                <xdr:col>9</xdr:col>
                <xdr:colOff>0</xdr:colOff>
                <xdr:row>0</xdr:row>
                <xdr:rowOff>95250</xdr:rowOff>
              </to>
            </anchor>
          </controlPr>
        </control>
      </mc:Choice>
    </mc:AlternateContent>
    <mc:AlternateContent xmlns:mc="http://schemas.openxmlformats.org/markup-compatibility/2006">
      <mc:Choice Requires="x14">
        <control shapeId="94216" r:id="rId12" name="Check Box 8">
          <controlPr defaultSize="0" autoFill="0" autoLine="0" autoPict="0">
            <anchor moveWithCells="1" sizeWithCells="1">
              <from>
                <xdr:col>9</xdr:col>
                <xdr:colOff>0</xdr:colOff>
                <xdr:row>0</xdr:row>
                <xdr:rowOff>0</xdr:rowOff>
              </from>
              <to>
                <xdr:col>9</xdr:col>
                <xdr:colOff>0</xdr:colOff>
                <xdr:row>0</xdr:row>
                <xdr:rowOff>95250</xdr:rowOff>
              </to>
            </anchor>
          </controlPr>
        </control>
      </mc:Choice>
    </mc:AlternateContent>
  </controls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700-000000000000}">
  <sheetPr codeName="Sheet23"/>
  <dimension ref="A1:L49"/>
  <sheetViews>
    <sheetView zoomScale="90" zoomScaleNormal="90" zoomScalePageLayoutView="70" workbookViewId="0">
      <pane ySplit="11" topLeftCell="A30" activePane="bottomLeft" state="frozen"/>
      <selection activeCell="A12" sqref="A12"/>
      <selection pane="bottomLeft" activeCell="A48" sqref="A48"/>
    </sheetView>
  </sheetViews>
  <sheetFormatPr defaultRowHeight="14.25" x14ac:dyDescent="0.2"/>
  <cols>
    <col min="1" max="1" width="28.5" style="15" customWidth="1"/>
    <col min="2" max="2" width="15.875" style="15" customWidth="1"/>
    <col min="3" max="3" width="11" style="15" customWidth="1"/>
    <col min="4" max="5" width="10.75" style="15" customWidth="1"/>
    <col min="6" max="6" width="7.75" style="15" customWidth="1"/>
    <col min="7" max="10" width="9.25" style="15" customWidth="1"/>
    <col min="11" max="11" width="29.125" style="15" customWidth="1"/>
    <col min="12" max="16384" width="9" style="15"/>
  </cols>
  <sheetData>
    <row r="1" spans="1:12" s="8" customFormat="1" ht="20.25" customHeight="1" x14ac:dyDescent="0.2">
      <c r="A1" s="913" t="s">
        <v>200</v>
      </c>
      <c r="B1" s="914"/>
      <c r="C1" s="914"/>
      <c r="D1" s="914"/>
      <c r="E1" s="914"/>
      <c r="F1" s="914"/>
      <c r="G1" s="535"/>
      <c r="H1" s="70"/>
      <c r="I1" s="110"/>
      <c r="J1" s="70"/>
      <c r="K1" s="139"/>
    </row>
    <row r="2" spans="1:12" s="8" customFormat="1" ht="15" x14ac:dyDescent="0.2">
      <c r="A2" s="924" t="s">
        <v>202</v>
      </c>
      <c r="B2" s="925"/>
      <c r="C2" s="925"/>
      <c r="D2" s="925"/>
      <c r="E2" s="925"/>
      <c r="F2" s="925"/>
      <c r="G2" s="195"/>
      <c r="H2" s="195" t="s">
        <v>316</v>
      </c>
      <c r="I2" s="83">
        <f>Cert!$A$8</f>
        <v>0</v>
      </c>
      <c r="J2" s="98"/>
      <c r="K2" s="45"/>
    </row>
    <row r="3" spans="1:12" s="8" customFormat="1" ht="15" x14ac:dyDescent="0.2">
      <c r="A3" s="924" t="s">
        <v>201</v>
      </c>
      <c r="B3" s="925"/>
      <c r="C3" s="925"/>
      <c r="D3" s="925"/>
      <c r="E3" s="925"/>
      <c r="F3" s="925"/>
      <c r="G3" s="195"/>
      <c r="H3" s="195" t="s">
        <v>317</v>
      </c>
      <c r="I3" s="83">
        <f>Cert!$F$8</f>
        <v>0</v>
      </c>
      <c r="J3" s="98"/>
      <c r="K3" s="45"/>
    </row>
    <row r="4" spans="1:12" s="8" customFormat="1" ht="15" x14ac:dyDescent="0.2">
      <c r="A4" s="103"/>
      <c r="B4" s="100" t="s">
        <v>0</v>
      </c>
      <c r="C4" s="98"/>
      <c r="D4" s="98"/>
      <c r="E4" s="98"/>
      <c r="F4" s="96"/>
      <c r="G4" s="195"/>
      <c r="H4" s="195" t="s">
        <v>318</v>
      </c>
      <c r="I4" s="729">
        <f>Cert!$K$8</f>
        <v>0</v>
      </c>
      <c r="J4" s="98"/>
      <c r="K4" s="93"/>
    </row>
    <row r="5" spans="1:12" s="8" customFormat="1" ht="15" x14ac:dyDescent="0.2">
      <c r="A5" s="31"/>
      <c r="B5" s="98"/>
      <c r="C5" s="98"/>
      <c r="D5" s="98"/>
      <c r="E5" s="98"/>
      <c r="F5" s="96"/>
      <c r="G5" s="195"/>
      <c r="H5" s="195" t="s">
        <v>319</v>
      </c>
      <c r="I5" s="540" t="str">
        <f>TEXT(Cert!$K$10,"mm/dd/yy")&amp;" to "&amp;TEXT(Cert!$M$10,"mm/dd/yy")</f>
        <v>07/01/20 to 06/30/21</v>
      </c>
      <c r="J5" s="98"/>
      <c r="K5" s="27"/>
    </row>
    <row r="6" spans="1:12" x14ac:dyDescent="0.2">
      <c r="A6" s="155"/>
      <c r="B6" s="134"/>
      <c r="C6" s="134"/>
      <c r="D6" s="134"/>
      <c r="E6" s="134"/>
      <c r="F6" s="134"/>
      <c r="G6" s="134"/>
      <c r="H6" s="134"/>
      <c r="I6" s="134"/>
      <c r="J6" s="134"/>
      <c r="K6" s="488"/>
      <c r="L6" s="489"/>
    </row>
    <row r="7" spans="1:12" ht="15" thickBot="1" x14ac:dyDescent="0.25">
      <c r="A7" s="90" t="s">
        <v>9</v>
      </c>
      <c r="B7" s="90" t="s">
        <v>554</v>
      </c>
      <c r="C7" s="90" t="s">
        <v>555</v>
      </c>
      <c r="D7" s="90" t="s">
        <v>556</v>
      </c>
      <c r="E7" s="90" t="s">
        <v>557</v>
      </c>
      <c r="F7" s="90" t="s">
        <v>558</v>
      </c>
      <c r="G7" s="127" t="s">
        <v>559</v>
      </c>
      <c r="H7" s="538" t="s">
        <v>560</v>
      </c>
      <c r="I7" s="127" t="s">
        <v>561</v>
      </c>
      <c r="J7" s="128" t="s">
        <v>562</v>
      </c>
      <c r="K7" s="129" t="s">
        <v>563</v>
      </c>
    </row>
    <row r="8" spans="1:12" ht="17.25" customHeight="1" x14ac:dyDescent="0.2">
      <c r="A8" s="963" t="s">
        <v>600</v>
      </c>
      <c r="B8" s="963" t="s">
        <v>530</v>
      </c>
      <c r="C8" s="963" t="s">
        <v>37</v>
      </c>
      <c r="D8" s="142" t="s">
        <v>401</v>
      </c>
      <c r="E8" s="966" t="s">
        <v>550</v>
      </c>
      <c r="F8" s="1037" t="s">
        <v>526</v>
      </c>
      <c r="G8" s="1030" t="s">
        <v>455</v>
      </c>
      <c r="H8" s="1031"/>
      <c r="I8" s="1030" t="s">
        <v>552</v>
      </c>
      <c r="J8" s="1031"/>
      <c r="K8" s="1034" t="s">
        <v>527</v>
      </c>
    </row>
    <row r="9" spans="1:12" ht="15" thickBot="1" x14ac:dyDescent="0.25">
      <c r="A9" s="964"/>
      <c r="B9" s="964"/>
      <c r="C9" s="964"/>
      <c r="D9" s="967" t="s">
        <v>402</v>
      </c>
      <c r="E9" s="967"/>
      <c r="F9" s="1038"/>
      <c r="G9" s="1032"/>
      <c r="H9" s="1033"/>
      <c r="I9" s="1032"/>
      <c r="J9" s="1033"/>
      <c r="K9" s="1035"/>
    </row>
    <row r="10" spans="1:12" x14ac:dyDescent="0.2">
      <c r="A10" s="965"/>
      <c r="B10" s="965"/>
      <c r="C10" s="965"/>
      <c r="D10" s="968"/>
      <c r="E10" s="968"/>
      <c r="F10" s="968"/>
      <c r="G10" s="490" t="s">
        <v>454</v>
      </c>
      <c r="H10" s="537" t="s">
        <v>453</v>
      </c>
      <c r="I10" s="490" t="s">
        <v>551</v>
      </c>
      <c r="J10" s="88" t="s">
        <v>30</v>
      </c>
      <c r="K10" s="1036"/>
    </row>
    <row r="11" spans="1:12" hidden="1" x14ac:dyDescent="0.2">
      <c r="A11" s="206"/>
      <c r="B11" s="6"/>
      <c r="C11" s="6"/>
      <c r="D11" s="6"/>
      <c r="E11" s="6"/>
      <c r="F11" s="6"/>
      <c r="G11" s="6"/>
      <c r="H11" s="6"/>
      <c r="I11" s="6"/>
      <c r="J11" s="6"/>
      <c r="K11" s="14"/>
    </row>
    <row r="12" spans="1:12" x14ac:dyDescent="0.2">
      <c r="A12" s="227"/>
      <c r="B12" s="491"/>
      <c r="C12" s="492"/>
      <c r="D12" s="493"/>
      <c r="E12" s="495"/>
      <c r="F12" s="494"/>
      <c r="G12" s="545"/>
      <c r="H12" s="546"/>
      <c r="I12" s="547" t="str">
        <f t="shared" ref="I12:J38" si="0">IF(+G12="N/A","N/A",IF(G12&gt;0,G12/2080," "))</f>
        <v xml:space="preserve"> </v>
      </c>
      <c r="J12" s="547" t="str">
        <f t="shared" si="0"/>
        <v xml:space="preserve"> </v>
      </c>
      <c r="K12" s="222"/>
    </row>
    <row r="13" spans="1:12" x14ac:dyDescent="0.2">
      <c r="A13" s="227"/>
      <c r="B13" s="491"/>
      <c r="C13" s="492"/>
      <c r="D13" s="493"/>
      <c r="E13" s="495"/>
      <c r="F13" s="494"/>
      <c r="G13" s="545"/>
      <c r="H13" s="546"/>
      <c r="I13" s="547" t="str">
        <f t="shared" si="0"/>
        <v xml:space="preserve"> </v>
      </c>
      <c r="J13" s="547" t="str">
        <f t="shared" si="0"/>
        <v xml:space="preserve"> </v>
      </c>
      <c r="K13" s="222"/>
    </row>
    <row r="14" spans="1:12" x14ac:dyDescent="0.2">
      <c r="A14" s="227"/>
      <c r="B14" s="491"/>
      <c r="C14" s="492"/>
      <c r="D14" s="493"/>
      <c r="E14" s="495"/>
      <c r="F14" s="494"/>
      <c r="G14" s="545"/>
      <c r="H14" s="546"/>
      <c r="I14" s="547" t="str">
        <f t="shared" si="0"/>
        <v xml:space="preserve"> </v>
      </c>
      <c r="J14" s="547" t="str">
        <f t="shared" si="0"/>
        <v xml:space="preserve"> </v>
      </c>
      <c r="K14" s="222"/>
    </row>
    <row r="15" spans="1:12" x14ac:dyDescent="0.2">
      <c r="A15" s="227"/>
      <c r="B15" s="491"/>
      <c r="C15" s="492"/>
      <c r="D15" s="493"/>
      <c r="E15" s="495"/>
      <c r="F15" s="496"/>
      <c r="G15" s="545"/>
      <c r="H15" s="545"/>
      <c r="I15" s="547" t="str">
        <f>IF(+G15="N/A","N/A",IF(G15&gt;0,G15/2080," "))</f>
        <v xml:space="preserve"> </v>
      </c>
      <c r="J15" s="547" t="str">
        <f t="shared" si="0"/>
        <v xml:space="preserve"> </v>
      </c>
      <c r="K15" s="222"/>
    </row>
    <row r="16" spans="1:12" x14ac:dyDescent="0.2">
      <c r="A16" s="227"/>
      <c r="B16" s="491"/>
      <c r="C16" s="492"/>
      <c r="D16" s="493"/>
      <c r="E16" s="495"/>
      <c r="F16" s="496"/>
      <c r="G16" s="545"/>
      <c r="H16" s="545"/>
      <c r="I16" s="547" t="str">
        <f t="shared" ref="I16:I38" si="1">IF(+G16="N/A","N/A",IF(G16&gt;0,G16/2080," "))</f>
        <v xml:space="preserve"> </v>
      </c>
      <c r="J16" s="547" t="str">
        <f t="shared" si="0"/>
        <v xml:space="preserve"> </v>
      </c>
      <c r="K16" s="222"/>
    </row>
    <row r="17" spans="1:11" x14ac:dyDescent="0.2">
      <c r="A17" s="227"/>
      <c r="B17" s="491"/>
      <c r="C17" s="492"/>
      <c r="D17" s="493"/>
      <c r="E17" s="495"/>
      <c r="F17" s="496"/>
      <c r="G17" s="545"/>
      <c r="H17" s="545"/>
      <c r="I17" s="547" t="str">
        <f t="shared" si="1"/>
        <v xml:space="preserve"> </v>
      </c>
      <c r="J17" s="547" t="str">
        <f t="shared" si="0"/>
        <v xml:space="preserve"> </v>
      </c>
      <c r="K17" s="222"/>
    </row>
    <row r="18" spans="1:11" x14ac:dyDescent="0.2">
      <c r="A18" s="227"/>
      <c r="B18" s="491"/>
      <c r="C18" s="492"/>
      <c r="D18" s="493"/>
      <c r="E18" s="495"/>
      <c r="F18" s="496"/>
      <c r="G18" s="545"/>
      <c r="H18" s="545"/>
      <c r="I18" s="547" t="str">
        <f t="shared" si="1"/>
        <v xml:space="preserve"> </v>
      </c>
      <c r="J18" s="547" t="str">
        <f t="shared" si="0"/>
        <v xml:space="preserve"> </v>
      </c>
      <c r="K18" s="222"/>
    </row>
    <row r="19" spans="1:11" x14ac:dyDescent="0.2">
      <c r="A19" s="227"/>
      <c r="B19" s="491"/>
      <c r="C19" s="492"/>
      <c r="D19" s="493"/>
      <c r="E19" s="495"/>
      <c r="F19" s="496"/>
      <c r="G19" s="545"/>
      <c r="H19" s="545"/>
      <c r="I19" s="547" t="str">
        <f t="shared" si="1"/>
        <v xml:space="preserve"> </v>
      </c>
      <c r="J19" s="547" t="str">
        <f t="shared" si="0"/>
        <v xml:space="preserve"> </v>
      </c>
      <c r="K19" s="222"/>
    </row>
    <row r="20" spans="1:11" x14ac:dyDescent="0.2">
      <c r="A20" s="227"/>
      <c r="B20" s="491"/>
      <c r="C20" s="492"/>
      <c r="D20" s="493"/>
      <c r="E20" s="495"/>
      <c r="F20" s="496"/>
      <c r="G20" s="545"/>
      <c r="H20" s="546"/>
      <c r="I20" s="547" t="str">
        <f t="shared" si="1"/>
        <v xml:space="preserve"> </v>
      </c>
      <c r="J20" s="547" t="str">
        <f t="shared" si="0"/>
        <v xml:space="preserve"> </v>
      </c>
      <c r="K20" s="222"/>
    </row>
    <row r="21" spans="1:11" x14ac:dyDescent="0.2">
      <c r="A21" s="227"/>
      <c r="B21" s="491"/>
      <c r="C21" s="492"/>
      <c r="D21" s="493"/>
      <c r="E21" s="495"/>
      <c r="F21" s="496"/>
      <c r="G21" s="545"/>
      <c r="H21" s="546"/>
      <c r="I21" s="547" t="str">
        <f t="shared" si="1"/>
        <v xml:space="preserve"> </v>
      </c>
      <c r="J21" s="547" t="str">
        <f t="shared" si="0"/>
        <v xml:space="preserve"> </v>
      </c>
      <c r="K21" s="222"/>
    </row>
    <row r="22" spans="1:11" x14ac:dyDescent="0.2">
      <c r="A22" s="227"/>
      <c r="B22" s="469"/>
      <c r="C22" s="492"/>
      <c r="D22" s="507"/>
      <c r="E22" s="495"/>
      <c r="F22" s="496"/>
      <c r="G22" s="545"/>
      <c r="H22" s="545"/>
      <c r="I22" s="547" t="str">
        <f t="shared" si="1"/>
        <v xml:space="preserve"> </v>
      </c>
      <c r="J22" s="547" t="str">
        <f t="shared" si="0"/>
        <v xml:space="preserve"> </v>
      </c>
      <c r="K22" s="222"/>
    </row>
    <row r="23" spans="1:11" x14ac:dyDescent="0.2">
      <c r="A23" s="227"/>
      <c r="B23" s="469"/>
      <c r="C23" s="492"/>
      <c r="D23" s="507"/>
      <c r="E23" s="495"/>
      <c r="F23" s="496"/>
      <c r="G23" s="545"/>
      <c r="H23" s="545"/>
      <c r="I23" s="547" t="str">
        <f t="shared" si="1"/>
        <v xml:space="preserve"> </v>
      </c>
      <c r="J23" s="547" t="str">
        <f t="shared" si="0"/>
        <v xml:space="preserve"> </v>
      </c>
      <c r="K23" s="222"/>
    </row>
    <row r="24" spans="1:11" x14ac:dyDescent="0.2">
      <c r="A24" s="227"/>
      <c r="B24" s="469"/>
      <c r="C24" s="492"/>
      <c r="D24" s="507"/>
      <c r="E24" s="495"/>
      <c r="F24" s="496"/>
      <c r="G24" s="545"/>
      <c r="H24" s="545"/>
      <c r="I24" s="547" t="str">
        <f t="shared" si="1"/>
        <v xml:space="preserve"> </v>
      </c>
      <c r="J24" s="547" t="str">
        <f t="shared" si="0"/>
        <v xml:space="preserve"> </v>
      </c>
      <c r="K24" s="222"/>
    </row>
    <row r="25" spans="1:11" x14ac:dyDescent="0.2">
      <c r="A25" s="227"/>
      <c r="B25" s="469"/>
      <c r="C25" s="492"/>
      <c r="D25" s="507"/>
      <c r="E25" s="495"/>
      <c r="F25" s="496"/>
      <c r="G25" s="545"/>
      <c r="H25" s="545"/>
      <c r="I25" s="547" t="str">
        <f t="shared" si="1"/>
        <v xml:space="preserve"> </v>
      </c>
      <c r="J25" s="547" t="str">
        <f t="shared" si="0"/>
        <v xml:space="preserve"> </v>
      </c>
      <c r="K25" s="222"/>
    </row>
    <row r="26" spans="1:11" x14ac:dyDescent="0.2">
      <c r="A26" s="227"/>
      <c r="B26" s="469"/>
      <c r="C26" s="492"/>
      <c r="D26" s="507"/>
      <c r="E26" s="495"/>
      <c r="F26" s="496"/>
      <c r="G26" s="545"/>
      <c r="H26" s="545"/>
      <c r="I26" s="547" t="str">
        <f t="shared" si="1"/>
        <v xml:space="preserve"> </v>
      </c>
      <c r="J26" s="547" t="str">
        <f t="shared" si="0"/>
        <v xml:space="preserve"> </v>
      </c>
      <c r="K26" s="222"/>
    </row>
    <row r="27" spans="1:11" x14ac:dyDescent="0.2">
      <c r="A27" s="227"/>
      <c r="B27" s="469"/>
      <c r="C27" s="492"/>
      <c r="D27" s="507"/>
      <c r="E27" s="495"/>
      <c r="F27" s="496"/>
      <c r="G27" s="545"/>
      <c r="H27" s="545"/>
      <c r="I27" s="547" t="str">
        <f t="shared" si="1"/>
        <v xml:space="preserve"> </v>
      </c>
      <c r="J27" s="547" t="str">
        <f t="shared" si="0"/>
        <v xml:space="preserve"> </v>
      </c>
      <c r="K27" s="222"/>
    </row>
    <row r="28" spans="1:11" x14ac:dyDescent="0.2">
      <c r="A28" s="227"/>
      <c r="B28" s="469"/>
      <c r="C28" s="492"/>
      <c r="D28" s="507"/>
      <c r="E28" s="495"/>
      <c r="F28" s="496"/>
      <c r="G28" s="545"/>
      <c r="H28" s="545"/>
      <c r="I28" s="547" t="str">
        <f t="shared" si="1"/>
        <v xml:space="preserve"> </v>
      </c>
      <c r="J28" s="547" t="str">
        <f t="shared" si="0"/>
        <v xml:space="preserve"> </v>
      </c>
      <c r="K28" s="222"/>
    </row>
    <row r="29" spans="1:11" x14ac:dyDescent="0.2">
      <c r="A29" s="227"/>
      <c r="B29" s="469"/>
      <c r="C29" s="492"/>
      <c r="D29" s="507"/>
      <c r="E29" s="495"/>
      <c r="F29" s="496"/>
      <c r="G29" s="545"/>
      <c r="H29" s="545"/>
      <c r="I29" s="547" t="str">
        <f t="shared" si="1"/>
        <v xml:space="preserve"> </v>
      </c>
      <c r="J29" s="547" t="str">
        <f t="shared" si="0"/>
        <v xml:space="preserve"> </v>
      </c>
      <c r="K29" s="222"/>
    </row>
    <row r="30" spans="1:11" x14ac:dyDescent="0.2">
      <c r="A30" s="227"/>
      <c r="B30" s="469"/>
      <c r="C30" s="492"/>
      <c r="D30" s="507"/>
      <c r="E30" s="495"/>
      <c r="F30" s="496"/>
      <c r="G30" s="545"/>
      <c r="H30" s="545"/>
      <c r="I30" s="547" t="str">
        <f t="shared" si="1"/>
        <v xml:space="preserve"> </v>
      </c>
      <c r="J30" s="547" t="str">
        <f t="shared" si="0"/>
        <v xml:space="preserve"> </v>
      </c>
      <c r="K30" s="222"/>
    </row>
    <row r="31" spans="1:11" x14ac:dyDescent="0.2">
      <c r="A31" s="227"/>
      <c r="B31" s="469"/>
      <c r="C31" s="492"/>
      <c r="D31" s="507"/>
      <c r="E31" s="495"/>
      <c r="F31" s="496"/>
      <c r="G31" s="545"/>
      <c r="H31" s="545"/>
      <c r="I31" s="547" t="str">
        <f t="shared" si="1"/>
        <v xml:space="preserve"> </v>
      </c>
      <c r="J31" s="547" t="str">
        <f t="shared" si="0"/>
        <v xml:space="preserve"> </v>
      </c>
      <c r="K31" s="222"/>
    </row>
    <row r="32" spans="1:11" x14ac:dyDescent="0.2">
      <c r="A32" s="227"/>
      <c r="B32" s="469"/>
      <c r="C32" s="492"/>
      <c r="D32" s="507"/>
      <c r="E32" s="495"/>
      <c r="F32" s="496"/>
      <c r="G32" s="545"/>
      <c r="H32" s="545"/>
      <c r="I32" s="547" t="str">
        <f t="shared" si="1"/>
        <v xml:space="preserve"> </v>
      </c>
      <c r="J32" s="547" t="str">
        <f t="shared" si="0"/>
        <v xml:space="preserve"> </v>
      </c>
      <c r="K32" s="222"/>
    </row>
    <row r="33" spans="1:11" x14ac:dyDescent="0.2">
      <c r="A33" s="227"/>
      <c r="B33" s="469"/>
      <c r="C33" s="492"/>
      <c r="D33" s="507"/>
      <c r="E33" s="495"/>
      <c r="F33" s="496"/>
      <c r="G33" s="545"/>
      <c r="H33" s="545"/>
      <c r="I33" s="547" t="str">
        <f t="shared" si="1"/>
        <v xml:space="preserve"> </v>
      </c>
      <c r="J33" s="547" t="str">
        <f t="shared" si="0"/>
        <v xml:space="preserve"> </v>
      </c>
      <c r="K33" s="222"/>
    </row>
    <row r="34" spans="1:11" x14ac:dyDescent="0.2">
      <c r="A34" s="227"/>
      <c r="B34" s="469"/>
      <c r="C34" s="492"/>
      <c r="D34" s="507"/>
      <c r="E34" s="495"/>
      <c r="F34" s="496"/>
      <c r="G34" s="545"/>
      <c r="H34" s="545"/>
      <c r="I34" s="547" t="str">
        <f t="shared" si="1"/>
        <v xml:space="preserve"> </v>
      </c>
      <c r="J34" s="547" t="str">
        <f t="shared" si="0"/>
        <v xml:space="preserve"> </v>
      </c>
      <c r="K34" s="222"/>
    </row>
    <row r="35" spans="1:11" x14ac:dyDescent="0.2">
      <c r="A35" s="227"/>
      <c r="B35" s="469"/>
      <c r="C35" s="492"/>
      <c r="D35" s="507"/>
      <c r="E35" s="495"/>
      <c r="F35" s="496"/>
      <c r="G35" s="545"/>
      <c r="H35" s="545"/>
      <c r="I35" s="547" t="str">
        <f t="shared" si="1"/>
        <v xml:space="preserve"> </v>
      </c>
      <c r="J35" s="547" t="str">
        <f t="shared" si="0"/>
        <v xml:space="preserve"> </v>
      </c>
      <c r="K35" s="222"/>
    </row>
    <row r="36" spans="1:11" x14ac:dyDescent="0.2">
      <c r="A36" s="227"/>
      <c r="B36" s="469"/>
      <c r="C36" s="492"/>
      <c r="D36" s="507"/>
      <c r="E36" s="495"/>
      <c r="F36" s="496"/>
      <c r="G36" s="545"/>
      <c r="H36" s="545"/>
      <c r="I36" s="547" t="str">
        <f t="shared" si="1"/>
        <v xml:space="preserve"> </v>
      </c>
      <c r="J36" s="547" t="str">
        <f t="shared" si="0"/>
        <v xml:space="preserve"> </v>
      </c>
      <c r="K36" s="222"/>
    </row>
    <row r="37" spans="1:11" x14ac:dyDescent="0.2">
      <c r="A37" s="227"/>
      <c r="B37" s="469"/>
      <c r="C37" s="492"/>
      <c r="D37" s="507"/>
      <c r="E37" s="495"/>
      <c r="F37" s="496"/>
      <c r="G37" s="545"/>
      <c r="H37" s="545"/>
      <c r="I37" s="547" t="str">
        <f t="shared" si="1"/>
        <v xml:space="preserve"> </v>
      </c>
      <c r="J37" s="547" t="str">
        <f t="shared" si="0"/>
        <v xml:space="preserve"> </v>
      </c>
      <c r="K37" s="222"/>
    </row>
    <row r="38" spans="1:11" x14ac:dyDescent="0.2">
      <c r="A38" s="227"/>
      <c r="B38" s="469"/>
      <c r="C38" s="492"/>
      <c r="D38" s="507"/>
      <c r="E38" s="495" t="s">
        <v>0</v>
      </c>
      <c r="F38" s="496"/>
      <c r="G38" s="545"/>
      <c r="H38" s="545"/>
      <c r="I38" s="547" t="str">
        <f t="shared" si="1"/>
        <v xml:space="preserve"> </v>
      </c>
      <c r="J38" s="547" t="str">
        <f t="shared" si="0"/>
        <v xml:space="preserve"> </v>
      </c>
      <c r="K38" s="222"/>
    </row>
    <row r="39" spans="1:11" hidden="1" x14ac:dyDescent="0.2">
      <c r="A39" s="206"/>
      <c r="B39" s="6"/>
      <c r="C39" s="6"/>
      <c r="D39" s="6"/>
      <c r="E39" s="819"/>
      <c r="F39" s="6"/>
      <c r="G39" s="6"/>
      <c r="H39" s="6"/>
      <c r="I39" s="6"/>
      <c r="J39" s="6"/>
      <c r="K39" s="14"/>
    </row>
    <row r="40" spans="1:11" x14ac:dyDescent="0.2">
      <c r="A40" s="209" t="s">
        <v>269</v>
      </c>
      <c r="B40" s="215"/>
      <c r="C40" s="215"/>
      <c r="D40" s="215"/>
      <c r="E40" s="497">
        <f>SUM(E12:E38)</f>
        <v>0</v>
      </c>
      <c r="F40" s="215"/>
      <c r="G40" s="215"/>
      <c r="H40" s="215"/>
      <c r="I40" s="215"/>
      <c r="J40" s="215"/>
      <c r="K40" s="498"/>
    </row>
    <row r="41" spans="1:11" x14ac:dyDescent="0.2">
      <c r="A41" s="206"/>
      <c r="B41" s="6"/>
      <c r="C41" s="6"/>
      <c r="D41" s="6"/>
      <c r="E41" s="638" t="s">
        <v>494</v>
      </c>
      <c r="F41" s="499"/>
      <c r="G41" s="499"/>
      <c r="H41" s="6"/>
      <c r="I41" s="499"/>
      <c r="J41" s="6"/>
      <c r="K41" s="14"/>
    </row>
    <row r="42" spans="1:11" ht="15" x14ac:dyDescent="0.25">
      <c r="A42" s="12" t="s">
        <v>620</v>
      </c>
      <c r="B42" s="6"/>
      <c r="C42" s="6"/>
      <c r="D42" s="6"/>
      <c r="E42" s="499"/>
      <c r="F42" s="499"/>
      <c r="G42" s="499"/>
      <c r="H42" s="6"/>
      <c r="I42" s="499"/>
      <c r="J42" s="6"/>
      <c r="K42" s="14"/>
    </row>
    <row r="43" spans="1:11" ht="6" customHeight="1" x14ac:dyDescent="0.2">
      <c r="A43" s="12"/>
      <c r="B43" s="6"/>
      <c r="C43" s="6"/>
      <c r="D43" s="6"/>
      <c r="E43" s="499"/>
      <c r="F43" s="499"/>
      <c r="G43" s="499"/>
      <c r="H43" s="6"/>
      <c r="I43" s="499"/>
      <c r="J43" s="6"/>
      <c r="K43" s="14"/>
    </row>
    <row r="44" spans="1:11" x14ac:dyDescent="0.2">
      <c r="A44" s="12" t="s">
        <v>553</v>
      </c>
      <c r="B44" s="6"/>
      <c r="C44" s="6"/>
      <c r="D44" s="6"/>
      <c r="E44" s="6"/>
      <c r="F44" s="6"/>
      <c r="G44" s="6"/>
      <c r="H44" s="6"/>
      <c r="I44" s="6"/>
      <c r="J44" s="6"/>
      <c r="K44" s="14"/>
    </row>
    <row r="45" spans="1:11" x14ac:dyDescent="0.2">
      <c r="A45" s="520" t="s">
        <v>622</v>
      </c>
      <c r="B45" s="6"/>
      <c r="C45" s="6"/>
      <c r="D45" s="6"/>
      <c r="E45" s="6"/>
      <c r="F45" s="6"/>
      <c r="G45" s="6"/>
      <c r="H45" s="6"/>
      <c r="I45" s="6"/>
      <c r="J45" s="6"/>
      <c r="K45" s="14"/>
    </row>
    <row r="46" spans="1:11" x14ac:dyDescent="0.2">
      <c r="A46" s="520" t="s">
        <v>621</v>
      </c>
      <c r="B46" s="6"/>
      <c r="C46" s="6"/>
      <c r="D46" s="6"/>
      <c r="E46" s="6"/>
      <c r="F46" s="6"/>
      <c r="G46" s="6"/>
      <c r="H46" s="6"/>
      <c r="I46" s="6"/>
      <c r="J46" s="6"/>
      <c r="K46" s="14"/>
    </row>
    <row r="47" spans="1:11" ht="9.75" customHeight="1" x14ac:dyDescent="0.2">
      <c r="A47" s="520"/>
      <c r="B47" s="6"/>
      <c r="C47" s="6"/>
      <c r="D47" s="6"/>
      <c r="E47" s="6"/>
      <c r="F47" s="6"/>
      <c r="G47" s="6"/>
      <c r="H47" s="6"/>
      <c r="I47" s="6"/>
      <c r="J47" s="6"/>
      <c r="K47" s="14"/>
    </row>
    <row r="48" spans="1:11" x14ac:dyDescent="0.2">
      <c r="A48" s="707" t="s">
        <v>841</v>
      </c>
      <c r="B48" s="6"/>
      <c r="C48" s="6"/>
      <c r="D48" s="6"/>
      <c r="E48" s="6"/>
      <c r="F48" s="6"/>
      <c r="G48" s="6"/>
      <c r="H48" s="6"/>
      <c r="I48" s="6"/>
      <c r="J48" s="6"/>
      <c r="K48" s="14"/>
    </row>
    <row r="49" spans="1:11" x14ac:dyDescent="0.2">
      <c r="A49" s="209"/>
      <c r="B49" s="18"/>
      <c r="C49" s="18"/>
      <c r="D49" s="18"/>
      <c r="E49" s="18"/>
      <c r="F49" s="18"/>
      <c r="G49" s="18"/>
      <c r="H49" s="18"/>
      <c r="I49" s="18"/>
      <c r="J49" s="18"/>
      <c r="K49" s="19"/>
    </row>
  </sheetData>
  <mergeCells count="12">
    <mergeCell ref="D9:D10"/>
    <mergeCell ref="G8:H9"/>
    <mergeCell ref="I8:J9"/>
    <mergeCell ref="K8:K10"/>
    <mergeCell ref="A1:F1"/>
    <mergeCell ref="A2:F2"/>
    <mergeCell ref="A3:F3"/>
    <mergeCell ref="A8:A10"/>
    <mergeCell ref="B8:B10"/>
    <mergeCell ref="C8:C10"/>
    <mergeCell ref="E8:E10"/>
    <mergeCell ref="F8:F10"/>
  </mergeCells>
  <phoneticPr fontId="2" type="noConversion"/>
  <conditionalFormatting sqref="A4:D5 A1:A3 I10:J10 F4:F5 A6:F9 L10:XFD10 K8:XFD9 I6:XFD7 H5 B45:F47 A12:F44 G12:XFD47 I1:XFD1 K2:XFD5 H2:I4 A49:XFD1048576">
    <cfRule type="expression" dxfId="216" priority="14">
      <formula>CELL("protect",A1)=0</formula>
    </cfRule>
  </conditionalFormatting>
  <conditionalFormatting sqref="A11:A40">
    <cfRule type="expression" dxfId="215" priority="13">
      <formula>CELL("protect",A11)=0</formula>
    </cfRule>
  </conditionalFormatting>
  <conditionalFormatting sqref="K11:K40">
    <cfRule type="expression" dxfId="214" priority="12">
      <formula>CELL("protect",K11)=0</formula>
    </cfRule>
  </conditionalFormatting>
  <conditionalFormatting sqref="I10">
    <cfRule type="expression" dxfId="213" priority="11">
      <formula>CELL("protect",I10)=0</formula>
    </cfRule>
  </conditionalFormatting>
  <conditionalFormatting sqref="I5">
    <cfRule type="expression" dxfId="212" priority="10">
      <formula>CELL("protect",I5)=0</formula>
    </cfRule>
  </conditionalFormatting>
  <conditionalFormatting sqref="G10:H10 G6:H7 G1:H4 G5 G8">
    <cfRule type="expression" dxfId="211" priority="8">
      <formula>CELL("protect",G1)=0</formula>
    </cfRule>
  </conditionalFormatting>
  <conditionalFormatting sqref="G10">
    <cfRule type="expression" dxfId="210" priority="7">
      <formula>CELL("protect",G10)=0</formula>
    </cfRule>
  </conditionalFormatting>
  <conditionalFormatting sqref="I8">
    <cfRule type="expression" dxfId="209" priority="5">
      <formula>CELL("protect",I8)=0</formula>
    </cfRule>
  </conditionalFormatting>
  <conditionalFormatting sqref="A45:A47">
    <cfRule type="expression" dxfId="208" priority="4">
      <formula>CELL("protect",A45)=0</formula>
    </cfRule>
  </conditionalFormatting>
  <conditionalFormatting sqref="B48:F48 I48:XFD48">
    <cfRule type="expression" dxfId="207" priority="3">
      <formula>CELL("protect",B48)=0</formula>
    </cfRule>
  </conditionalFormatting>
  <conditionalFormatting sqref="G48:H48">
    <cfRule type="expression" dxfId="206" priority="2">
      <formula>CELL("protect",G48)=0</formula>
    </cfRule>
  </conditionalFormatting>
  <conditionalFormatting sqref="A48">
    <cfRule type="expression" dxfId="205" priority="1">
      <formula>CELL("protect",A48)=0</formula>
    </cfRule>
  </conditionalFormatting>
  <printOptions horizontalCentered="1" verticalCentered="1"/>
  <pageMargins left="0.3" right="0.25" top="0.5" bottom="0.4" header="0.5" footer="0.25"/>
  <pageSetup scale="83" orientation="landscape" r:id="rId1"/>
  <headerFooter>
    <oddFooter>&amp;R&amp;"Tahoma,Regular"&amp;10ID-46 (rev. 07/21), Schedule &amp;A</oddFooter>
  </headerFooter>
  <drawing r:id="rId2"/>
  <legacyDrawing r:id="rId3"/>
  <controls>
    <mc:AlternateContent xmlns:mc="http://schemas.openxmlformats.org/markup-compatibility/2006">
      <mc:Choice Requires="x14">
        <control shapeId="17414" r:id="rId4" name="CheckBox1">
          <controlPr defaultSize="0" autoLine="0" r:id="rId5">
            <anchor moveWithCells="1">
              <from>
                <xdr:col>10</xdr:col>
                <xdr:colOff>962025</xdr:colOff>
                <xdr:row>0</xdr:row>
                <xdr:rowOff>38100</xdr:rowOff>
              </from>
              <to>
                <xdr:col>10</xdr:col>
                <xdr:colOff>2152650</xdr:colOff>
                <xdr:row>1</xdr:row>
                <xdr:rowOff>19050</xdr:rowOff>
              </to>
            </anchor>
          </controlPr>
        </control>
      </mc:Choice>
      <mc:Fallback>
        <control shapeId="17414" r:id="rId4" name="CheckBox1"/>
      </mc:Fallback>
    </mc:AlternateContent>
  </controls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800-000000000000}">
  <sheetPr codeName="Sheet15"/>
  <dimension ref="A1:L49"/>
  <sheetViews>
    <sheetView zoomScale="90" zoomScaleNormal="90" workbookViewId="0">
      <pane ySplit="11" topLeftCell="A30" activePane="bottomLeft" state="frozen"/>
      <selection activeCell="A12" sqref="A12"/>
      <selection pane="bottomLeft" activeCell="A49" sqref="A49:XFD49"/>
    </sheetView>
  </sheetViews>
  <sheetFormatPr defaultRowHeight="14.25" x14ac:dyDescent="0.2"/>
  <cols>
    <col min="1" max="1" width="28.5" style="15" customWidth="1"/>
    <col min="2" max="2" width="15.875" style="15" customWidth="1"/>
    <col min="3" max="3" width="11" style="15" customWidth="1"/>
    <col min="4" max="5" width="10.75" style="15" customWidth="1"/>
    <col min="6" max="6" width="7.75" style="15" customWidth="1"/>
    <col min="7" max="10" width="9.25" style="15" customWidth="1"/>
    <col min="11" max="11" width="29.125" style="15" customWidth="1"/>
    <col min="12" max="16384" width="9" style="15"/>
  </cols>
  <sheetData>
    <row r="1" spans="1:12" s="8" customFormat="1" ht="19.5" customHeight="1" x14ac:dyDescent="0.2">
      <c r="A1" s="913" t="s">
        <v>200</v>
      </c>
      <c r="B1" s="914"/>
      <c r="C1" s="914"/>
      <c r="D1" s="914"/>
      <c r="E1" s="914"/>
      <c r="F1" s="914"/>
      <c r="G1" s="535"/>
      <c r="H1" s="70"/>
      <c r="I1" s="110"/>
      <c r="J1" s="70"/>
      <c r="K1" s="116"/>
    </row>
    <row r="2" spans="1:12" s="8" customFormat="1" ht="15" x14ac:dyDescent="0.2">
      <c r="A2" s="924" t="s">
        <v>202</v>
      </c>
      <c r="B2" s="925"/>
      <c r="C2" s="925"/>
      <c r="D2" s="925"/>
      <c r="E2" s="925"/>
      <c r="F2" s="925"/>
      <c r="G2" s="195"/>
      <c r="H2" s="195" t="s">
        <v>316</v>
      </c>
      <c r="I2" s="83">
        <f>Cert!$A$8</f>
        <v>0</v>
      </c>
      <c r="J2" s="98"/>
      <c r="K2" s="45"/>
    </row>
    <row r="3" spans="1:12" s="8" customFormat="1" ht="15" x14ac:dyDescent="0.2">
      <c r="A3" s="924" t="s">
        <v>203</v>
      </c>
      <c r="B3" s="925"/>
      <c r="C3" s="925"/>
      <c r="D3" s="925"/>
      <c r="E3" s="925"/>
      <c r="F3" s="925"/>
      <c r="G3" s="195"/>
      <c r="H3" s="195" t="s">
        <v>317</v>
      </c>
      <c r="I3" s="83">
        <f>Cert!$F$8</f>
        <v>0</v>
      </c>
      <c r="J3" s="98"/>
      <c r="K3" s="45"/>
    </row>
    <row r="4" spans="1:12" s="8" customFormat="1" ht="15" x14ac:dyDescent="0.2">
      <c r="A4" s="103"/>
      <c r="B4" s="100" t="s">
        <v>0</v>
      </c>
      <c r="C4" s="98"/>
      <c r="D4" s="98"/>
      <c r="E4" s="98"/>
      <c r="F4" s="96"/>
      <c r="G4" s="195"/>
      <c r="H4" s="195" t="s">
        <v>318</v>
      </c>
      <c r="I4" s="729">
        <f>Cert!$K$8</f>
        <v>0</v>
      </c>
      <c r="J4" s="98"/>
      <c r="K4" s="45"/>
    </row>
    <row r="5" spans="1:12" s="8" customFormat="1" ht="15" x14ac:dyDescent="0.2">
      <c r="A5" s="31"/>
      <c r="B5" s="98"/>
      <c r="C5" s="98"/>
      <c r="D5" s="98"/>
      <c r="E5" s="98"/>
      <c r="F5" s="96"/>
      <c r="G5" s="195"/>
      <c r="H5" s="195" t="s">
        <v>319</v>
      </c>
      <c r="I5" s="540" t="str">
        <f>TEXT(Cert!$K$10,"mm/dd/yy")&amp;" to "&amp;TEXT(Cert!$M$10,"mm/dd/yy")</f>
        <v>07/01/20 to 06/30/21</v>
      </c>
      <c r="J5" s="98"/>
      <c r="K5" s="820"/>
    </row>
    <row r="6" spans="1:12" s="8" customFormat="1" ht="15" x14ac:dyDescent="0.2">
      <c r="A6" s="31"/>
      <c r="B6" s="29"/>
      <c r="C6" s="29"/>
      <c r="D6" s="29"/>
      <c r="E6" s="29"/>
      <c r="F6" s="29"/>
      <c r="G6" s="29"/>
      <c r="H6" s="29"/>
      <c r="I6" s="29"/>
      <c r="J6" s="29"/>
      <c r="K6" s="140"/>
      <c r="L6" s="39"/>
    </row>
    <row r="7" spans="1:12" ht="15" thickBot="1" x14ac:dyDescent="0.25">
      <c r="A7" s="90" t="s">
        <v>9</v>
      </c>
      <c r="B7" s="90" t="s">
        <v>554</v>
      </c>
      <c r="C7" s="90" t="s">
        <v>555</v>
      </c>
      <c r="D7" s="90" t="s">
        <v>556</v>
      </c>
      <c r="E7" s="90" t="s">
        <v>557</v>
      </c>
      <c r="F7" s="90" t="s">
        <v>558</v>
      </c>
      <c r="G7" s="127" t="s">
        <v>559</v>
      </c>
      <c r="H7" s="538" t="s">
        <v>560</v>
      </c>
      <c r="I7" s="127" t="s">
        <v>561</v>
      </c>
      <c r="J7" s="538" t="s">
        <v>562</v>
      </c>
      <c r="K7" s="536" t="s">
        <v>563</v>
      </c>
    </row>
    <row r="8" spans="1:12" ht="17.25" customHeight="1" x14ac:dyDescent="0.2">
      <c r="A8" s="963" t="s">
        <v>600</v>
      </c>
      <c r="B8" s="963" t="s">
        <v>530</v>
      </c>
      <c r="C8" s="963" t="s">
        <v>37</v>
      </c>
      <c r="D8" s="539" t="s">
        <v>401</v>
      </c>
      <c r="E8" s="966" t="s">
        <v>550</v>
      </c>
      <c r="F8" s="1037" t="s">
        <v>526</v>
      </c>
      <c r="G8" s="1030" t="s">
        <v>455</v>
      </c>
      <c r="H8" s="1031"/>
      <c r="I8" s="1030" t="s">
        <v>552</v>
      </c>
      <c r="J8" s="1031"/>
      <c r="K8" s="1034" t="s">
        <v>527</v>
      </c>
    </row>
    <row r="9" spans="1:12" ht="17.25" customHeight="1" thickBot="1" x14ac:dyDescent="0.25">
      <c r="A9" s="964"/>
      <c r="B9" s="964"/>
      <c r="C9" s="964"/>
      <c r="D9" s="967" t="s">
        <v>402</v>
      </c>
      <c r="E9" s="967"/>
      <c r="F9" s="1038"/>
      <c r="G9" s="1032"/>
      <c r="H9" s="1033"/>
      <c r="I9" s="1032"/>
      <c r="J9" s="1033"/>
      <c r="K9" s="1035"/>
    </row>
    <row r="10" spans="1:12" x14ac:dyDescent="0.2">
      <c r="A10" s="965"/>
      <c r="B10" s="965"/>
      <c r="C10" s="965"/>
      <c r="D10" s="968"/>
      <c r="E10" s="968"/>
      <c r="F10" s="968"/>
      <c r="G10" s="490" t="s">
        <v>454</v>
      </c>
      <c r="H10" s="537" t="s">
        <v>453</v>
      </c>
      <c r="I10" s="490" t="s">
        <v>551</v>
      </c>
      <c r="J10" s="537" t="s">
        <v>30</v>
      </c>
      <c r="K10" s="1036"/>
    </row>
    <row r="11" spans="1:12" ht="15" hidden="1" customHeight="1" x14ac:dyDescent="0.2">
      <c r="A11" s="206"/>
      <c r="B11" s="6"/>
      <c r="C11" s="6"/>
      <c r="D11" s="6"/>
      <c r="E11" s="6"/>
      <c r="F11" s="6"/>
      <c r="G11" s="6"/>
      <c r="H11" s="6"/>
      <c r="I11" s="6"/>
      <c r="J11" s="6"/>
      <c r="K11" s="14"/>
    </row>
    <row r="12" spans="1:12" x14ac:dyDescent="0.2">
      <c r="A12" s="500" t="s">
        <v>159</v>
      </c>
      <c r="B12" s="501"/>
      <c r="C12" s="502"/>
      <c r="D12" s="502"/>
      <c r="E12" s="503">
        <f>+'12-HC(A)'!F31</f>
        <v>0</v>
      </c>
      <c r="F12" s="502"/>
      <c r="G12" s="502"/>
      <c r="H12" s="502"/>
      <c r="I12" s="502"/>
      <c r="J12" s="502"/>
      <c r="K12" s="504" t="s">
        <v>160</v>
      </c>
    </row>
    <row r="13" spans="1:12" x14ac:dyDescent="0.2">
      <c r="A13" s="227"/>
      <c r="B13" s="491"/>
      <c r="C13" s="492"/>
      <c r="D13" s="493"/>
      <c r="E13" s="495"/>
      <c r="F13" s="494"/>
      <c r="G13" s="545"/>
      <c r="H13" s="546"/>
      <c r="I13" s="547" t="str">
        <f t="shared" ref="I13:J38" si="0">IF(+G13="N/A","N/A",IF(G13&gt;0,G13/2080," "))</f>
        <v xml:space="preserve"> </v>
      </c>
      <c r="J13" s="547" t="str">
        <f t="shared" si="0"/>
        <v xml:space="preserve"> </v>
      </c>
      <c r="K13" s="222"/>
    </row>
    <row r="14" spans="1:12" x14ac:dyDescent="0.2">
      <c r="A14" s="227"/>
      <c r="B14" s="491"/>
      <c r="C14" s="492"/>
      <c r="D14" s="493"/>
      <c r="E14" s="495"/>
      <c r="F14" s="494"/>
      <c r="G14" s="545"/>
      <c r="H14" s="546"/>
      <c r="I14" s="547" t="str">
        <f t="shared" si="0"/>
        <v xml:space="preserve"> </v>
      </c>
      <c r="J14" s="547" t="str">
        <f t="shared" si="0"/>
        <v xml:space="preserve"> </v>
      </c>
      <c r="K14" s="222"/>
    </row>
    <row r="15" spans="1:12" x14ac:dyDescent="0.2">
      <c r="A15" s="227"/>
      <c r="B15" s="491"/>
      <c r="C15" s="492"/>
      <c r="D15" s="493"/>
      <c r="E15" s="495"/>
      <c r="F15" s="496"/>
      <c r="G15" s="545"/>
      <c r="H15" s="546"/>
      <c r="I15" s="547" t="str">
        <f t="shared" si="0"/>
        <v xml:space="preserve"> </v>
      </c>
      <c r="J15" s="547" t="str">
        <f t="shared" si="0"/>
        <v xml:space="preserve"> </v>
      </c>
      <c r="K15" s="222"/>
    </row>
    <row r="16" spans="1:12" x14ac:dyDescent="0.2">
      <c r="A16" s="227"/>
      <c r="B16" s="491"/>
      <c r="C16" s="492"/>
      <c r="D16" s="493"/>
      <c r="E16" s="495"/>
      <c r="F16" s="496"/>
      <c r="G16" s="545"/>
      <c r="H16" s="546"/>
      <c r="I16" s="547" t="str">
        <f t="shared" si="0"/>
        <v xml:space="preserve"> </v>
      </c>
      <c r="J16" s="547" t="str">
        <f t="shared" si="0"/>
        <v xml:space="preserve"> </v>
      </c>
      <c r="K16" s="222"/>
    </row>
    <row r="17" spans="1:11" x14ac:dyDescent="0.2">
      <c r="A17" s="227"/>
      <c r="B17" s="491"/>
      <c r="C17" s="492"/>
      <c r="D17" s="493"/>
      <c r="E17" s="495"/>
      <c r="F17" s="496"/>
      <c r="G17" s="545"/>
      <c r="H17" s="546"/>
      <c r="I17" s="547" t="str">
        <f t="shared" si="0"/>
        <v xml:space="preserve"> </v>
      </c>
      <c r="J17" s="547" t="str">
        <f t="shared" si="0"/>
        <v xml:space="preserve"> </v>
      </c>
      <c r="K17" s="222"/>
    </row>
    <row r="18" spans="1:11" x14ac:dyDescent="0.2">
      <c r="A18" s="227"/>
      <c r="B18" s="491"/>
      <c r="C18" s="492"/>
      <c r="D18" s="493"/>
      <c r="E18" s="495"/>
      <c r="F18" s="496"/>
      <c r="G18" s="545"/>
      <c r="H18" s="546"/>
      <c r="I18" s="547" t="str">
        <f t="shared" si="0"/>
        <v xml:space="preserve"> </v>
      </c>
      <c r="J18" s="547" t="str">
        <f t="shared" si="0"/>
        <v xml:space="preserve"> </v>
      </c>
      <c r="K18" s="222"/>
    </row>
    <row r="19" spans="1:11" x14ac:dyDescent="0.2">
      <c r="A19" s="227"/>
      <c r="B19" s="491"/>
      <c r="C19" s="492"/>
      <c r="D19" s="493"/>
      <c r="E19" s="495"/>
      <c r="F19" s="496"/>
      <c r="G19" s="545"/>
      <c r="H19" s="546"/>
      <c r="I19" s="547" t="str">
        <f t="shared" si="0"/>
        <v xml:space="preserve"> </v>
      </c>
      <c r="J19" s="547" t="str">
        <f t="shared" si="0"/>
        <v xml:space="preserve"> </v>
      </c>
      <c r="K19" s="222"/>
    </row>
    <row r="20" spans="1:11" x14ac:dyDescent="0.2">
      <c r="A20" s="227"/>
      <c r="B20" s="491"/>
      <c r="C20" s="492"/>
      <c r="D20" s="493"/>
      <c r="E20" s="495"/>
      <c r="F20" s="496"/>
      <c r="G20" s="545"/>
      <c r="H20" s="546"/>
      <c r="I20" s="547" t="str">
        <f t="shared" si="0"/>
        <v xml:space="preserve"> </v>
      </c>
      <c r="J20" s="547" t="str">
        <f t="shared" si="0"/>
        <v xml:space="preserve"> </v>
      </c>
      <c r="K20" s="222"/>
    </row>
    <row r="21" spans="1:11" x14ac:dyDescent="0.2">
      <c r="A21" s="227"/>
      <c r="B21" s="491"/>
      <c r="C21" s="492"/>
      <c r="D21" s="493"/>
      <c r="E21" s="495"/>
      <c r="F21" s="496"/>
      <c r="G21" s="545"/>
      <c r="H21" s="546"/>
      <c r="I21" s="547" t="str">
        <f t="shared" si="0"/>
        <v xml:space="preserve"> </v>
      </c>
      <c r="J21" s="547" t="str">
        <f t="shared" si="0"/>
        <v xml:space="preserve"> </v>
      </c>
      <c r="K21" s="222"/>
    </row>
    <row r="22" spans="1:11" x14ac:dyDescent="0.2">
      <c r="A22" s="227"/>
      <c r="B22" s="491"/>
      <c r="C22" s="492"/>
      <c r="D22" s="493"/>
      <c r="E22" s="495"/>
      <c r="F22" s="496"/>
      <c r="G22" s="545"/>
      <c r="H22" s="546"/>
      <c r="I22" s="547" t="str">
        <f t="shared" si="0"/>
        <v xml:space="preserve"> </v>
      </c>
      <c r="J22" s="547" t="str">
        <f t="shared" si="0"/>
        <v xml:space="preserve"> </v>
      </c>
      <c r="K22" s="222"/>
    </row>
    <row r="23" spans="1:11" x14ac:dyDescent="0.2">
      <c r="A23" s="227"/>
      <c r="B23" s="491"/>
      <c r="C23" s="492"/>
      <c r="D23" s="493"/>
      <c r="E23" s="495"/>
      <c r="F23" s="496"/>
      <c r="G23" s="545"/>
      <c r="H23" s="546"/>
      <c r="I23" s="547" t="str">
        <f t="shared" si="0"/>
        <v xml:space="preserve"> </v>
      </c>
      <c r="J23" s="547" t="str">
        <f t="shared" si="0"/>
        <v xml:space="preserve"> </v>
      </c>
      <c r="K23" s="222"/>
    </row>
    <row r="24" spans="1:11" x14ac:dyDescent="0.2">
      <c r="A24" s="227"/>
      <c r="B24" s="491"/>
      <c r="C24" s="492"/>
      <c r="D24" s="493"/>
      <c r="E24" s="495"/>
      <c r="F24" s="496"/>
      <c r="G24" s="545"/>
      <c r="H24" s="546"/>
      <c r="I24" s="547" t="str">
        <f t="shared" si="0"/>
        <v xml:space="preserve"> </v>
      </c>
      <c r="J24" s="547" t="str">
        <f t="shared" si="0"/>
        <v xml:space="preserve"> </v>
      </c>
      <c r="K24" s="222"/>
    </row>
    <row r="25" spans="1:11" x14ac:dyDescent="0.2">
      <c r="A25" s="227"/>
      <c r="B25" s="491"/>
      <c r="C25" s="492"/>
      <c r="D25" s="493"/>
      <c r="E25" s="495"/>
      <c r="F25" s="496"/>
      <c r="G25" s="545"/>
      <c r="H25" s="546"/>
      <c r="I25" s="547" t="str">
        <f t="shared" si="0"/>
        <v xml:space="preserve"> </v>
      </c>
      <c r="J25" s="547" t="str">
        <f t="shared" si="0"/>
        <v xml:space="preserve"> </v>
      </c>
      <c r="K25" s="222"/>
    </row>
    <row r="26" spans="1:11" x14ac:dyDescent="0.2">
      <c r="A26" s="227"/>
      <c r="B26" s="491"/>
      <c r="C26" s="492"/>
      <c r="D26" s="493"/>
      <c r="E26" s="495"/>
      <c r="F26" s="496"/>
      <c r="G26" s="545"/>
      <c r="H26" s="546"/>
      <c r="I26" s="547" t="str">
        <f t="shared" si="0"/>
        <v xml:space="preserve"> </v>
      </c>
      <c r="J26" s="547" t="str">
        <f t="shared" si="0"/>
        <v xml:space="preserve"> </v>
      </c>
      <c r="K26" s="222"/>
    </row>
    <row r="27" spans="1:11" x14ac:dyDescent="0.2">
      <c r="A27" s="227"/>
      <c r="B27" s="491"/>
      <c r="C27" s="492"/>
      <c r="D27" s="493"/>
      <c r="E27" s="495"/>
      <c r="F27" s="496"/>
      <c r="G27" s="545"/>
      <c r="H27" s="546"/>
      <c r="I27" s="547" t="str">
        <f t="shared" si="0"/>
        <v xml:space="preserve"> </v>
      </c>
      <c r="J27" s="547" t="str">
        <f t="shared" si="0"/>
        <v xml:space="preserve"> </v>
      </c>
      <c r="K27" s="222"/>
    </row>
    <row r="28" spans="1:11" x14ac:dyDescent="0.2">
      <c r="A28" s="227"/>
      <c r="B28" s="469"/>
      <c r="C28" s="492"/>
      <c r="D28" s="507"/>
      <c r="E28" s="495"/>
      <c r="F28" s="496"/>
      <c r="G28" s="545"/>
      <c r="H28" s="546"/>
      <c r="I28" s="547" t="str">
        <f t="shared" si="0"/>
        <v xml:space="preserve"> </v>
      </c>
      <c r="J28" s="547" t="str">
        <f t="shared" si="0"/>
        <v xml:space="preserve"> </v>
      </c>
      <c r="K28" s="222"/>
    </row>
    <row r="29" spans="1:11" x14ac:dyDescent="0.2">
      <c r="A29" s="227"/>
      <c r="B29" s="469"/>
      <c r="C29" s="492"/>
      <c r="D29" s="507"/>
      <c r="E29" s="495"/>
      <c r="F29" s="496"/>
      <c r="G29" s="545"/>
      <c r="H29" s="546"/>
      <c r="I29" s="547" t="str">
        <f t="shared" si="0"/>
        <v xml:space="preserve"> </v>
      </c>
      <c r="J29" s="547" t="str">
        <f t="shared" si="0"/>
        <v xml:space="preserve"> </v>
      </c>
      <c r="K29" s="222"/>
    </row>
    <row r="30" spans="1:11" x14ac:dyDescent="0.2">
      <c r="A30" s="227"/>
      <c r="B30" s="469"/>
      <c r="C30" s="492"/>
      <c r="D30" s="507"/>
      <c r="E30" s="495"/>
      <c r="F30" s="496"/>
      <c r="G30" s="545"/>
      <c r="H30" s="546"/>
      <c r="I30" s="547" t="str">
        <f t="shared" si="0"/>
        <v xml:space="preserve"> </v>
      </c>
      <c r="J30" s="547" t="str">
        <f t="shared" si="0"/>
        <v xml:space="preserve"> </v>
      </c>
      <c r="K30" s="222"/>
    </row>
    <row r="31" spans="1:11" x14ac:dyDescent="0.2">
      <c r="A31" s="227"/>
      <c r="B31" s="469"/>
      <c r="C31" s="492"/>
      <c r="D31" s="507"/>
      <c r="E31" s="495"/>
      <c r="F31" s="496"/>
      <c r="G31" s="545"/>
      <c r="H31" s="546"/>
      <c r="I31" s="547" t="str">
        <f t="shared" si="0"/>
        <v xml:space="preserve"> </v>
      </c>
      <c r="J31" s="547" t="str">
        <f t="shared" si="0"/>
        <v xml:space="preserve"> </v>
      </c>
      <c r="K31" s="222"/>
    </row>
    <row r="32" spans="1:11" x14ac:dyDescent="0.2">
      <c r="A32" s="227"/>
      <c r="B32" s="469"/>
      <c r="C32" s="492"/>
      <c r="D32" s="507"/>
      <c r="E32" s="495"/>
      <c r="F32" s="496"/>
      <c r="G32" s="545"/>
      <c r="H32" s="546"/>
      <c r="I32" s="547" t="str">
        <f t="shared" si="0"/>
        <v xml:space="preserve"> </v>
      </c>
      <c r="J32" s="547" t="str">
        <f t="shared" si="0"/>
        <v xml:space="preserve"> </v>
      </c>
      <c r="K32" s="222"/>
    </row>
    <row r="33" spans="1:11" x14ac:dyDescent="0.2">
      <c r="A33" s="227"/>
      <c r="B33" s="469"/>
      <c r="C33" s="492"/>
      <c r="D33" s="507"/>
      <c r="E33" s="495"/>
      <c r="F33" s="496"/>
      <c r="G33" s="545"/>
      <c r="H33" s="546"/>
      <c r="I33" s="547" t="str">
        <f t="shared" si="0"/>
        <v xml:space="preserve"> </v>
      </c>
      <c r="J33" s="547" t="str">
        <f t="shared" si="0"/>
        <v xml:space="preserve"> </v>
      </c>
      <c r="K33" s="222"/>
    </row>
    <row r="34" spans="1:11" x14ac:dyDescent="0.2">
      <c r="A34" s="227"/>
      <c r="B34" s="469"/>
      <c r="C34" s="492"/>
      <c r="D34" s="507"/>
      <c r="E34" s="495"/>
      <c r="F34" s="496"/>
      <c r="G34" s="545"/>
      <c r="H34" s="546"/>
      <c r="I34" s="547" t="str">
        <f t="shared" si="0"/>
        <v xml:space="preserve"> </v>
      </c>
      <c r="J34" s="547" t="str">
        <f t="shared" si="0"/>
        <v xml:space="preserve"> </v>
      </c>
      <c r="K34" s="222"/>
    </row>
    <row r="35" spans="1:11" x14ac:dyDescent="0.2">
      <c r="A35" s="227"/>
      <c r="B35" s="469"/>
      <c r="C35" s="492"/>
      <c r="D35" s="507"/>
      <c r="E35" s="495"/>
      <c r="F35" s="496"/>
      <c r="G35" s="545"/>
      <c r="H35" s="546"/>
      <c r="I35" s="547" t="str">
        <f t="shared" si="0"/>
        <v xml:space="preserve"> </v>
      </c>
      <c r="J35" s="547" t="str">
        <f t="shared" si="0"/>
        <v xml:space="preserve"> </v>
      </c>
      <c r="K35" s="222"/>
    </row>
    <row r="36" spans="1:11" x14ac:dyDescent="0.2">
      <c r="A36" s="227"/>
      <c r="B36" s="469"/>
      <c r="C36" s="492"/>
      <c r="D36" s="507"/>
      <c r="E36" s="495"/>
      <c r="F36" s="496"/>
      <c r="G36" s="545"/>
      <c r="H36" s="546"/>
      <c r="I36" s="547" t="str">
        <f t="shared" si="0"/>
        <v xml:space="preserve"> </v>
      </c>
      <c r="J36" s="547" t="str">
        <f t="shared" si="0"/>
        <v xml:space="preserve"> </v>
      </c>
      <c r="K36" s="222"/>
    </row>
    <row r="37" spans="1:11" x14ac:dyDescent="0.2">
      <c r="A37" s="227"/>
      <c r="B37" s="469"/>
      <c r="C37" s="492"/>
      <c r="D37" s="507"/>
      <c r="E37" s="495"/>
      <c r="F37" s="496"/>
      <c r="G37" s="545"/>
      <c r="H37" s="546"/>
      <c r="I37" s="547" t="str">
        <f t="shared" si="0"/>
        <v xml:space="preserve"> </v>
      </c>
      <c r="J37" s="547" t="str">
        <f t="shared" si="0"/>
        <v xml:space="preserve"> </v>
      </c>
      <c r="K37" s="222"/>
    </row>
    <row r="38" spans="1:11" x14ac:dyDescent="0.2">
      <c r="A38" s="227"/>
      <c r="B38" s="469"/>
      <c r="C38" s="492"/>
      <c r="D38" s="507"/>
      <c r="E38" s="495"/>
      <c r="F38" s="496"/>
      <c r="G38" s="545"/>
      <c r="H38" s="546"/>
      <c r="I38" s="547" t="str">
        <f t="shared" si="0"/>
        <v xml:space="preserve"> </v>
      </c>
      <c r="J38" s="547" t="str">
        <f t="shared" si="0"/>
        <v xml:space="preserve"> </v>
      </c>
      <c r="K38" s="222"/>
    </row>
    <row r="39" spans="1:11" ht="15" hidden="1" customHeight="1" x14ac:dyDescent="0.2">
      <c r="A39" s="206"/>
      <c r="B39" s="6"/>
      <c r="C39" s="6"/>
      <c r="D39" s="6"/>
      <c r="E39" s="819"/>
      <c r="F39" s="6"/>
      <c r="G39" s="6"/>
      <c r="H39" s="6"/>
      <c r="I39" s="6"/>
      <c r="J39" s="6"/>
      <c r="K39" s="14"/>
    </row>
    <row r="40" spans="1:11" x14ac:dyDescent="0.2">
      <c r="A40" s="209" t="s">
        <v>272</v>
      </c>
      <c r="B40" s="215"/>
      <c r="C40" s="215"/>
      <c r="D40" s="215"/>
      <c r="E40" s="497">
        <f>SUM(E12:E38)</f>
        <v>0</v>
      </c>
      <c r="F40" s="215"/>
      <c r="G40" s="215"/>
      <c r="H40" s="215"/>
      <c r="I40" s="215"/>
      <c r="J40" s="215"/>
      <c r="K40" s="505"/>
    </row>
    <row r="41" spans="1:11" x14ac:dyDescent="0.2">
      <c r="A41" s="206"/>
      <c r="B41" s="6"/>
      <c r="C41" s="6"/>
      <c r="D41" s="6"/>
      <c r="E41" s="638" t="s">
        <v>495</v>
      </c>
      <c r="F41" s="499"/>
      <c r="G41" s="499"/>
      <c r="H41" s="6"/>
      <c r="I41" s="499"/>
      <c r="J41" s="6"/>
      <c r="K41" s="14"/>
    </row>
    <row r="42" spans="1:11" ht="15" x14ac:dyDescent="0.25">
      <c r="A42" s="12" t="s">
        <v>620</v>
      </c>
      <c r="B42" s="6"/>
      <c r="C42" s="6"/>
      <c r="D42" s="6"/>
      <c r="E42" s="499"/>
      <c r="F42" s="499"/>
      <c r="G42" s="499"/>
      <c r="H42" s="6"/>
      <c r="I42" s="499"/>
      <c r="J42" s="6"/>
      <c r="K42" s="14"/>
    </row>
    <row r="43" spans="1:11" ht="6" customHeight="1" x14ac:dyDescent="0.2">
      <c r="A43" s="12"/>
      <c r="B43" s="6"/>
      <c r="C43" s="6"/>
      <c r="D43" s="6"/>
      <c r="E43" s="499"/>
      <c r="F43" s="499"/>
      <c r="G43" s="499"/>
      <c r="H43" s="6"/>
      <c r="I43" s="499"/>
      <c r="J43" s="6"/>
      <c r="K43" s="14"/>
    </row>
    <row r="44" spans="1:11" x14ac:dyDescent="0.2">
      <c r="A44" s="12" t="s">
        <v>553</v>
      </c>
      <c r="B44" s="6"/>
      <c r="C44" s="6"/>
      <c r="D44" s="6"/>
      <c r="E44" s="6"/>
      <c r="F44" s="6"/>
      <c r="G44" s="6"/>
      <c r="H44" s="6"/>
      <c r="I44" s="6"/>
      <c r="J44" s="6"/>
      <c r="K44" s="14"/>
    </row>
    <row r="45" spans="1:11" x14ac:dyDescent="0.2">
      <c r="A45" s="520" t="s">
        <v>622</v>
      </c>
      <c r="B45" s="6"/>
      <c r="C45" s="6"/>
      <c r="D45" s="6"/>
      <c r="E45" s="6"/>
      <c r="F45" s="6"/>
      <c r="G45" s="6"/>
      <c r="H45" s="6"/>
      <c r="I45" s="6"/>
      <c r="J45" s="6"/>
      <c r="K45" s="14"/>
    </row>
    <row r="46" spans="1:11" x14ac:dyDescent="0.2">
      <c r="A46" s="520" t="s">
        <v>621</v>
      </c>
      <c r="B46" s="6"/>
      <c r="C46" s="6"/>
      <c r="D46" s="6"/>
      <c r="E46" s="6"/>
      <c r="F46" s="6"/>
      <c r="G46" s="6"/>
      <c r="H46" s="6"/>
      <c r="I46" s="6"/>
      <c r="J46" s="6"/>
      <c r="K46" s="14"/>
    </row>
    <row r="47" spans="1:11" ht="9.75" customHeight="1" x14ac:dyDescent="0.2">
      <c r="A47" s="520"/>
      <c r="B47" s="6"/>
      <c r="C47" s="6"/>
      <c r="D47" s="6"/>
      <c r="E47" s="6"/>
      <c r="F47" s="6"/>
      <c r="G47" s="6"/>
      <c r="H47" s="6"/>
      <c r="I47" s="6"/>
      <c r="J47" s="6"/>
      <c r="K47" s="14"/>
    </row>
    <row r="48" spans="1:11" x14ac:dyDescent="0.2">
      <c r="A48" s="707" t="s">
        <v>841</v>
      </c>
      <c r="B48" s="6"/>
      <c r="C48" s="6"/>
      <c r="D48" s="6"/>
      <c r="E48" s="6"/>
      <c r="F48" s="6"/>
      <c r="G48" s="6"/>
      <c r="H48" s="6"/>
      <c r="I48" s="6"/>
      <c r="J48" s="6"/>
      <c r="K48" s="14"/>
    </row>
    <row r="49" spans="1:11" x14ac:dyDescent="0.2">
      <c r="A49" s="209"/>
      <c r="B49" s="18"/>
      <c r="C49" s="18"/>
      <c r="D49" s="18"/>
      <c r="E49" s="18"/>
      <c r="F49" s="18"/>
      <c r="G49" s="18"/>
      <c r="H49" s="18"/>
      <c r="I49" s="18"/>
      <c r="J49" s="18"/>
      <c r="K49" s="19"/>
    </row>
  </sheetData>
  <mergeCells count="12">
    <mergeCell ref="K8:K10"/>
    <mergeCell ref="A1:F1"/>
    <mergeCell ref="A2:F2"/>
    <mergeCell ref="A3:F3"/>
    <mergeCell ref="A8:A10"/>
    <mergeCell ref="B8:B10"/>
    <mergeCell ref="C8:C10"/>
    <mergeCell ref="E8:E10"/>
    <mergeCell ref="F8:F10"/>
    <mergeCell ref="G8:H9"/>
    <mergeCell ref="I8:J9"/>
    <mergeCell ref="D9:D10"/>
  </mergeCells>
  <phoneticPr fontId="2" type="noConversion"/>
  <conditionalFormatting sqref="A4:D5 A11:E12 A1:A3 L6:XFD10 F4:F5 I1:XFD1 A49:F1048576 A39:F40 A6:F6 K2:XFD5 I6:K6 I39:XFD46 D13:E18 B42:F46 A41:D41 F41 I49:XFD1048576 D19:F38 A13:C38 K11:XFD38 G13:J38">
    <cfRule type="expression" dxfId="204" priority="55">
      <formula>CELL("protect",A1)=0</formula>
    </cfRule>
  </conditionalFormatting>
  <conditionalFormatting sqref="A11:A40">
    <cfRule type="expression" dxfId="203" priority="54">
      <formula>CELL("protect",A11)=0</formula>
    </cfRule>
  </conditionalFormatting>
  <conditionalFormatting sqref="K11:K40">
    <cfRule type="expression" dxfId="202" priority="53">
      <formula>CELL("protect",K11)=0</formula>
    </cfRule>
  </conditionalFormatting>
  <conditionalFormatting sqref="F13:F18">
    <cfRule type="expression" dxfId="201" priority="52">
      <formula>CELL("protect",F13)=0</formula>
    </cfRule>
  </conditionalFormatting>
  <conditionalFormatting sqref="F12 I12:J12">
    <cfRule type="expression" dxfId="200" priority="50">
      <formula>CELL("protect",F12)=0</formula>
    </cfRule>
  </conditionalFormatting>
  <conditionalFormatting sqref="H2:H5">
    <cfRule type="expression" dxfId="199" priority="40">
      <formula>CELL("protect",H2)=0</formula>
    </cfRule>
  </conditionalFormatting>
  <conditionalFormatting sqref="I5">
    <cfRule type="expression" dxfId="198" priority="39">
      <formula>CELL("protect",I5)=0</formula>
    </cfRule>
  </conditionalFormatting>
  <conditionalFormatting sqref="G12:H12">
    <cfRule type="expression" dxfId="197" priority="30">
      <formula>CELL("protect",G12)=0</formula>
    </cfRule>
  </conditionalFormatting>
  <conditionalFormatting sqref="G2:G5">
    <cfRule type="expression" dxfId="196" priority="27">
      <formula>CELL("protect",G2)=0</formula>
    </cfRule>
  </conditionalFormatting>
  <conditionalFormatting sqref="I2:I4">
    <cfRule type="expression" dxfId="195" priority="33">
      <formula>CELL("protect",I2)=0</formula>
    </cfRule>
  </conditionalFormatting>
  <conditionalFormatting sqref="G1:H1 G6:H6 G39:H46 G49:H1048576">
    <cfRule type="expression" dxfId="194" priority="32">
      <formula>CELL("protect",G1)=0</formula>
    </cfRule>
  </conditionalFormatting>
  <conditionalFormatting sqref="I10:J10 A7:F7 K8:K9 I7:K7 B8:F9">
    <cfRule type="expression" dxfId="193" priority="24">
      <formula>CELL("protect",A7)=0</formula>
    </cfRule>
  </conditionalFormatting>
  <conditionalFormatting sqref="I10">
    <cfRule type="expression" dxfId="192" priority="23">
      <formula>CELL("protect",I10)=0</formula>
    </cfRule>
  </conditionalFormatting>
  <conditionalFormatting sqref="G10:H10 G7:H7 G8">
    <cfRule type="expression" dxfId="191" priority="22">
      <formula>CELL("protect",G7)=0</formula>
    </cfRule>
  </conditionalFormatting>
  <conditionalFormatting sqref="G10">
    <cfRule type="expression" dxfId="190" priority="21">
      <formula>CELL("protect",G10)=0</formula>
    </cfRule>
  </conditionalFormatting>
  <conditionalFormatting sqref="I8">
    <cfRule type="expression" dxfId="189" priority="20">
      <formula>CELL("protect",I8)=0</formula>
    </cfRule>
  </conditionalFormatting>
  <conditionalFormatting sqref="A8:A9">
    <cfRule type="expression" dxfId="188" priority="13">
      <formula>CELL("protect",A8)=0</formula>
    </cfRule>
  </conditionalFormatting>
  <conditionalFormatting sqref="A45:A46">
    <cfRule type="expression" dxfId="187" priority="9">
      <formula>CELL("protect",A45)=0</formula>
    </cfRule>
  </conditionalFormatting>
  <conditionalFormatting sqref="E41">
    <cfRule type="expression" dxfId="186" priority="8">
      <formula>CELL("protect",E41)=0</formula>
    </cfRule>
  </conditionalFormatting>
  <conditionalFormatting sqref="A42:A44">
    <cfRule type="expression" dxfId="185" priority="10">
      <formula>CELL("protect",A42)=0</formula>
    </cfRule>
  </conditionalFormatting>
  <conditionalFormatting sqref="B47:XFD47">
    <cfRule type="expression" dxfId="184" priority="7">
      <formula>CELL("protect",B47)=0</formula>
    </cfRule>
  </conditionalFormatting>
  <conditionalFormatting sqref="A47">
    <cfRule type="expression" dxfId="183" priority="5">
      <formula>CELL("protect",A47)=0</formula>
    </cfRule>
  </conditionalFormatting>
  <conditionalFormatting sqref="B48:F48 I48:XFD48">
    <cfRule type="expression" dxfId="182" priority="4">
      <formula>CELL("protect",B48)=0</formula>
    </cfRule>
  </conditionalFormatting>
  <conditionalFormatting sqref="G48:H48">
    <cfRule type="expression" dxfId="181" priority="3">
      <formula>CELL("protect",G48)=0</formula>
    </cfRule>
  </conditionalFormatting>
  <conditionalFormatting sqref="A48">
    <cfRule type="expression" dxfId="180" priority="1">
      <formula>CELL("protect",A48)=0</formula>
    </cfRule>
  </conditionalFormatting>
  <printOptions horizontalCentered="1" verticalCentered="1"/>
  <pageMargins left="0.3" right="0.25" top="0.5" bottom="0.4" header="0.5" footer="0.25"/>
  <pageSetup scale="83" orientation="landscape" r:id="rId1"/>
  <headerFooter>
    <oddFooter>&amp;R&amp;"Tahoma,Regular"&amp;10ID-46 (rev. 07/21), Schedule &amp;A</oddFooter>
  </headerFooter>
  <drawing r:id="rId2"/>
  <legacyDrawing r:id="rId3"/>
  <controls>
    <mc:AlternateContent xmlns:mc="http://schemas.openxmlformats.org/markup-compatibility/2006">
      <mc:Choice Requires="x14">
        <control shapeId="16390" r:id="rId4" name="CheckBox1">
          <controlPr defaultSize="0" autoLine="0" r:id="rId5">
            <anchor moveWithCells="1">
              <from>
                <xdr:col>10</xdr:col>
                <xdr:colOff>981075</xdr:colOff>
                <xdr:row>0</xdr:row>
                <xdr:rowOff>28575</xdr:rowOff>
              </from>
              <to>
                <xdr:col>10</xdr:col>
                <xdr:colOff>2181225</xdr:colOff>
                <xdr:row>1</xdr:row>
                <xdr:rowOff>28575</xdr:rowOff>
              </to>
            </anchor>
          </controlPr>
        </control>
      </mc:Choice>
      <mc:Fallback>
        <control shapeId="16390" r:id="rId4" name="CheckBox1"/>
      </mc:Fallback>
    </mc:AlternateContent>
  </controls>
</worksheet>
</file>

<file path=xl/worksheets/sheet2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900-000000000000}">
  <sheetPr codeName="Sheet24"/>
  <dimension ref="A1:L46"/>
  <sheetViews>
    <sheetView zoomScale="95" zoomScaleNormal="95" workbookViewId="0">
      <pane ySplit="12" topLeftCell="A22" activePane="bottomLeft" state="frozen"/>
      <selection pane="bottomLeft" activeCell="G41" sqref="G41"/>
    </sheetView>
  </sheetViews>
  <sheetFormatPr defaultRowHeight="14.25" x14ac:dyDescent="0.2"/>
  <cols>
    <col min="1" max="1" width="34.125" style="15" customWidth="1"/>
    <col min="2" max="8" width="12.625" style="15" customWidth="1"/>
    <col min="9" max="9" width="4.5" style="15" customWidth="1"/>
    <col min="10" max="10" width="11.625" style="15" customWidth="1"/>
    <col min="11" max="11" width="9.875" style="15" customWidth="1"/>
    <col min="12" max="12" width="10.125" style="15" bestFit="1" customWidth="1"/>
    <col min="13" max="16384" width="9" style="15"/>
  </cols>
  <sheetData>
    <row r="1" spans="1:11" s="98" customFormat="1" ht="14.25" customHeight="1" x14ac:dyDescent="0.2">
      <c r="A1" s="109"/>
      <c r="B1" s="110"/>
      <c r="C1" s="101"/>
      <c r="D1" s="110"/>
      <c r="E1" s="102"/>
      <c r="F1" s="110"/>
      <c r="G1" s="110"/>
      <c r="H1" s="35"/>
    </row>
    <row r="2" spans="1:11" s="98" customFormat="1" ht="15" x14ac:dyDescent="0.2">
      <c r="A2" s="924" t="s">
        <v>206</v>
      </c>
      <c r="B2" s="925"/>
      <c r="C2" s="925"/>
      <c r="D2" s="925"/>
      <c r="E2" s="925"/>
      <c r="F2" s="925"/>
      <c r="G2" s="925"/>
      <c r="H2" s="926"/>
    </row>
    <row r="3" spans="1:11" s="98" customFormat="1" ht="15" x14ac:dyDescent="0.2">
      <c r="A3" s="924" t="s">
        <v>610</v>
      </c>
      <c r="B3" s="925"/>
      <c r="C3" s="925"/>
      <c r="D3" s="925"/>
      <c r="E3" s="925"/>
      <c r="F3" s="925"/>
      <c r="G3" s="925"/>
      <c r="H3" s="926"/>
      <c r="J3" s="933" t="s">
        <v>606</v>
      </c>
      <c r="K3" s="934"/>
    </row>
    <row r="4" spans="1:11" s="98" customFormat="1" ht="15" x14ac:dyDescent="0.2">
      <c r="A4" s="103"/>
      <c r="B4" s="100"/>
      <c r="C4" s="100"/>
      <c r="D4" s="100"/>
      <c r="E4" s="100"/>
      <c r="F4" s="100"/>
      <c r="G4" s="100"/>
      <c r="H4" s="104"/>
      <c r="J4" s="935"/>
      <c r="K4" s="936"/>
    </row>
    <row r="5" spans="1:11" s="98" customFormat="1" ht="15" x14ac:dyDescent="0.2">
      <c r="A5" s="85" t="s">
        <v>162</v>
      </c>
      <c r="C5" s="916" t="s">
        <v>47</v>
      </c>
      <c r="D5" s="916"/>
      <c r="E5" s="919" t="s">
        <v>163</v>
      </c>
      <c r="F5" s="919"/>
      <c r="G5" s="916" t="s">
        <v>107</v>
      </c>
      <c r="H5" s="917"/>
      <c r="J5" s="541"/>
      <c r="K5" s="8"/>
    </row>
    <row r="6" spans="1:11" s="98" customFormat="1" ht="15" x14ac:dyDescent="0.2">
      <c r="A6" s="910">
        <f>Cert!$A$8</f>
        <v>0</v>
      </c>
      <c r="B6" s="911"/>
      <c r="C6" s="911">
        <f>Cert!$F$8</f>
        <v>0</v>
      </c>
      <c r="D6" s="911"/>
      <c r="E6" s="912">
        <f>Cert!$K$8</f>
        <v>0</v>
      </c>
      <c r="F6" s="912"/>
      <c r="G6" s="912" t="str">
        <f>TEXT(Cert!$K$10,"mm/dd/yy")&amp;" to "&amp;TEXT(Cert!$M$10,"mm/dd/yy")</f>
        <v>07/01/20 to 06/30/21</v>
      </c>
      <c r="H6" s="920"/>
      <c r="J6" s="933" t="s">
        <v>607</v>
      </c>
      <c r="K6" s="934"/>
    </row>
    <row r="7" spans="1:11" s="6" customFormat="1" x14ac:dyDescent="0.2">
      <c r="A7" s="209"/>
      <c r="B7" s="18"/>
      <c r="C7" s="18"/>
      <c r="D7" s="18"/>
      <c r="E7" s="18"/>
      <c r="F7" s="210"/>
      <c r="G7" s="210"/>
      <c r="H7" s="247"/>
      <c r="J7" s="935"/>
      <c r="K7" s="936"/>
    </row>
    <row r="8" spans="1:11" s="6" customFormat="1" ht="15" x14ac:dyDescent="0.2">
      <c r="A8" s="90" t="s">
        <v>9</v>
      </c>
      <c r="B8" s="90" t="s">
        <v>554</v>
      </c>
      <c r="C8" s="90" t="s">
        <v>555</v>
      </c>
      <c r="D8" s="90" t="s">
        <v>556</v>
      </c>
      <c r="E8" s="90" t="s">
        <v>564</v>
      </c>
      <c r="F8" s="91" t="s">
        <v>558</v>
      </c>
      <c r="G8" s="91" t="s">
        <v>559</v>
      </c>
      <c r="H8" s="91" t="s">
        <v>560</v>
      </c>
      <c r="J8" s="541"/>
      <c r="K8" s="15"/>
    </row>
    <row r="9" spans="1:11" s="6" customFormat="1" x14ac:dyDescent="0.2">
      <c r="A9" s="1042" t="s">
        <v>404</v>
      </c>
      <c r="B9" s="1042"/>
      <c r="C9" s="1042"/>
      <c r="D9" s="142" t="s">
        <v>155</v>
      </c>
      <c r="E9" s="142" t="s">
        <v>156</v>
      </c>
      <c r="F9" s="141" t="s">
        <v>6</v>
      </c>
      <c r="G9" s="1043" t="s">
        <v>457</v>
      </c>
      <c r="H9" s="1044"/>
    </row>
    <row r="10" spans="1:11" s="6" customFormat="1" x14ac:dyDescent="0.2">
      <c r="A10" s="156"/>
      <c r="B10" s="141" t="s">
        <v>204</v>
      </c>
      <c r="C10" s="156"/>
      <c r="D10" s="141" t="s">
        <v>403</v>
      </c>
      <c r="E10" s="141" t="s">
        <v>456</v>
      </c>
      <c r="F10" s="141" t="s">
        <v>458</v>
      </c>
      <c r="G10" s="141" t="s">
        <v>460</v>
      </c>
      <c r="H10" s="141" t="s">
        <v>462</v>
      </c>
      <c r="J10" s="15"/>
      <c r="K10" s="15"/>
    </row>
    <row r="11" spans="1:11" s="6" customFormat="1" x14ac:dyDescent="0.2">
      <c r="A11" s="88" t="s">
        <v>157</v>
      </c>
      <c r="B11" s="88" t="s">
        <v>205</v>
      </c>
      <c r="C11" s="88" t="s">
        <v>158</v>
      </c>
      <c r="D11" s="77" t="s">
        <v>405</v>
      </c>
      <c r="E11" s="77" t="s">
        <v>688</v>
      </c>
      <c r="F11" s="88" t="s">
        <v>459</v>
      </c>
      <c r="G11" s="88" t="s">
        <v>461</v>
      </c>
      <c r="H11" s="88" t="s">
        <v>463</v>
      </c>
      <c r="J11" s="15"/>
      <c r="K11" s="15"/>
    </row>
    <row r="12" spans="1:11" ht="15.75" hidden="1" customHeight="1" x14ac:dyDescent="0.2">
      <c r="A12" s="206"/>
      <c r="B12" s="6"/>
      <c r="C12" s="6"/>
      <c r="D12" s="6"/>
      <c r="E12" s="6"/>
      <c r="F12" s="6"/>
      <c r="G12" s="6"/>
      <c r="H12" s="14"/>
    </row>
    <row r="13" spans="1:11" ht="15.75" customHeight="1" x14ac:dyDescent="0.2">
      <c r="A13" s="506"/>
      <c r="B13" s="507"/>
      <c r="C13" s="508"/>
      <c r="D13" s="507"/>
      <c r="E13" s="509"/>
      <c r="F13" s="510"/>
      <c r="G13" s="510"/>
      <c r="H13" s="511">
        <f t="shared" ref="H13:H29" si="0">IF(G13&gt;0,+G13-F13,0)</f>
        <v>0</v>
      </c>
    </row>
    <row r="14" spans="1:11" x14ac:dyDescent="0.2">
      <c r="A14" s="506"/>
      <c r="B14" s="507"/>
      <c r="C14" s="508"/>
      <c r="D14" s="507"/>
      <c r="E14" s="509"/>
      <c r="F14" s="510"/>
      <c r="G14" s="510"/>
      <c r="H14" s="511">
        <f t="shared" si="0"/>
        <v>0</v>
      </c>
    </row>
    <row r="15" spans="1:11" x14ac:dyDescent="0.2">
      <c r="A15" s="506"/>
      <c r="B15" s="507"/>
      <c r="C15" s="508"/>
      <c r="D15" s="507"/>
      <c r="E15" s="509"/>
      <c r="F15" s="510"/>
      <c r="G15" s="510"/>
      <c r="H15" s="511">
        <f t="shared" si="0"/>
        <v>0</v>
      </c>
    </row>
    <row r="16" spans="1:11" x14ac:dyDescent="0.2">
      <c r="A16" s="506"/>
      <c r="B16" s="507"/>
      <c r="C16" s="508"/>
      <c r="D16" s="507"/>
      <c r="E16" s="509"/>
      <c r="F16" s="510"/>
      <c r="G16" s="510"/>
      <c r="H16" s="511">
        <f t="shared" si="0"/>
        <v>0</v>
      </c>
    </row>
    <row r="17" spans="1:12" x14ac:dyDescent="0.2">
      <c r="A17" s="506"/>
      <c r="B17" s="507"/>
      <c r="C17" s="508"/>
      <c r="D17" s="507"/>
      <c r="E17" s="509"/>
      <c r="F17" s="510"/>
      <c r="G17" s="510"/>
      <c r="H17" s="511">
        <f t="shared" si="0"/>
        <v>0</v>
      </c>
    </row>
    <row r="18" spans="1:12" x14ac:dyDescent="0.2">
      <c r="A18" s="506"/>
      <c r="B18" s="507"/>
      <c r="C18" s="508"/>
      <c r="D18" s="507"/>
      <c r="E18" s="509"/>
      <c r="F18" s="510"/>
      <c r="G18" s="510"/>
      <c r="H18" s="511">
        <f t="shared" si="0"/>
        <v>0</v>
      </c>
    </row>
    <row r="19" spans="1:12" x14ac:dyDescent="0.2">
      <c r="A19" s="506"/>
      <c r="B19" s="507"/>
      <c r="C19" s="508"/>
      <c r="D19" s="507"/>
      <c r="E19" s="509"/>
      <c r="F19" s="510"/>
      <c r="G19" s="510"/>
      <c r="H19" s="511">
        <f t="shared" si="0"/>
        <v>0</v>
      </c>
    </row>
    <row r="20" spans="1:12" x14ac:dyDescent="0.2">
      <c r="A20" s="506"/>
      <c r="B20" s="507"/>
      <c r="C20" s="508"/>
      <c r="D20" s="507"/>
      <c r="E20" s="509"/>
      <c r="F20" s="510"/>
      <c r="G20" s="510"/>
      <c r="H20" s="511">
        <f t="shared" si="0"/>
        <v>0</v>
      </c>
    </row>
    <row r="21" spans="1:12" x14ac:dyDescent="0.2">
      <c r="A21" s="506"/>
      <c r="B21" s="507"/>
      <c r="C21" s="508"/>
      <c r="D21" s="507"/>
      <c r="E21" s="509"/>
      <c r="F21" s="510"/>
      <c r="G21" s="510"/>
      <c r="H21" s="511">
        <f t="shared" si="0"/>
        <v>0</v>
      </c>
    </row>
    <row r="22" spans="1:12" x14ac:dyDescent="0.2">
      <c r="A22" s="506"/>
      <c r="B22" s="507"/>
      <c r="C22" s="508"/>
      <c r="D22" s="507"/>
      <c r="E22" s="509"/>
      <c r="F22" s="510"/>
      <c r="G22" s="510"/>
      <c r="H22" s="511">
        <f t="shared" si="0"/>
        <v>0</v>
      </c>
    </row>
    <row r="23" spans="1:12" x14ac:dyDescent="0.2">
      <c r="A23" s="506"/>
      <c r="B23" s="507"/>
      <c r="C23" s="508"/>
      <c r="D23" s="507"/>
      <c r="E23" s="509"/>
      <c r="F23" s="510"/>
      <c r="G23" s="510"/>
      <c r="H23" s="511">
        <f t="shared" si="0"/>
        <v>0</v>
      </c>
    </row>
    <row r="24" spans="1:12" x14ac:dyDescent="0.2">
      <c r="A24" s="506"/>
      <c r="B24" s="507"/>
      <c r="C24" s="508"/>
      <c r="D24" s="507"/>
      <c r="E24" s="509"/>
      <c r="F24" s="510"/>
      <c r="G24" s="510"/>
      <c r="H24" s="511">
        <f t="shared" si="0"/>
        <v>0</v>
      </c>
    </row>
    <row r="25" spans="1:12" x14ac:dyDescent="0.2">
      <c r="A25" s="506"/>
      <c r="B25" s="507"/>
      <c r="C25" s="508"/>
      <c r="D25" s="507"/>
      <c r="E25" s="509"/>
      <c r="F25" s="510"/>
      <c r="G25" s="510"/>
      <c r="H25" s="511">
        <f t="shared" si="0"/>
        <v>0</v>
      </c>
    </row>
    <row r="26" spans="1:12" x14ac:dyDescent="0.2">
      <c r="A26" s="506"/>
      <c r="B26" s="507"/>
      <c r="C26" s="508"/>
      <c r="D26" s="507"/>
      <c r="E26" s="509"/>
      <c r="F26" s="510"/>
      <c r="G26" s="510"/>
      <c r="H26" s="511">
        <f t="shared" si="0"/>
        <v>0</v>
      </c>
      <c r="L26" s="634" t="s">
        <v>611</v>
      </c>
    </row>
    <row r="27" spans="1:12" x14ac:dyDescent="0.2">
      <c r="A27" s="506"/>
      <c r="B27" s="507"/>
      <c r="C27" s="508"/>
      <c r="D27" s="507"/>
      <c r="E27" s="509"/>
      <c r="F27" s="510"/>
      <c r="G27" s="510"/>
      <c r="H27" s="511">
        <f t="shared" si="0"/>
        <v>0</v>
      </c>
      <c r="J27" s="634" t="s">
        <v>612</v>
      </c>
      <c r="K27" s="884" t="s">
        <v>611</v>
      </c>
      <c r="L27" s="883" t="s">
        <v>615</v>
      </c>
    </row>
    <row r="28" spans="1:12" x14ac:dyDescent="0.2">
      <c r="A28" s="506"/>
      <c r="B28" s="507"/>
      <c r="C28" s="508"/>
      <c r="D28" s="507"/>
      <c r="E28" s="509"/>
      <c r="F28" s="510"/>
      <c r="G28" s="510"/>
      <c r="H28" s="511">
        <f t="shared" si="0"/>
        <v>0</v>
      </c>
      <c r="J28" s="883" t="s">
        <v>613</v>
      </c>
      <c r="K28" s="885" t="s">
        <v>615</v>
      </c>
      <c r="L28" s="883" t="s">
        <v>617</v>
      </c>
    </row>
    <row r="29" spans="1:12" x14ac:dyDescent="0.2">
      <c r="A29" s="506"/>
      <c r="B29" s="507"/>
      <c r="C29" s="508"/>
      <c r="D29" s="507"/>
      <c r="E29" s="509"/>
      <c r="F29" s="510"/>
      <c r="G29" s="510"/>
      <c r="H29" s="511">
        <f t="shared" si="0"/>
        <v>0</v>
      </c>
      <c r="J29" s="635" t="s">
        <v>614</v>
      </c>
      <c r="K29" s="886" t="s">
        <v>617</v>
      </c>
      <c r="L29" s="635" t="s">
        <v>903</v>
      </c>
    </row>
    <row r="30" spans="1:12" hidden="1" x14ac:dyDescent="0.2">
      <c r="A30" s="206"/>
      <c r="B30" s="6"/>
      <c r="C30" s="6"/>
      <c r="D30" s="6"/>
      <c r="E30" s="6"/>
      <c r="F30" s="6"/>
      <c r="G30" s="6"/>
      <c r="H30" s="14"/>
      <c r="J30" s="329"/>
      <c r="K30" s="329" t="s">
        <v>616</v>
      </c>
    </row>
    <row r="31" spans="1:12" x14ac:dyDescent="0.2">
      <c r="A31" s="512" t="s">
        <v>712</v>
      </c>
      <c r="B31" s="513"/>
      <c r="C31" s="513"/>
      <c r="D31" s="513"/>
      <c r="E31" s="607">
        <f>SUM(E13:E29)</f>
        <v>0</v>
      </c>
      <c r="F31" s="514">
        <f>SUM(F13:F29)</f>
        <v>0</v>
      </c>
      <c r="G31" s="515"/>
      <c r="H31" s="516">
        <f>SUM(H13:H29)</f>
        <v>0</v>
      </c>
      <c r="J31" s="609">
        <f>+F31+H31</f>
        <v>0</v>
      </c>
      <c r="K31" s="610" t="e">
        <f>+J31/E31</f>
        <v>#DIV/0!</v>
      </c>
      <c r="L31" s="610" t="e">
        <f>+K31/E41</f>
        <v>#DIV/0!</v>
      </c>
    </row>
    <row r="32" spans="1:12" s="329" customFormat="1" x14ac:dyDescent="0.2">
      <c r="A32" s="517"/>
      <c r="B32" s="134"/>
      <c r="C32" s="134"/>
      <c r="D32" s="134"/>
      <c r="E32" s="518"/>
      <c r="F32" s="593" t="s">
        <v>430</v>
      </c>
      <c r="G32" s="591"/>
      <c r="H32" s="594" t="s">
        <v>464</v>
      </c>
    </row>
    <row r="33" spans="1:11" s="329" customFormat="1" ht="6.75" customHeight="1" x14ac:dyDescent="0.25">
      <c r="A33" s="605"/>
      <c r="B33" s="134"/>
      <c r="C33" s="134"/>
      <c r="D33" s="134"/>
      <c r="E33"/>
      <c r="F33" s="593"/>
      <c r="G33" s="591"/>
      <c r="H33" s="594"/>
    </row>
    <row r="34" spans="1:11" s="329" customFormat="1" ht="15.75" x14ac:dyDescent="0.25">
      <c r="A34" s="517" t="s">
        <v>713</v>
      </c>
      <c r="B34" s="134"/>
      <c r="C34" s="134"/>
      <c r="D34" s="134"/>
      <c r="E34"/>
      <c r="F34" s="593"/>
      <c r="G34" s="591"/>
      <c r="H34" s="594"/>
    </row>
    <row r="35" spans="1:11" s="329" customFormat="1" x14ac:dyDescent="0.2">
      <c r="A35" s="692" t="s">
        <v>638</v>
      </c>
      <c r="B35" s="134"/>
      <c r="C35" s="134"/>
      <c r="D35" s="134"/>
      <c r="E35" s="509"/>
      <c r="F35" s="676"/>
      <c r="G35" s="591"/>
      <c r="H35" s="594"/>
      <c r="J35" s="1039" t="s">
        <v>689</v>
      </c>
      <c r="K35" s="1039" t="s">
        <v>690</v>
      </c>
    </row>
    <row r="36" spans="1:11" s="329" customFormat="1" ht="6.75" customHeight="1" x14ac:dyDescent="0.25">
      <c r="A36" s="605"/>
      <c r="B36" s="134"/>
      <c r="C36" s="134"/>
      <c r="D36" s="134"/>
      <c r="E36"/>
      <c r="F36" s="677"/>
      <c r="G36" s="591"/>
      <c r="H36" s="594"/>
      <c r="J36" s="1040"/>
      <c r="K36" s="1040"/>
    </row>
    <row r="37" spans="1:11" s="329" customFormat="1" ht="15" thickBot="1" x14ac:dyDescent="0.25">
      <c r="A37" s="517" t="s">
        <v>715</v>
      </c>
      <c r="B37" s="134"/>
      <c r="C37" s="134"/>
      <c r="D37" s="134"/>
      <c r="E37" s="639">
        <f>SUM(E31:E35)</f>
        <v>0</v>
      </c>
      <c r="F37" s="676"/>
      <c r="G37" s="591"/>
      <c r="H37" s="594"/>
      <c r="J37" s="1040"/>
      <c r="K37" s="1040"/>
    </row>
    <row r="38" spans="1:11" s="329" customFormat="1" ht="9.75" customHeight="1" thickTop="1" x14ac:dyDescent="0.2">
      <c r="A38" s="517"/>
      <c r="B38" s="134"/>
      <c r="C38" s="134"/>
      <c r="D38" s="134"/>
      <c r="E38" s="606"/>
      <c r="F38" s="593"/>
      <c r="G38" s="591"/>
      <c r="H38" s="594"/>
      <c r="J38" s="1041"/>
      <c r="K38" s="1041"/>
    </row>
    <row r="39" spans="1:11" s="329" customFormat="1" x14ac:dyDescent="0.2">
      <c r="A39" s="517" t="s">
        <v>714</v>
      </c>
      <c r="B39" s="134"/>
      <c r="C39" s="134"/>
      <c r="D39" s="134"/>
      <c r="E39" s="509"/>
      <c r="F39" s="676"/>
      <c r="G39" s="591"/>
      <c r="H39" s="594"/>
      <c r="J39" s="608">
        <f>+E37+E39</f>
        <v>0</v>
      </c>
      <c r="K39" s="329">
        <f>+'2'!K22/365</f>
        <v>0</v>
      </c>
    </row>
    <row r="40" spans="1:11" s="329" customFormat="1" ht="9.75" customHeight="1" x14ac:dyDescent="0.2">
      <c r="A40" s="517"/>
      <c r="B40" s="134"/>
      <c r="C40" s="134"/>
      <c r="D40" s="134"/>
      <c r="E40" s="518"/>
      <c r="F40" s="593"/>
      <c r="G40" s="591"/>
      <c r="H40" s="594"/>
    </row>
    <row r="41" spans="1:11" s="329" customFormat="1" x14ac:dyDescent="0.2">
      <c r="A41" s="517" t="s">
        <v>902</v>
      </c>
      <c r="B41" s="134"/>
      <c r="C41" s="134"/>
      <c r="E41" s="509"/>
      <c r="F41" s="676"/>
      <c r="G41" s="591"/>
      <c r="H41" s="594"/>
      <c r="J41" s="608"/>
    </row>
    <row r="42" spans="1:11" s="329" customFormat="1" ht="7.5" customHeight="1" x14ac:dyDescent="0.2">
      <c r="A42" s="517"/>
      <c r="B42" s="134"/>
      <c r="C42" s="134"/>
      <c r="D42" s="134"/>
      <c r="E42" s="518"/>
      <c r="F42" s="593"/>
      <c r="G42" s="591"/>
      <c r="H42" s="594"/>
      <c r="J42" s="608"/>
    </row>
    <row r="43" spans="1:11" s="329" customFormat="1" x14ac:dyDescent="0.2">
      <c r="A43" s="640" t="s">
        <v>497</v>
      </c>
      <c r="B43" s="134"/>
      <c r="C43" s="134"/>
      <c r="D43" s="134"/>
      <c r="E43" s="518"/>
      <c r="F43" s="499"/>
      <c r="G43" s="134"/>
      <c r="H43" s="519"/>
      <c r="J43" s="15"/>
      <c r="K43" s="15"/>
    </row>
    <row r="44" spans="1:11" s="329" customFormat="1" x14ac:dyDescent="0.2">
      <c r="A44" s="640" t="s">
        <v>496</v>
      </c>
      <c r="B44" s="134"/>
      <c r="C44" s="134"/>
      <c r="D44" s="134"/>
      <c r="E44" s="518"/>
      <c r="F44" s="499"/>
      <c r="G44" s="134"/>
      <c r="H44" s="519"/>
      <c r="J44" s="15"/>
      <c r="K44" s="15"/>
    </row>
    <row r="45" spans="1:11" x14ac:dyDescent="0.2">
      <c r="A45" s="641" t="s">
        <v>691</v>
      </c>
      <c r="B45" s="6"/>
      <c r="C45" s="6"/>
      <c r="D45" s="6"/>
      <c r="E45" s="6"/>
      <c r="F45" s="6"/>
      <c r="G45" s="6"/>
      <c r="H45" s="14"/>
    </row>
    <row r="46" spans="1:11" ht="6" customHeight="1" x14ac:dyDescent="0.2">
      <c r="A46" s="209" t="s">
        <v>0</v>
      </c>
      <c r="B46" s="18"/>
      <c r="C46" s="18"/>
      <c r="D46" s="18"/>
      <c r="E46" s="18"/>
      <c r="F46" s="18"/>
      <c r="G46" s="18"/>
      <c r="H46" s="19"/>
    </row>
  </sheetData>
  <mergeCells count="15">
    <mergeCell ref="J35:J38"/>
    <mergeCell ref="K35:K38"/>
    <mergeCell ref="J3:K4"/>
    <mergeCell ref="J6:K7"/>
    <mergeCell ref="A2:H2"/>
    <mergeCell ref="A3:H3"/>
    <mergeCell ref="A9:C9"/>
    <mergeCell ref="G9:H9"/>
    <mergeCell ref="G5:H5"/>
    <mergeCell ref="G6:H6"/>
    <mergeCell ref="C6:D6"/>
    <mergeCell ref="C5:D5"/>
    <mergeCell ref="A6:B6"/>
    <mergeCell ref="E5:F5"/>
    <mergeCell ref="E6:F6"/>
  </mergeCells>
  <conditionalFormatting sqref="H1:XFD2 H7:I8 F7 A1:F4 A45:F1048576 I9 A30:E30 I5:I6 A31:D31 A32:E32 A35:E35 A34:D34 A40:E40 A36:D39 H3:I4 I30:I32 H45:I1048576 H28:I29 J31 A7:E12 G7:G25 H10:I25 J9:K30 I34:I40 A42:E44 J39:K39 I42:I44 J42:XFD1048576 E13:F25 E26:I27 A13:C29 E28:E29 L34:XFD41 H41:I41 L3:XFD30 L32:XFD32 M31:XFD31">
    <cfRule type="expression" dxfId="179" priority="45">
      <formula>CELL("protect",A1)=0</formula>
    </cfRule>
  </conditionalFormatting>
  <conditionalFormatting sqref="H13:H29">
    <cfRule type="expression" dxfId="178" priority="41">
      <formula>CELL("protect",H13)=0</formula>
    </cfRule>
    <cfRule type="expression" dxfId="177" priority="44">
      <formula>CELL("protect",H13)=0</formula>
    </cfRule>
  </conditionalFormatting>
  <conditionalFormatting sqref="A13:A29">
    <cfRule type="expression" dxfId="176" priority="43">
      <formula>CELL("protect",A13)=0</formula>
    </cfRule>
  </conditionalFormatting>
  <conditionalFormatting sqref="G45:G1048576 G1:G4 G28:G29">
    <cfRule type="expression" dxfId="175" priority="42">
      <formula>CELL("protect",G1)=0</formula>
    </cfRule>
  </conditionalFormatting>
  <conditionalFormatting sqref="F8:F12 F30:F32 F34:F40 F42:F44">
    <cfRule type="expression" dxfId="174" priority="40">
      <formula>CELL("protect",F8)=0</formula>
    </cfRule>
  </conditionalFormatting>
  <conditionalFormatting sqref="F28:F29">
    <cfRule type="expression" dxfId="173" priority="39">
      <formula>CELL("protect",F28)=0</formula>
    </cfRule>
  </conditionalFormatting>
  <conditionalFormatting sqref="G31">
    <cfRule type="expression" dxfId="172" priority="38">
      <formula>CELL("protect",G31)=0</formula>
    </cfRule>
  </conditionalFormatting>
  <conditionalFormatting sqref="H31:H32 H34:H40 H42:H44">
    <cfRule type="expression" dxfId="171" priority="37">
      <formula>CELL("protect",H31)=0</formula>
    </cfRule>
  </conditionalFormatting>
  <conditionalFormatting sqref="B5">
    <cfRule type="expression" dxfId="170" priority="27">
      <formula>CELL("protect",B5)=0</formula>
    </cfRule>
  </conditionalFormatting>
  <conditionalFormatting sqref="A5:A6">
    <cfRule type="expression" dxfId="169" priority="26">
      <formula>CELL("protect",A5)=0</formula>
    </cfRule>
  </conditionalFormatting>
  <conditionalFormatting sqref="C5:D6">
    <cfRule type="expression" dxfId="168" priority="25">
      <formula>CELL("protect",C5)=0</formula>
    </cfRule>
  </conditionalFormatting>
  <conditionalFormatting sqref="E5:F6">
    <cfRule type="expression" dxfId="167" priority="24">
      <formula>CELL("Protect",E5)=0</formula>
    </cfRule>
  </conditionalFormatting>
  <conditionalFormatting sqref="G5:H5">
    <cfRule type="expression" dxfId="166" priority="23">
      <formula>CELL("Protect",G5)=0</formula>
    </cfRule>
  </conditionalFormatting>
  <conditionalFormatting sqref="G6">
    <cfRule type="expression" dxfId="165" priority="22">
      <formula>CELL("protect",G6)=0</formula>
    </cfRule>
  </conditionalFormatting>
  <conditionalFormatting sqref="E31">
    <cfRule type="expression" dxfId="164" priority="21">
      <formula>CELL("protect",E31)=0</formula>
    </cfRule>
  </conditionalFormatting>
  <conditionalFormatting sqref="E37:E38">
    <cfRule type="expression" dxfId="163" priority="19">
      <formula>CELL("protect",E37)=0</formula>
    </cfRule>
  </conditionalFormatting>
  <conditionalFormatting sqref="E39">
    <cfRule type="expression" dxfId="162" priority="18">
      <formula>CELL("protect",E39)=0</formula>
    </cfRule>
  </conditionalFormatting>
  <conditionalFormatting sqref="K5 K8 J5:J6">
    <cfRule type="expression" dxfId="161" priority="17">
      <formula>CELL("protect",J5)=0</formula>
    </cfRule>
  </conditionalFormatting>
  <conditionalFormatting sqref="J3 J8">
    <cfRule type="expression" dxfId="160" priority="16">
      <formula>CELL("protect",J3)=0</formula>
    </cfRule>
  </conditionalFormatting>
  <conditionalFormatting sqref="K31">
    <cfRule type="expression" dxfId="159" priority="15">
      <formula>CELL("protect",K31)=0</formula>
    </cfRule>
  </conditionalFormatting>
  <conditionalFormatting sqref="A33:D33 I33:XFD33">
    <cfRule type="expression" dxfId="158" priority="14">
      <formula>CELL("protect",A33)=0</formula>
    </cfRule>
  </conditionalFormatting>
  <conditionalFormatting sqref="F33">
    <cfRule type="expression" dxfId="157" priority="13">
      <formula>CELL("protect",F33)=0</formula>
    </cfRule>
  </conditionalFormatting>
  <conditionalFormatting sqref="H33">
    <cfRule type="expression" dxfId="156" priority="12">
      <formula>CELL("protect",H33)=0</formula>
    </cfRule>
  </conditionalFormatting>
  <conditionalFormatting sqref="J35:K35">
    <cfRule type="expression" dxfId="155" priority="10">
      <formula>CELL("protect",J35)=0</formula>
    </cfRule>
  </conditionalFormatting>
  <conditionalFormatting sqref="J41:K41 A41:C41">
    <cfRule type="expression" dxfId="154" priority="9">
      <formula>CELL("protect",A41)=0</formula>
    </cfRule>
  </conditionalFormatting>
  <conditionalFormatting sqref="D13:D29">
    <cfRule type="expression" dxfId="153" priority="5">
      <formula>CELL("protect",D13)=0</formula>
    </cfRule>
  </conditionalFormatting>
  <conditionalFormatting sqref="F41">
    <cfRule type="expression" dxfId="152" priority="3">
      <formula>CELL("protect",F41)=0</formula>
    </cfRule>
  </conditionalFormatting>
  <conditionalFormatting sqref="E41">
    <cfRule type="expression" dxfId="151" priority="2">
      <formula>CELL("protect",E41)=0</formula>
    </cfRule>
  </conditionalFormatting>
  <conditionalFormatting sqref="L31">
    <cfRule type="expression" dxfId="150" priority="1">
      <formula>CELL("protect",L31)=0</formula>
    </cfRule>
  </conditionalFormatting>
  <dataValidations count="1">
    <dataValidation type="list" allowBlank="1" showErrorMessage="1" errorTitle="Yes or No" error="Only enter either 'Yes' or 'No'" sqref="D13:D29" xr:uid="{00000000-0002-0000-1900-000000000000}">
      <formula1>"Yes, No"</formula1>
    </dataValidation>
  </dataValidations>
  <printOptions horizontalCentered="1"/>
  <pageMargins left="0.5" right="0.5" top="0.4" bottom="0.4" header="0.5" footer="0.25"/>
  <pageSetup scale="92" orientation="landscape" r:id="rId1"/>
  <headerFooter>
    <oddFooter>&amp;R&amp;"Tahoma,Regular"&amp;10ID-46 (rev. 07/21), Schedule &amp;A</oddFooter>
  </headerFooter>
  <ignoredErrors>
    <ignoredError sqref="H21:H29 H13:H20" unlockedFormula="1"/>
  </ignoredErrors>
  <drawing r:id="rId2"/>
  <legacyDrawing r:id="rId3"/>
  <controls>
    <mc:AlternateContent xmlns:mc="http://schemas.openxmlformats.org/markup-compatibility/2006">
      <mc:Choice Requires="x14">
        <control shapeId="27651" r:id="rId4" name="CheckBox1">
          <controlPr defaultSize="0" autoLine="0" r:id="rId5">
            <anchor moveWithCells="1">
              <from>
                <xdr:col>6</xdr:col>
                <xdr:colOff>571500</xdr:colOff>
                <xdr:row>0</xdr:row>
                <xdr:rowOff>19050</xdr:rowOff>
              </from>
              <to>
                <xdr:col>7</xdr:col>
                <xdr:colOff>942975</xdr:colOff>
                <xdr:row>1</xdr:row>
                <xdr:rowOff>123825</xdr:rowOff>
              </to>
            </anchor>
          </controlPr>
        </control>
      </mc:Choice>
      <mc:Fallback>
        <control shapeId="27651" r:id="rId4" name="CheckBox1"/>
      </mc:Fallback>
    </mc:AlternateContent>
  </controls>
</worksheet>
</file>

<file path=xl/worksheets/sheet2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A00-000000000000}">
  <sheetPr codeName="Sheet25"/>
  <dimension ref="A1:L49"/>
  <sheetViews>
    <sheetView zoomScale="90" zoomScaleNormal="90" workbookViewId="0">
      <pane ySplit="11" topLeftCell="A30" activePane="bottomLeft" state="frozen"/>
      <selection activeCell="A12" sqref="A12"/>
      <selection pane="bottomLeft" activeCell="A49" sqref="A49:XFD49"/>
    </sheetView>
  </sheetViews>
  <sheetFormatPr defaultRowHeight="14.25" x14ac:dyDescent="0.2"/>
  <cols>
    <col min="1" max="1" width="28.5" style="15" customWidth="1"/>
    <col min="2" max="2" width="15.875" style="15" customWidth="1"/>
    <col min="3" max="3" width="11" style="15" customWidth="1"/>
    <col min="4" max="4" width="10.75" style="543" customWidth="1"/>
    <col min="5" max="5" width="10.75" style="15" customWidth="1"/>
    <col min="6" max="6" width="7.75" style="15" customWidth="1"/>
    <col min="7" max="10" width="9.25" style="15" customWidth="1"/>
    <col min="11" max="11" width="29.125" style="15" customWidth="1"/>
    <col min="12" max="16384" width="9" style="15"/>
  </cols>
  <sheetData>
    <row r="1" spans="1:12" s="8" customFormat="1" ht="19.5" customHeight="1" x14ac:dyDescent="0.2">
      <c r="A1" s="913" t="s">
        <v>200</v>
      </c>
      <c r="B1" s="914"/>
      <c r="C1" s="914"/>
      <c r="D1" s="914"/>
      <c r="E1" s="914"/>
      <c r="F1" s="914"/>
      <c r="G1" s="535"/>
      <c r="H1" s="70"/>
      <c r="I1" s="150"/>
      <c r="J1" s="70"/>
      <c r="K1" s="139"/>
    </row>
    <row r="2" spans="1:12" s="8" customFormat="1" ht="15" x14ac:dyDescent="0.2">
      <c r="A2" s="924" t="s">
        <v>202</v>
      </c>
      <c r="B2" s="925"/>
      <c r="C2" s="925"/>
      <c r="D2" s="925"/>
      <c r="E2" s="925"/>
      <c r="F2" s="925"/>
      <c r="G2" s="195"/>
      <c r="H2" s="195" t="s">
        <v>316</v>
      </c>
      <c r="I2" s="83">
        <f>Cert!$A$8</f>
        <v>0</v>
      </c>
      <c r="J2" s="98"/>
      <c r="K2" s="45"/>
    </row>
    <row r="3" spans="1:12" s="8" customFormat="1" ht="15" x14ac:dyDescent="0.2">
      <c r="A3" s="924" t="s">
        <v>207</v>
      </c>
      <c r="B3" s="925"/>
      <c r="C3" s="925"/>
      <c r="D3" s="925"/>
      <c r="E3" s="925"/>
      <c r="F3" s="925"/>
      <c r="G3" s="195"/>
      <c r="H3" s="195" t="s">
        <v>317</v>
      </c>
      <c r="I3" s="83">
        <f>Cert!$F$8</f>
        <v>0</v>
      </c>
      <c r="J3" s="98"/>
      <c r="K3" s="45"/>
    </row>
    <row r="4" spans="1:12" s="8" customFormat="1" ht="15" x14ac:dyDescent="0.2">
      <c r="A4" s="147"/>
      <c r="B4" s="146" t="s">
        <v>0</v>
      </c>
      <c r="C4" s="98"/>
      <c r="D4" s="541"/>
      <c r="E4" s="98"/>
      <c r="F4" s="96"/>
      <c r="G4" s="195"/>
      <c r="H4" s="195" t="s">
        <v>318</v>
      </c>
      <c r="I4" s="729">
        <f>Cert!$K$8</f>
        <v>0</v>
      </c>
      <c r="J4" s="98"/>
      <c r="K4" s="93"/>
    </row>
    <row r="5" spans="1:12" s="8" customFormat="1" ht="15" x14ac:dyDescent="0.2">
      <c r="A5" s="31"/>
      <c r="B5" s="98"/>
      <c r="C5" s="98"/>
      <c r="D5" s="541"/>
      <c r="E5" s="98"/>
      <c r="F5" s="96"/>
      <c r="G5" s="195"/>
      <c r="H5" s="195" t="s">
        <v>319</v>
      </c>
      <c r="I5" s="540" t="str">
        <f>TEXT(Cert!$K$10,"mm/dd/yy")&amp;" to "&amp;TEXT(Cert!$M$10,"mm/dd/yy")</f>
        <v>07/01/20 to 06/30/21</v>
      </c>
      <c r="J5" s="98"/>
      <c r="K5" s="27"/>
    </row>
    <row r="6" spans="1:12" s="8" customFormat="1" ht="15" x14ac:dyDescent="0.2">
      <c r="A6" s="31"/>
      <c r="B6" s="29"/>
      <c r="C6" s="29"/>
      <c r="D6" s="24"/>
      <c r="E6" s="29"/>
      <c r="F6" s="29"/>
      <c r="G6" s="29"/>
      <c r="H6" s="29"/>
      <c r="I6" s="29"/>
      <c r="J6" s="29"/>
      <c r="K6" s="140"/>
      <c r="L6" s="39"/>
    </row>
    <row r="7" spans="1:12" ht="15" thickBot="1" x14ac:dyDescent="0.25">
      <c r="A7" s="90" t="s">
        <v>9</v>
      </c>
      <c r="B7" s="90" t="s">
        <v>554</v>
      </c>
      <c r="C7" s="90" t="s">
        <v>555</v>
      </c>
      <c r="D7" s="90" t="s">
        <v>556</v>
      </c>
      <c r="E7" s="90" t="s">
        <v>557</v>
      </c>
      <c r="F7" s="90" t="s">
        <v>558</v>
      </c>
      <c r="G7" s="127" t="s">
        <v>559</v>
      </c>
      <c r="H7" s="538" t="s">
        <v>560</v>
      </c>
      <c r="I7" s="127" t="s">
        <v>561</v>
      </c>
      <c r="J7" s="538" t="s">
        <v>562</v>
      </c>
      <c r="K7" s="536" t="s">
        <v>563</v>
      </c>
    </row>
    <row r="8" spans="1:12" ht="17.25" customHeight="1" x14ac:dyDescent="0.2">
      <c r="A8" s="963" t="s">
        <v>600</v>
      </c>
      <c r="B8" s="963" t="s">
        <v>530</v>
      </c>
      <c r="C8" s="963" t="s">
        <v>37</v>
      </c>
      <c r="D8" s="539" t="s">
        <v>401</v>
      </c>
      <c r="E8" s="966" t="s">
        <v>550</v>
      </c>
      <c r="F8" s="1037" t="s">
        <v>526</v>
      </c>
      <c r="G8" s="1030" t="s">
        <v>455</v>
      </c>
      <c r="H8" s="1031"/>
      <c r="I8" s="1030" t="s">
        <v>552</v>
      </c>
      <c r="J8" s="1031"/>
      <c r="K8" s="1034" t="s">
        <v>527</v>
      </c>
    </row>
    <row r="9" spans="1:12" ht="17.25" customHeight="1" thickBot="1" x14ac:dyDescent="0.25">
      <c r="A9" s="964"/>
      <c r="B9" s="964"/>
      <c r="C9" s="964"/>
      <c r="D9" s="967" t="s">
        <v>402</v>
      </c>
      <c r="E9" s="967"/>
      <c r="F9" s="1038"/>
      <c r="G9" s="1032"/>
      <c r="H9" s="1033"/>
      <c r="I9" s="1032"/>
      <c r="J9" s="1033"/>
      <c r="K9" s="1035"/>
    </row>
    <row r="10" spans="1:12" ht="15" customHeight="1" x14ac:dyDescent="0.2">
      <c r="A10" s="965"/>
      <c r="B10" s="965"/>
      <c r="C10" s="965"/>
      <c r="D10" s="968"/>
      <c r="E10" s="968"/>
      <c r="F10" s="968"/>
      <c r="G10" s="490" t="s">
        <v>454</v>
      </c>
      <c r="H10" s="537" t="s">
        <v>453</v>
      </c>
      <c r="I10" s="490" t="s">
        <v>551</v>
      </c>
      <c r="J10" s="537" t="s">
        <v>30</v>
      </c>
      <c r="K10" s="1036"/>
    </row>
    <row r="11" spans="1:12" hidden="1" x14ac:dyDescent="0.2">
      <c r="A11" s="206"/>
      <c r="B11" s="6"/>
      <c r="C11" s="6"/>
      <c r="D11" s="380"/>
      <c r="E11" s="6"/>
      <c r="F11" s="6"/>
      <c r="G11" s="6"/>
      <c r="H11" s="6"/>
      <c r="I11" s="6"/>
      <c r="J11" s="6"/>
      <c r="K11" s="14"/>
    </row>
    <row r="12" spans="1:12" x14ac:dyDescent="0.2">
      <c r="A12" s="227"/>
      <c r="B12" s="491"/>
      <c r="C12" s="492"/>
      <c r="D12" s="493"/>
      <c r="E12" s="495"/>
      <c r="F12" s="494"/>
      <c r="G12" s="545"/>
      <c r="H12" s="546"/>
      <c r="I12" s="547" t="str">
        <f t="shared" ref="I12:J38" si="0">IF(+G12="N/A","N/A",IF(G12&gt;0,G12/2080," "))</f>
        <v xml:space="preserve"> </v>
      </c>
      <c r="J12" s="547" t="str">
        <f t="shared" si="0"/>
        <v xml:space="preserve"> </v>
      </c>
      <c r="K12" s="222"/>
    </row>
    <row r="13" spans="1:12" x14ac:dyDescent="0.2">
      <c r="A13" s="227"/>
      <c r="B13" s="491"/>
      <c r="C13" s="492"/>
      <c r="D13" s="493"/>
      <c r="E13" s="495"/>
      <c r="F13" s="494"/>
      <c r="G13" s="545"/>
      <c r="H13" s="546"/>
      <c r="I13" s="547" t="str">
        <f t="shared" si="0"/>
        <v xml:space="preserve"> </v>
      </c>
      <c r="J13" s="547" t="str">
        <f t="shared" si="0"/>
        <v xml:space="preserve"> </v>
      </c>
      <c r="K13" s="222"/>
    </row>
    <row r="14" spans="1:12" x14ac:dyDescent="0.2">
      <c r="A14" s="227"/>
      <c r="B14" s="491"/>
      <c r="C14" s="492"/>
      <c r="D14" s="493"/>
      <c r="E14" s="495" t="s">
        <v>0</v>
      </c>
      <c r="F14" s="494"/>
      <c r="G14" s="545"/>
      <c r="H14" s="546"/>
      <c r="I14" s="547" t="str">
        <f t="shared" si="0"/>
        <v xml:space="preserve"> </v>
      </c>
      <c r="J14" s="547" t="str">
        <f t="shared" si="0"/>
        <v xml:space="preserve"> </v>
      </c>
      <c r="K14" s="222"/>
    </row>
    <row r="15" spans="1:12" x14ac:dyDescent="0.2">
      <c r="A15" s="227"/>
      <c r="B15" s="491"/>
      <c r="C15" s="492"/>
      <c r="D15" s="493"/>
      <c r="E15" s="495" t="s">
        <v>0</v>
      </c>
      <c r="F15" s="496"/>
      <c r="G15" s="545"/>
      <c r="H15" s="546"/>
      <c r="I15" s="547" t="str">
        <f t="shared" si="0"/>
        <v xml:space="preserve"> </v>
      </c>
      <c r="J15" s="547" t="str">
        <f t="shared" si="0"/>
        <v xml:space="preserve"> </v>
      </c>
      <c r="K15" s="222"/>
    </row>
    <row r="16" spans="1:12" x14ac:dyDescent="0.2">
      <c r="A16" s="227"/>
      <c r="B16" s="491"/>
      <c r="C16" s="492"/>
      <c r="D16" s="493"/>
      <c r="E16" s="495"/>
      <c r="F16" s="496"/>
      <c r="G16" s="545"/>
      <c r="H16" s="546"/>
      <c r="I16" s="547" t="str">
        <f t="shared" si="0"/>
        <v xml:space="preserve"> </v>
      </c>
      <c r="J16" s="547" t="str">
        <f t="shared" si="0"/>
        <v xml:space="preserve"> </v>
      </c>
      <c r="K16" s="222"/>
    </row>
    <row r="17" spans="1:11" x14ac:dyDescent="0.2">
      <c r="A17" s="227"/>
      <c r="B17" s="491"/>
      <c r="C17" s="492"/>
      <c r="D17" s="493"/>
      <c r="E17" s="495" t="s">
        <v>0</v>
      </c>
      <c r="F17" s="496"/>
      <c r="G17" s="545"/>
      <c r="H17" s="546"/>
      <c r="I17" s="547" t="str">
        <f t="shared" si="0"/>
        <v xml:space="preserve"> </v>
      </c>
      <c r="J17" s="547" t="str">
        <f t="shared" si="0"/>
        <v xml:space="preserve"> </v>
      </c>
      <c r="K17" s="222"/>
    </row>
    <row r="18" spans="1:11" x14ac:dyDescent="0.2">
      <c r="A18" s="227"/>
      <c r="B18" s="491"/>
      <c r="C18" s="492"/>
      <c r="D18" s="493"/>
      <c r="E18" s="495" t="s">
        <v>0</v>
      </c>
      <c r="F18" s="496"/>
      <c r="G18" s="545"/>
      <c r="H18" s="546"/>
      <c r="I18" s="547" t="str">
        <f t="shared" si="0"/>
        <v xml:space="preserve"> </v>
      </c>
      <c r="J18" s="547" t="str">
        <f t="shared" si="0"/>
        <v xml:space="preserve"> </v>
      </c>
      <c r="K18" s="222"/>
    </row>
    <row r="19" spans="1:11" x14ac:dyDescent="0.2">
      <c r="A19" s="227"/>
      <c r="B19" s="491"/>
      <c r="C19" s="492"/>
      <c r="D19" s="493"/>
      <c r="E19" s="495" t="s">
        <v>0</v>
      </c>
      <c r="F19" s="496"/>
      <c r="G19" s="545"/>
      <c r="H19" s="546"/>
      <c r="I19" s="547" t="str">
        <f t="shared" si="0"/>
        <v xml:space="preserve"> </v>
      </c>
      <c r="J19" s="547" t="str">
        <f t="shared" si="0"/>
        <v xml:space="preserve"> </v>
      </c>
      <c r="K19" s="222"/>
    </row>
    <row r="20" spans="1:11" x14ac:dyDescent="0.2">
      <c r="A20" s="227"/>
      <c r="B20" s="491"/>
      <c r="C20" s="492"/>
      <c r="D20" s="493"/>
      <c r="E20" s="495" t="s">
        <v>0</v>
      </c>
      <c r="F20" s="496"/>
      <c r="G20" s="545"/>
      <c r="H20" s="546"/>
      <c r="I20" s="547" t="str">
        <f t="shared" si="0"/>
        <v xml:space="preserve"> </v>
      </c>
      <c r="J20" s="547" t="str">
        <f t="shared" si="0"/>
        <v xml:space="preserve"> </v>
      </c>
      <c r="K20" s="222"/>
    </row>
    <row r="21" spans="1:11" x14ac:dyDescent="0.2">
      <c r="A21" s="227"/>
      <c r="B21" s="491"/>
      <c r="C21" s="492"/>
      <c r="D21" s="493"/>
      <c r="E21" s="495" t="s">
        <v>0</v>
      </c>
      <c r="F21" s="496"/>
      <c r="G21" s="545"/>
      <c r="H21" s="546"/>
      <c r="I21" s="547" t="str">
        <f t="shared" si="0"/>
        <v xml:space="preserve"> </v>
      </c>
      <c r="J21" s="547" t="str">
        <f t="shared" si="0"/>
        <v xml:space="preserve"> </v>
      </c>
      <c r="K21" s="222"/>
    </row>
    <row r="22" spans="1:11" x14ac:dyDescent="0.2">
      <c r="A22" s="227"/>
      <c r="B22" s="469"/>
      <c r="C22" s="492"/>
      <c r="D22" s="507"/>
      <c r="E22" s="495" t="s">
        <v>0</v>
      </c>
      <c r="F22" s="496"/>
      <c r="G22" s="545"/>
      <c r="H22" s="546"/>
      <c r="I22" s="547" t="str">
        <f t="shared" si="0"/>
        <v xml:space="preserve"> </v>
      </c>
      <c r="J22" s="547" t="str">
        <f t="shared" si="0"/>
        <v xml:space="preserve"> </v>
      </c>
      <c r="K22" s="222"/>
    </row>
    <row r="23" spans="1:11" x14ac:dyDescent="0.2">
      <c r="A23" s="227"/>
      <c r="B23" s="469"/>
      <c r="C23" s="492"/>
      <c r="D23" s="507"/>
      <c r="E23" s="495" t="s">
        <v>0</v>
      </c>
      <c r="F23" s="496"/>
      <c r="G23" s="545"/>
      <c r="H23" s="546"/>
      <c r="I23" s="547" t="str">
        <f t="shared" si="0"/>
        <v xml:space="preserve"> </v>
      </c>
      <c r="J23" s="547" t="str">
        <f t="shared" si="0"/>
        <v xml:space="preserve"> </v>
      </c>
      <c r="K23" s="222"/>
    </row>
    <row r="24" spans="1:11" x14ac:dyDescent="0.2">
      <c r="A24" s="227"/>
      <c r="B24" s="469"/>
      <c r="C24" s="492"/>
      <c r="D24" s="507"/>
      <c r="E24" s="495" t="s">
        <v>0</v>
      </c>
      <c r="F24" s="496"/>
      <c r="G24" s="545"/>
      <c r="H24" s="546"/>
      <c r="I24" s="547" t="str">
        <f t="shared" si="0"/>
        <v xml:space="preserve"> </v>
      </c>
      <c r="J24" s="547" t="str">
        <f t="shared" si="0"/>
        <v xml:space="preserve"> </v>
      </c>
      <c r="K24" s="222"/>
    </row>
    <row r="25" spans="1:11" x14ac:dyDescent="0.2">
      <c r="A25" s="227"/>
      <c r="B25" s="469"/>
      <c r="C25" s="492"/>
      <c r="D25" s="507"/>
      <c r="E25" s="495" t="s">
        <v>0</v>
      </c>
      <c r="F25" s="496"/>
      <c r="G25" s="545"/>
      <c r="H25" s="546"/>
      <c r="I25" s="547" t="str">
        <f t="shared" si="0"/>
        <v xml:space="preserve"> </v>
      </c>
      <c r="J25" s="547" t="str">
        <f t="shared" si="0"/>
        <v xml:space="preserve"> </v>
      </c>
      <c r="K25" s="222"/>
    </row>
    <row r="26" spans="1:11" x14ac:dyDescent="0.2">
      <c r="A26" s="227"/>
      <c r="B26" s="469"/>
      <c r="C26" s="492"/>
      <c r="D26" s="507"/>
      <c r="E26" s="495"/>
      <c r="F26" s="496"/>
      <c r="G26" s="545"/>
      <c r="H26" s="546"/>
      <c r="I26" s="547" t="str">
        <f t="shared" si="0"/>
        <v xml:space="preserve"> </v>
      </c>
      <c r="J26" s="547" t="str">
        <f t="shared" si="0"/>
        <v xml:space="preserve"> </v>
      </c>
      <c r="K26" s="222"/>
    </row>
    <row r="27" spans="1:11" x14ac:dyDescent="0.2">
      <c r="A27" s="227"/>
      <c r="B27" s="469"/>
      <c r="C27" s="492"/>
      <c r="D27" s="507"/>
      <c r="E27" s="495"/>
      <c r="F27" s="496"/>
      <c r="G27" s="545"/>
      <c r="H27" s="546"/>
      <c r="I27" s="547" t="str">
        <f t="shared" si="0"/>
        <v xml:space="preserve"> </v>
      </c>
      <c r="J27" s="547" t="str">
        <f t="shared" si="0"/>
        <v xml:space="preserve"> </v>
      </c>
      <c r="K27" s="222"/>
    </row>
    <row r="28" spans="1:11" x14ac:dyDescent="0.2">
      <c r="A28" s="227"/>
      <c r="B28" s="469"/>
      <c r="C28" s="492"/>
      <c r="D28" s="507"/>
      <c r="E28" s="495" t="s">
        <v>0</v>
      </c>
      <c r="F28" s="496"/>
      <c r="G28" s="545"/>
      <c r="H28" s="546"/>
      <c r="I28" s="547" t="str">
        <f t="shared" si="0"/>
        <v xml:space="preserve"> </v>
      </c>
      <c r="J28" s="547" t="str">
        <f t="shared" si="0"/>
        <v xml:space="preserve"> </v>
      </c>
      <c r="K28" s="222"/>
    </row>
    <row r="29" spans="1:11" x14ac:dyDescent="0.2">
      <c r="A29" s="227"/>
      <c r="B29" s="469"/>
      <c r="C29" s="492"/>
      <c r="D29" s="507"/>
      <c r="E29" s="495" t="s">
        <v>0</v>
      </c>
      <c r="F29" s="496"/>
      <c r="G29" s="545"/>
      <c r="H29" s="546"/>
      <c r="I29" s="547" t="str">
        <f t="shared" si="0"/>
        <v xml:space="preserve"> </v>
      </c>
      <c r="J29" s="547" t="str">
        <f t="shared" si="0"/>
        <v xml:space="preserve"> </v>
      </c>
      <c r="K29" s="222"/>
    </row>
    <row r="30" spans="1:11" x14ac:dyDescent="0.2">
      <c r="A30" s="227"/>
      <c r="B30" s="469"/>
      <c r="C30" s="492"/>
      <c r="D30" s="507"/>
      <c r="E30" s="495"/>
      <c r="F30" s="496"/>
      <c r="G30" s="545"/>
      <c r="H30" s="546"/>
      <c r="I30" s="547" t="str">
        <f t="shared" si="0"/>
        <v xml:space="preserve"> </v>
      </c>
      <c r="J30" s="547" t="str">
        <f t="shared" si="0"/>
        <v xml:space="preserve"> </v>
      </c>
      <c r="K30" s="222"/>
    </row>
    <row r="31" spans="1:11" x14ac:dyDescent="0.2">
      <c r="A31" s="227"/>
      <c r="B31" s="469"/>
      <c r="C31" s="492"/>
      <c r="D31" s="507"/>
      <c r="E31" s="495"/>
      <c r="F31" s="496"/>
      <c r="G31" s="545"/>
      <c r="H31" s="546"/>
      <c r="I31" s="547" t="str">
        <f t="shared" si="0"/>
        <v xml:space="preserve"> </v>
      </c>
      <c r="J31" s="547" t="str">
        <f t="shared" si="0"/>
        <v xml:space="preserve"> </v>
      </c>
      <c r="K31" s="222"/>
    </row>
    <row r="32" spans="1:11" x14ac:dyDescent="0.2">
      <c r="A32" s="227"/>
      <c r="B32" s="469"/>
      <c r="C32" s="492"/>
      <c r="D32" s="507"/>
      <c r="E32" s="495" t="s">
        <v>0</v>
      </c>
      <c r="F32" s="496"/>
      <c r="G32" s="545"/>
      <c r="H32" s="546"/>
      <c r="I32" s="547" t="str">
        <f t="shared" si="0"/>
        <v xml:space="preserve"> </v>
      </c>
      <c r="J32" s="547" t="str">
        <f t="shared" si="0"/>
        <v xml:space="preserve"> </v>
      </c>
      <c r="K32" s="222"/>
    </row>
    <row r="33" spans="1:11" x14ac:dyDescent="0.2">
      <c r="A33" s="227"/>
      <c r="B33" s="469"/>
      <c r="C33" s="492"/>
      <c r="D33" s="507"/>
      <c r="E33" s="495" t="s">
        <v>0</v>
      </c>
      <c r="F33" s="496"/>
      <c r="G33" s="545"/>
      <c r="H33" s="546"/>
      <c r="I33" s="547" t="str">
        <f t="shared" si="0"/>
        <v xml:space="preserve"> </v>
      </c>
      <c r="J33" s="547" t="str">
        <f t="shared" si="0"/>
        <v xml:space="preserve"> </v>
      </c>
      <c r="K33" s="222"/>
    </row>
    <row r="34" spans="1:11" x14ac:dyDescent="0.2">
      <c r="A34" s="227"/>
      <c r="B34" s="469"/>
      <c r="C34" s="492"/>
      <c r="D34" s="507"/>
      <c r="E34" s="495" t="s">
        <v>0</v>
      </c>
      <c r="F34" s="496"/>
      <c r="G34" s="545"/>
      <c r="H34" s="546"/>
      <c r="I34" s="547" t="str">
        <f t="shared" si="0"/>
        <v xml:space="preserve"> </v>
      </c>
      <c r="J34" s="547" t="str">
        <f t="shared" si="0"/>
        <v xml:space="preserve"> </v>
      </c>
      <c r="K34" s="222"/>
    </row>
    <row r="35" spans="1:11" x14ac:dyDescent="0.2">
      <c r="A35" s="227"/>
      <c r="B35" s="469"/>
      <c r="C35" s="492"/>
      <c r="D35" s="507"/>
      <c r="E35" s="495" t="s">
        <v>0</v>
      </c>
      <c r="F35" s="496"/>
      <c r="G35" s="545"/>
      <c r="H35" s="546"/>
      <c r="I35" s="547" t="str">
        <f t="shared" si="0"/>
        <v xml:space="preserve"> </v>
      </c>
      <c r="J35" s="547" t="str">
        <f t="shared" si="0"/>
        <v xml:space="preserve"> </v>
      </c>
      <c r="K35" s="222"/>
    </row>
    <row r="36" spans="1:11" x14ac:dyDescent="0.2">
      <c r="A36" s="227"/>
      <c r="B36" s="469"/>
      <c r="C36" s="492"/>
      <c r="D36" s="507"/>
      <c r="E36" s="495" t="s">
        <v>0</v>
      </c>
      <c r="F36" s="496"/>
      <c r="G36" s="545"/>
      <c r="H36" s="546"/>
      <c r="I36" s="547" t="str">
        <f t="shared" si="0"/>
        <v xml:space="preserve"> </v>
      </c>
      <c r="J36" s="547" t="str">
        <f t="shared" si="0"/>
        <v xml:space="preserve"> </v>
      </c>
      <c r="K36" s="222"/>
    </row>
    <row r="37" spans="1:11" x14ac:dyDescent="0.2">
      <c r="A37" s="227"/>
      <c r="B37" s="469"/>
      <c r="C37" s="492"/>
      <c r="D37" s="507"/>
      <c r="E37" s="495" t="s">
        <v>0</v>
      </c>
      <c r="F37" s="496"/>
      <c r="G37" s="545"/>
      <c r="H37" s="546"/>
      <c r="I37" s="547" t="str">
        <f t="shared" si="0"/>
        <v xml:space="preserve"> </v>
      </c>
      <c r="J37" s="547" t="str">
        <f t="shared" si="0"/>
        <v xml:space="preserve"> </v>
      </c>
      <c r="K37" s="222"/>
    </row>
    <row r="38" spans="1:11" x14ac:dyDescent="0.2">
      <c r="A38" s="227"/>
      <c r="B38" s="469"/>
      <c r="C38" s="492"/>
      <c r="D38" s="507"/>
      <c r="E38" s="495" t="s">
        <v>0</v>
      </c>
      <c r="F38" s="496"/>
      <c r="G38" s="545"/>
      <c r="H38" s="546"/>
      <c r="I38" s="547" t="str">
        <f t="shared" si="0"/>
        <v xml:space="preserve"> </v>
      </c>
      <c r="J38" s="547" t="str">
        <f t="shared" si="0"/>
        <v xml:space="preserve"> </v>
      </c>
      <c r="K38" s="222"/>
    </row>
    <row r="39" spans="1:11" hidden="1" x14ac:dyDescent="0.2">
      <c r="A39" s="206"/>
      <c r="B39" s="6"/>
      <c r="C39" s="6"/>
      <c r="D39" s="380"/>
      <c r="E39" s="819"/>
      <c r="F39" s="6"/>
      <c r="G39" s="6"/>
      <c r="H39" s="6"/>
      <c r="I39" s="6"/>
      <c r="J39" s="6"/>
      <c r="K39" s="14"/>
    </row>
    <row r="40" spans="1:11" x14ac:dyDescent="0.2">
      <c r="A40" s="209" t="s">
        <v>273</v>
      </c>
      <c r="B40" s="215"/>
      <c r="C40" s="215"/>
      <c r="D40" s="542"/>
      <c r="E40" s="497">
        <f>SUM(E12:E38)</f>
        <v>0</v>
      </c>
      <c r="F40" s="215"/>
      <c r="G40" s="215"/>
      <c r="H40" s="215"/>
      <c r="I40" s="215"/>
      <c r="J40" s="215"/>
      <c r="K40" s="498"/>
    </row>
    <row r="41" spans="1:11" x14ac:dyDescent="0.2">
      <c r="A41" s="206"/>
      <c r="B41" s="6"/>
      <c r="C41" s="6"/>
      <c r="D41" s="380"/>
      <c r="E41" s="638" t="s">
        <v>498</v>
      </c>
      <c r="F41" s="499"/>
      <c r="G41" s="499"/>
      <c r="H41" s="6"/>
      <c r="I41" s="499"/>
      <c r="J41" s="6"/>
      <c r="K41" s="14"/>
    </row>
    <row r="42" spans="1:11" ht="15" x14ac:dyDescent="0.25">
      <c r="A42" s="12" t="s">
        <v>620</v>
      </c>
      <c r="B42" s="6"/>
      <c r="C42" s="6"/>
      <c r="D42" s="380"/>
      <c r="E42" s="499"/>
      <c r="F42" s="499"/>
      <c r="G42" s="499"/>
      <c r="H42" s="6"/>
      <c r="I42" s="499"/>
      <c r="J42" s="6"/>
      <c r="K42" s="14"/>
    </row>
    <row r="43" spans="1:11" ht="6" customHeight="1" x14ac:dyDescent="0.2">
      <c r="A43" s="12"/>
      <c r="B43" s="6"/>
      <c r="C43" s="6"/>
      <c r="D43" s="380"/>
      <c r="E43" s="499"/>
      <c r="F43" s="499"/>
      <c r="G43" s="499"/>
      <c r="H43" s="6"/>
      <c r="I43" s="499"/>
      <c r="J43" s="6"/>
      <c r="K43" s="14"/>
    </row>
    <row r="44" spans="1:11" x14ac:dyDescent="0.2">
      <c r="A44" s="12" t="s">
        <v>553</v>
      </c>
      <c r="B44" s="6"/>
      <c r="C44" s="6"/>
      <c r="D44" s="380"/>
      <c r="E44" s="6"/>
      <c r="F44" s="6"/>
      <c r="G44" s="6"/>
      <c r="H44" s="6"/>
      <c r="I44" s="6"/>
      <c r="J44" s="6"/>
      <c r="K44" s="14"/>
    </row>
    <row r="45" spans="1:11" x14ac:dyDescent="0.2">
      <c r="A45" s="520" t="s">
        <v>622</v>
      </c>
      <c r="B45" s="6"/>
      <c r="C45" s="6"/>
      <c r="D45" s="380"/>
      <c r="E45" s="6"/>
      <c r="F45" s="6"/>
      <c r="G45" s="6"/>
      <c r="H45" s="6"/>
      <c r="I45" s="6"/>
      <c r="J45" s="6"/>
      <c r="K45" s="14"/>
    </row>
    <row r="46" spans="1:11" x14ac:dyDescent="0.2">
      <c r="A46" s="520" t="s">
        <v>621</v>
      </c>
      <c r="B46" s="6"/>
      <c r="C46" s="6"/>
      <c r="D46" s="380"/>
      <c r="E46" s="6"/>
      <c r="F46" s="6"/>
      <c r="G46" s="6"/>
      <c r="H46" s="6"/>
      <c r="I46" s="6"/>
      <c r="J46" s="6"/>
      <c r="K46" s="14"/>
    </row>
    <row r="47" spans="1:11" ht="9.75" customHeight="1" x14ac:dyDescent="0.2">
      <c r="A47" s="520"/>
      <c r="B47" s="6"/>
      <c r="C47" s="6"/>
      <c r="D47" s="6"/>
      <c r="E47" s="6"/>
      <c r="F47" s="6"/>
      <c r="G47" s="6"/>
      <c r="H47" s="6"/>
      <c r="I47" s="6"/>
      <c r="J47" s="6"/>
      <c r="K47" s="14"/>
    </row>
    <row r="48" spans="1:11" x14ac:dyDescent="0.2">
      <c r="A48" s="707" t="s">
        <v>841</v>
      </c>
      <c r="B48" s="6"/>
      <c r="C48" s="6"/>
      <c r="D48" s="6"/>
      <c r="E48" s="6"/>
      <c r="F48" s="6"/>
      <c r="G48" s="6"/>
      <c r="H48" s="6"/>
      <c r="I48" s="6"/>
      <c r="J48" s="6"/>
      <c r="K48" s="14"/>
    </row>
    <row r="49" spans="1:11" x14ac:dyDescent="0.2">
      <c r="A49" s="209"/>
      <c r="B49" s="18"/>
      <c r="C49" s="18"/>
      <c r="D49" s="534"/>
      <c r="E49" s="18"/>
      <c r="F49" s="18"/>
      <c r="G49" s="18"/>
      <c r="H49" s="18"/>
      <c r="I49" s="18"/>
      <c r="J49" s="18"/>
      <c r="K49" s="19"/>
    </row>
  </sheetData>
  <mergeCells count="12">
    <mergeCell ref="K8:K10"/>
    <mergeCell ref="A1:F1"/>
    <mergeCell ref="A2:F2"/>
    <mergeCell ref="A3:F3"/>
    <mergeCell ref="A8:A10"/>
    <mergeCell ref="B8:B10"/>
    <mergeCell ref="C8:C10"/>
    <mergeCell ref="E8:E10"/>
    <mergeCell ref="F8:F10"/>
    <mergeCell ref="G8:H9"/>
    <mergeCell ref="I8:J9"/>
    <mergeCell ref="D9:D10"/>
  </mergeCells>
  <phoneticPr fontId="2" type="noConversion"/>
  <conditionalFormatting sqref="A4:D5 A1:A3 L7:XFD10 F4:F5 I1:XFD1 A49:F1048576 A6:F6 K2:XFD6 I6:J6 I39:XFD46 B42:F46 A41:D41 F41 I49:XFD1048576 A12:F40 G12:XFD38">
    <cfRule type="expression" dxfId="149" priority="44">
      <formula>CELL("protect",A1)=0</formula>
    </cfRule>
  </conditionalFormatting>
  <conditionalFormatting sqref="A11:A40">
    <cfRule type="expression" dxfId="148" priority="43">
      <formula>CELL("protect",A11)=0</formula>
    </cfRule>
  </conditionalFormatting>
  <conditionalFormatting sqref="K11:K40">
    <cfRule type="expression" dxfId="147" priority="42">
      <formula>CELL("protect",K11)=0</formula>
    </cfRule>
  </conditionalFormatting>
  <conditionalFormatting sqref="H2:H5">
    <cfRule type="expression" dxfId="146" priority="37">
      <formula>CELL("protect",H2)=0</formula>
    </cfRule>
  </conditionalFormatting>
  <conditionalFormatting sqref="I5">
    <cfRule type="expression" dxfId="145" priority="36">
      <formula>CELL("protect",I5)=0</formula>
    </cfRule>
  </conditionalFormatting>
  <conditionalFormatting sqref="G1:H1 G6:H6 G39:H46 G49:H1048576">
    <cfRule type="expression" dxfId="144" priority="29">
      <formula>CELL("protect",G1)=0</formula>
    </cfRule>
  </conditionalFormatting>
  <conditionalFormatting sqref="I2:I4">
    <cfRule type="expression" dxfId="143" priority="31">
      <formula>CELL("protect",I2)=0</formula>
    </cfRule>
  </conditionalFormatting>
  <conditionalFormatting sqref="I10">
    <cfRule type="expression" dxfId="142" priority="22">
      <formula>CELL("protect",I10)=0</formula>
    </cfRule>
  </conditionalFormatting>
  <conditionalFormatting sqref="I10:J10 A7:F7 K8:K9 I7:K7 B8:F9">
    <cfRule type="expression" dxfId="141" priority="23">
      <formula>CELL("protect",A7)=0</formula>
    </cfRule>
  </conditionalFormatting>
  <conditionalFormatting sqref="G2:G5">
    <cfRule type="expression" dxfId="140" priority="26">
      <formula>CELL("protect",G2)=0</formula>
    </cfRule>
  </conditionalFormatting>
  <conditionalFormatting sqref="G10:H10 G7:H7 G8">
    <cfRule type="expression" dxfId="139" priority="21">
      <formula>CELL("protect",G7)=0</formula>
    </cfRule>
  </conditionalFormatting>
  <conditionalFormatting sqref="G10">
    <cfRule type="expression" dxfId="138" priority="20">
      <formula>CELL("protect",G10)=0</formula>
    </cfRule>
  </conditionalFormatting>
  <conditionalFormatting sqref="I8">
    <cfRule type="expression" dxfId="137" priority="19">
      <formula>CELL("protect",I8)=0</formula>
    </cfRule>
  </conditionalFormatting>
  <conditionalFormatting sqref="A8:A9">
    <cfRule type="expression" dxfId="136" priority="13">
      <formula>CELL("protect",A8)=0</formula>
    </cfRule>
  </conditionalFormatting>
  <conditionalFormatting sqref="A45:A46">
    <cfRule type="expression" dxfId="135" priority="9">
      <formula>CELL("protect",A45)=0</formula>
    </cfRule>
  </conditionalFormatting>
  <conditionalFormatting sqref="E41">
    <cfRule type="expression" dxfId="134" priority="8">
      <formula>CELL("protect",E41)=0</formula>
    </cfRule>
  </conditionalFormatting>
  <conditionalFormatting sqref="A42:A44">
    <cfRule type="expression" dxfId="133" priority="10">
      <formula>CELL("protect",A42)=0</formula>
    </cfRule>
  </conditionalFormatting>
  <conditionalFormatting sqref="B47:XFD47">
    <cfRule type="expression" dxfId="132" priority="7">
      <formula>CELL("protect",B47)=0</formula>
    </cfRule>
  </conditionalFormatting>
  <conditionalFormatting sqref="A47">
    <cfRule type="expression" dxfId="131" priority="5">
      <formula>CELL("protect",A47)=0</formula>
    </cfRule>
  </conditionalFormatting>
  <conditionalFormatting sqref="B48:F48 I48:XFD48">
    <cfRule type="expression" dxfId="130" priority="4">
      <formula>CELL("protect",B48)=0</formula>
    </cfRule>
  </conditionalFormatting>
  <conditionalFormatting sqref="G48:H48">
    <cfRule type="expression" dxfId="129" priority="3">
      <formula>CELL("protect",G48)=0</formula>
    </cfRule>
  </conditionalFormatting>
  <conditionalFormatting sqref="A48">
    <cfRule type="expression" dxfId="128" priority="1">
      <formula>CELL("protect",A48)=0</formula>
    </cfRule>
  </conditionalFormatting>
  <printOptions horizontalCentered="1" verticalCentered="1"/>
  <pageMargins left="0.3" right="0.25" top="0.5" bottom="0.4" header="0.5" footer="0.25"/>
  <pageSetup scale="83" orientation="landscape" r:id="rId1"/>
  <headerFooter>
    <oddFooter>&amp;R&amp;"Tahoma,Regular"&amp;10ID-46 (rev. 07/21), Schedule &amp;A</oddFooter>
  </headerFooter>
  <drawing r:id="rId2"/>
  <legacyDrawing r:id="rId3"/>
  <controls>
    <mc:AlternateContent xmlns:mc="http://schemas.openxmlformats.org/markup-compatibility/2006">
      <mc:Choice Requires="x14">
        <control shapeId="19460" r:id="rId4" name="CheckBox1">
          <controlPr defaultSize="0" autoLine="0" r:id="rId5">
            <anchor moveWithCells="1">
              <from>
                <xdr:col>10</xdr:col>
                <xdr:colOff>981075</xdr:colOff>
                <xdr:row>0</xdr:row>
                <xdr:rowOff>28575</xdr:rowOff>
              </from>
              <to>
                <xdr:col>10</xdr:col>
                <xdr:colOff>2209800</xdr:colOff>
                <xdr:row>1</xdr:row>
                <xdr:rowOff>19050</xdr:rowOff>
              </to>
            </anchor>
          </controlPr>
        </control>
      </mc:Choice>
      <mc:Fallback>
        <control shapeId="19460" r:id="rId4" name="CheckBox1"/>
      </mc:Fallback>
    </mc:AlternateContent>
  </controls>
</worksheet>
</file>

<file path=xl/worksheets/sheet2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B00-000000000000}">
  <sheetPr codeName="Sheet26"/>
  <dimension ref="A1:L49"/>
  <sheetViews>
    <sheetView zoomScale="90" zoomScaleNormal="90" workbookViewId="0">
      <pane ySplit="11" topLeftCell="A12" activePane="bottomLeft" state="frozen"/>
      <selection activeCell="A12" sqref="A12"/>
      <selection pane="bottomLeft" activeCell="D54" sqref="D54"/>
    </sheetView>
  </sheetViews>
  <sheetFormatPr defaultRowHeight="14.25" x14ac:dyDescent="0.2"/>
  <cols>
    <col min="1" max="1" width="28.5" style="15" customWidth="1"/>
    <col min="2" max="2" width="15.875" style="15" customWidth="1"/>
    <col min="3" max="3" width="11" style="15" customWidth="1"/>
    <col min="4" max="4" width="10.75" style="543" customWidth="1"/>
    <col min="5" max="5" width="10.75" style="15" customWidth="1"/>
    <col min="6" max="6" width="7.75" style="15" customWidth="1"/>
    <col min="7" max="10" width="9.25" style="15" customWidth="1"/>
    <col min="11" max="11" width="29.125" style="15" customWidth="1"/>
    <col min="12" max="16384" width="9" style="15"/>
  </cols>
  <sheetData>
    <row r="1" spans="1:12" s="8" customFormat="1" ht="19.5" customHeight="1" x14ac:dyDescent="0.2">
      <c r="A1" s="913" t="s">
        <v>200</v>
      </c>
      <c r="B1" s="914"/>
      <c r="C1" s="914"/>
      <c r="D1" s="914"/>
      <c r="E1" s="914"/>
      <c r="F1" s="914"/>
      <c r="G1" s="535"/>
      <c r="H1" s="70"/>
      <c r="I1" s="150"/>
      <c r="J1" s="70"/>
      <c r="K1" s="139"/>
    </row>
    <row r="2" spans="1:12" s="8" customFormat="1" ht="15" x14ac:dyDescent="0.2">
      <c r="A2" s="924" t="s">
        <v>202</v>
      </c>
      <c r="B2" s="925"/>
      <c r="C2" s="925"/>
      <c r="D2" s="925"/>
      <c r="E2" s="925"/>
      <c r="F2" s="925"/>
      <c r="G2" s="195"/>
      <c r="H2" s="195" t="s">
        <v>316</v>
      </c>
      <c r="I2" s="83">
        <f>Cert!$A$8</f>
        <v>0</v>
      </c>
      <c r="J2" s="98"/>
      <c r="K2" s="45"/>
    </row>
    <row r="3" spans="1:12" s="8" customFormat="1" ht="15" x14ac:dyDescent="0.2">
      <c r="A3" s="924" t="s">
        <v>208</v>
      </c>
      <c r="B3" s="925"/>
      <c r="C3" s="925"/>
      <c r="D3" s="925"/>
      <c r="E3" s="925"/>
      <c r="F3" s="925"/>
      <c r="G3" s="195"/>
      <c r="H3" s="195" t="s">
        <v>317</v>
      </c>
      <c r="I3" s="83">
        <f>Cert!$F$8</f>
        <v>0</v>
      </c>
      <c r="J3" s="98"/>
      <c r="K3" s="45"/>
    </row>
    <row r="4" spans="1:12" s="8" customFormat="1" ht="15" x14ac:dyDescent="0.2">
      <c r="A4" s="147"/>
      <c r="B4" s="146"/>
      <c r="C4" s="98"/>
      <c r="D4" s="541"/>
      <c r="E4" s="98"/>
      <c r="F4" s="96"/>
      <c r="G4" s="195"/>
      <c r="H4" s="195" t="s">
        <v>318</v>
      </c>
      <c r="I4" s="729">
        <f>Cert!$K$8</f>
        <v>0</v>
      </c>
      <c r="J4" s="98"/>
      <c r="K4" s="93"/>
    </row>
    <row r="5" spans="1:12" s="8" customFormat="1" ht="15" x14ac:dyDescent="0.2">
      <c r="A5" s="31"/>
      <c r="B5" s="98"/>
      <c r="C5" s="98"/>
      <c r="D5" s="541"/>
      <c r="E5" s="98"/>
      <c r="F5" s="96"/>
      <c r="G5" s="195"/>
      <c r="H5" s="195" t="s">
        <v>319</v>
      </c>
      <c r="I5" s="540" t="str">
        <f>TEXT(Cert!$K$10,"mm/dd/yy")&amp;" to "&amp;TEXT(Cert!$M$10,"mm/dd/yy")</f>
        <v>07/01/20 to 06/30/21</v>
      </c>
      <c r="J5" s="98"/>
      <c r="K5" s="27"/>
    </row>
    <row r="6" spans="1:12" x14ac:dyDescent="0.2">
      <c r="A6" s="155"/>
      <c r="B6" s="134"/>
      <c r="C6" s="134"/>
      <c r="D6" s="331"/>
      <c r="E6" s="134"/>
      <c r="F6" s="134"/>
      <c r="G6" s="134"/>
      <c r="H6" s="134"/>
      <c r="I6" s="134"/>
      <c r="J6" s="134"/>
      <c r="K6" s="488"/>
      <c r="L6" s="489"/>
    </row>
    <row r="7" spans="1:12" ht="15" thickBot="1" x14ac:dyDescent="0.25">
      <c r="A7" s="90" t="s">
        <v>9</v>
      </c>
      <c r="B7" s="90" t="s">
        <v>554</v>
      </c>
      <c r="C7" s="90" t="s">
        <v>555</v>
      </c>
      <c r="D7" s="90" t="s">
        <v>556</v>
      </c>
      <c r="E7" s="90" t="s">
        <v>557</v>
      </c>
      <c r="F7" s="90" t="s">
        <v>558</v>
      </c>
      <c r="G7" s="127" t="s">
        <v>559</v>
      </c>
      <c r="H7" s="538" t="s">
        <v>560</v>
      </c>
      <c r="I7" s="127" t="s">
        <v>561</v>
      </c>
      <c r="J7" s="538" t="s">
        <v>562</v>
      </c>
      <c r="K7" s="536" t="s">
        <v>563</v>
      </c>
    </row>
    <row r="8" spans="1:12" ht="14.25" customHeight="1" x14ac:dyDescent="0.2">
      <c r="A8" s="963" t="s">
        <v>600</v>
      </c>
      <c r="B8" s="963" t="s">
        <v>530</v>
      </c>
      <c r="C8" s="963" t="s">
        <v>37</v>
      </c>
      <c r="D8" s="539" t="s">
        <v>401</v>
      </c>
      <c r="E8" s="966" t="s">
        <v>550</v>
      </c>
      <c r="F8" s="1037" t="s">
        <v>526</v>
      </c>
      <c r="G8" s="1030" t="s">
        <v>455</v>
      </c>
      <c r="H8" s="1031"/>
      <c r="I8" s="1030" t="s">
        <v>552</v>
      </c>
      <c r="J8" s="1031"/>
      <c r="K8" s="1034" t="s">
        <v>527</v>
      </c>
    </row>
    <row r="9" spans="1:12" ht="17.25" customHeight="1" thickBot="1" x14ac:dyDescent="0.25">
      <c r="A9" s="964"/>
      <c r="B9" s="964"/>
      <c r="C9" s="964"/>
      <c r="D9" s="967" t="s">
        <v>402</v>
      </c>
      <c r="E9" s="967"/>
      <c r="F9" s="1038"/>
      <c r="G9" s="1032"/>
      <c r="H9" s="1033"/>
      <c r="I9" s="1032"/>
      <c r="J9" s="1033"/>
      <c r="K9" s="1035"/>
    </row>
    <row r="10" spans="1:12" ht="15" customHeight="1" x14ac:dyDescent="0.2">
      <c r="A10" s="965"/>
      <c r="B10" s="965"/>
      <c r="C10" s="965"/>
      <c r="D10" s="968"/>
      <c r="E10" s="968"/>
      <c r="F10" s="968"/>
      <c r="G10" s="490" t="s">
        <v>454</v>
      </c>
      <c r="H10" s="537" t="s">
        <v>453</v>
      </c>
      <c r="I10" s="490" t="s">
        <v>551</v>
      </c>
      <c r="J10" s="537" t="s">
        <v>30</v>
      </c>
      <c r="K10" s="1036"/>
    </row>
    <row r="11" spans="1:12" hidden="1" x14ac:dyDescent="0.2">
      <c r="A11" s="206"/>
      <c r="B11" s="6"/>
      <c r="C11" s="6"/>
      <c r="D11" s="380"/>
      <c r="E11" s="6"/>
      <c r="F11" s="6"/>
      <c r="G11" s="6"/>
      <c r="H11" s="6"/>
      <c r="I11" s="6"/>
      <c r="J11" s="6"/>
      <c r="K11" s="14"/>
    </row>
    <row r="12" spans="1:12" ht="14.25" customHeight="1" x14ac:dyDescent="0.2">
      <c r="A12" s="227"/>
      <c r="B12" s="491"/>
      <c r="C12" s="495"/>
      <c r="D12" s="493"/>
      <c r="E12" s="495"/>
      <c r="F12" s="494"/>
      <c r="G12" s="1045" t="s">
        <v>603</v>
      </c>
      <c r="H12" s="546"/>
      <c r="I12" s="1045" t="s">
        <v>603</v>
      </c>
      <c r="J12" s="547" t="str">
        <f t="shared" ref="J12:J38" si="0">IF(+H12="N/A","N/A",IF(H12&gt;0,H12/2080," "))</f>
        <v xml:space="preserve"> </v>
      </c>
      <c r="K12" s="222"/>
    </row>
    <row r="13" spans="1:12" x14ac:dyDescent="0.2">
      <c r="A13" s="227"/>
      <c r="B13" s="491"/>
      <c r="C13" s="495"/>
      <c r="D13" s="493"/>
      <c r="E13" s="495"/>
      <c r="F13" s="494"/>
      <c r="G13" s="1046"/>
      <c r="H13" s="546"/>
      <c r="I13" s="1046"/>
      <c r="J13" s="547" t="str">
        <f t="shared" si="0"/>
        <v xml:space="preserve"> </v>
      </c>
      <c r="K13" s="222"/>
    </row>
    <row r="14" spans="1:12" x14ac:dyDescent="0.2">
      <c r="A14" s="227"/>
      <c r="B14" s="491"/>
      <c r="C14" s="495"/>
      <c r="D14" s="493"/>
      <c r="E14" s="495"/>
      <c r="F14" s="494"/>
      <c r="G14" s="1046"/>
      <c r="H14" s="587"/>
      <c r="I14" s="1046"/>
      <c r="J14" s="547" t="str">
        <f t="shared" si="0"/>
        <v xml:space="preserve"> </v>
      </c>
      <c r="K14" s="222"/>
    </row>
    <row r="15" spans="1:12" x14ac:dyDescent="0.2">
      <c r="A15" s="227"/>
      <c r="B15" s="491"/>
      <c r="C15" s="495"/>
      <c r="D15" s="493"/>
      <c r="E15" s="495"/>
      <c r="F15" s="496"/>
      <c r="G15" s="1046"/>
      <c r="H15" s="546"/>
      <c r="I15" s="1046"/>
      <c r="J15" s="547" t="str">
        <f t="shared" si="0"/>
        <v xml:space="preserve"> </v>
      </c>
      <c r="K15" s="222"/>
    </row>
    <row r="16" spans="1:12" x14ac:dyDescent="0.2">
      <c r="A16" s="227"/>
      <c r="B16" s="491"/>
      <c r="C16" s="495"/>
      <c r="D16" s="493"/>
      <c r="E16" s="495"/>
      <c r="F16" s="496"/>
      <c r="G16" s="1046"/>
      <c r="H16" s="546"/>
      <c r="I16" s="1046"/>
      <c r="J16" s="547" t="str">
        <f t="shared" si="0"/>
        <v xml:space="preserve"> </v>
      </c>
      <c r="K16" s="222"/>
    </row>
    <row r="17" spans="1:11" x14ac:dyDescent="0.2">
      <c r="A17" s="227"/>
      <c r="B17" s="491"/>
      <c r="C17" s="495"/>
      <c r="D17" s="493"/>
      <c r="E17" s="495"/>
      <c r="F17" s="496"/>
      <c r="G17" s="1046"/>
      <c r="H17" s="546"/>
      <c r="I17" s="1046"/>
      <c r="J17" s="547" t="str">
        <f t="shared" si="0"/>
        <v xml:space="preserve"> </v>
      </c>
      <c r="K17" s="222"/>
    </row>
    <row r="18" spans="1:11" x14ac:dyDescent="0.2">
      <c r="A18" s="227"/>
      <c r="B18" s="491"/>
      <c r="C18" s="495"/>
      <c r="D18" s="493"/>
      <c r="E18" s="495"/>
      <c r="F18" s="496"/>
      <c r="G18" s="1046"/>
      <c r="H18" s="546"/>
      <c r="I18" s="1046"/>
      <c r="J18" s="547" t="str">
        <f t="shared" si="0"/>
        <v xml:space="preserve"> </v>
      </c>
      <c r="K18" s="222"/>
    </row>
    <row r="19" spans="1:11" x14ac:dyDescent="0.2">
      <c r="A19" s="227"/>
      <c r="B19" s="491"/>
      <c r="C19" s="495"/>
      <c r="D19" s="493"/>
      <c r="E19" s="495"/>
      <c r="F19" s="496"/>
      <c r="G19" s="1046"/>
      <c r="H19" s="546"/>
      <c r="I19" s="1046"/>
      <c r="J19" s="547" t="str">
        <f t="shared" si="0"/>
        <v xml:space="preserve"> </v>
      </c>
      <c r="K19" s="222"/>
    </row>
    <row r="20" spans="1:11" x14ac:dyDescent="0.2">
      <c r="A20" s="227"/>
      <c r="B20" s="491"/>
      <c r="C20" s="495"/>
      <c r="D20" s="493"/>
      <c r="E20" s="495"/>
      <c r="F20" s="496"/>
      <c r="G20" s="1046"/>
      <c r="H20" s="546"/>
      <c r="I20" s="1046"/>
      <c r="J20" s="547" t="str">
        <f t="shared" si="0"/>
        <v xml:space="preserve"> </v>
      </c>
      <c r="K20" s="222"/>
    </row>
    <row r="21" spans="1:11" x14ac:dyDescent="0.2">
      <c r="A21" s="227"/>
      <c r="B21" s="491"/>
      <c r="C21" s="495"/>
      <c r="D21" s="493"/>
      <c r="E21" s="495"/>
      <c r="F21" s="496"/>
      <c r="G21" s="1046"/>
      <c r="H21" s="546"/>
      <c r="I21" s="1046"/>
      <c r="J21" s="547" t="str">
        <f t="shared" si="0"/>
        <v xml:space="preserve"> </v>
      </c>
      <c r="K21" s="222"/>
    </row>
    <row r="22" spans="1:11" x14ac:dyDescent="0.2">
      <c r="A22" s="227"/>
      <c r="B22" s="469"/>
      <c r="C22" s="495"/>
      <c r="D22" s="507"/>
      <c r="E22" s="495"/>
      <c r="F22" s="496"/>
      <c r="G22" s="1046"/>
      <c r="H22" s="546"/>
      <c r="I22" s="1046"/>
      <c r="J22" s="547" t="str">
        <f t="shared" si="0"/>
        <v xml:space="preserve"> </v>
      </c>
      <c r="K22" s="222"/>
    </row>
    <row r="23" spans="1:11" x14ac:dyDescent="0.2">
      <c r="A23" s="227"/>
      <c r="B23" s="469"/>
      <c r="C23" s="495"/>
      <c r="D23" s="507"/>
      <c r="E23" s="495"/>
      <c r="F23" s="496"/>
      <c r="G23" s="1046"/>
      <c r="H23" s="546"/>
      <c r="I23" s="1046"/>
      <c r="J23" s="547" t="str">
        <f t="shared" si="0"/>
        <v xml:space="preserve"> </v>
      </c>
      <c r="K23" s="222"/>
    </row>
    <row r="24" spans="1:11" x14ac:dyDescent="0.2">
      <c r="A24" s="227"/>
      <c r="B24" s="469"/>
      <c r="C24" s="495"/>
      <c r="D24" s="507"/>
      <c r="E24" s="495"/>
      <c r="F24" s="496"/>
      <c r="G24" s="1046"/>
      <c r="H24" s="546"/>
      <c r="I24" s="1046"/>
      <c r="J24" s="547" t="str">
        <f t="shared" si="0"/>
        <v xml:space="preserve"> </v>
      </c>
      <c r="K24" s="222"/>
    </row>
    <row r="25" spans="1:11" x14ac:dyDescent="0.2">
      <c r="A25" s="227"/>
      <c r="B25" s="469"/>
      <c r="C25" s="495"/>
      <c r="D25" s="507"/>
      <c r="E25" s="495"/>
      <c r="F25" s="496"/>
      <c r="G25" s="1046"/>
      <c r="H25" s="546"/>
      <c r="I25" s="1046"/>
      <c r="J25" s="547" t="str">
        <f t="shared" si="0"/>
        <v xml:space="preserve"> </v>
      </c>
      <c r="K25" s="222"/>
    </row>
    <row r="26" spans="1:11" x14ac:dyDescent="0.2">
      <c r="A26" s="227"/>
      <c r="B26" s="469"/>
      <c r="C26" s="495"/>
      <c r="D26" s="507"/>
      <c r="E26" s="495"/>
      <c r="F26" s="496"/>
      <c r="G26" s="1046"/>
      <c r="H26" s="546"/>
      <c r="I26" s="1046"/>
      <c r="J26" s="547" t="str">
        <f t="shared" si="0"/>
        <v xml:space="preserve"> </v>
      </c>
      <c r="K26" s="222"/>
    </row>
    <row r="27" spans="1:11" x14ac:dyDescent="0.2">
      <c r="A27" s="227"/>
      <c r="B27" s="469"/>
      <c r="C27" s="495"/>
      <c r="D27" s="507"/>
      <c r="E27" s="495"/>
      <c r="F27" s="496"/>
      <c r="G27" s="1046"/>
      <c r="H27" s="546"/>
      <c r="I27" s="1046"/>
      <c r="J27" s="547" t="str">
        <f t="shared" si="0"/>
        <v xml:space="preserve"> </v>
      </c>
      <c r="K27" s="222"/>
    </row>
    <row r="28" spans="1:11" x14ac:dyDescent="0.2">
      <c r="A28" s="227"/>
      <c r="B28" s="469"/>
      <c r="C28" s="495"/>
      <c r="D28" s="507"/>
      <c r="E28" s="495"/>
      <c r="F28" s="496"/>
      <c r="G28" s="1046"/>
      <c r="H28" s="546"/>
      <c r="I28" s="1046"/>
      <c r="J28" s="547" t="str">
        <f t="shared" si="0"/>
        <v xml:space="preserve"> </v>
      </c>
      <c r="K28" s="222"/>
    </row>
    <row r="29" spans="1:11" x14ac:dyDescent="0.2">
      <c r="A29" s="227"/>
      <c r="B29" s="469"/>
      <c r="C29" s="495"/>
      <c r="D29" s="507"/>
      <c r="E29" s="495"/>
      <c r="F29" s="496"/>
      <c r="G29" s="1046"/>
      <c r="H29" s="546"/>
      <c r="I29" s="1046"/>
      <c r="J29" s="547" t="str">
        <f t="shared" si="0"/>
        <v xml:space="preserve"> </v>
      </c>
      <c r="K29" s="222"/>
    </row>
    <row r="30" spans="1:11" x14ac:dyDescent="0.2">
      <c r="A30" s="227"/>
      <c r="B30" s="469"/>
      <c r="C30" s="495"/>
      <c r="D30" s="507"/>
      <c r="E30" s="495"/>
      <c r="F30" s="496"/>
      <c r="G30" s="1046"/>
      <c r="H30" s="546"/>
      <c r="I30" s="1046"/>
      <c r="J30" s="547" t="str">
        <f t="shared" si="0"/>
        <v xml:space="preserve"> </v>
      </c>
      <c r="K30" s="222"/>
    </row>
    <row r="31" spans="1:11" x14ac:dyDescent="0.2">
      <c r="A31" s="227"/>
      <c r="B31" s="469"/>
      <c r="C31" s="495"/>
      <c r="D31" s="507"/>
      <c r="E31" s="495"/>
      <c r="F31" s="496"/>
      <c r="G31" s="1046"/>
      <c r="H31" s="546"/>
      <c r="I31" s="1046"/>
      <c r="J31" s="547" t="str">
        <f t="shared" si="0"/>
        <v xml:space="preserve"> </v>
      </c>
      <c r="K31" s="222"/>
    </row>
    <row r="32" spans="1:11" x14ac:dyDescent="0.2">
      <c r="A32" s="227"/>
      <c r="B32" s="469"/>
      <c r="C32" s="495"/>
      <c r="D32" s="507"/>
      <c r="E32" s="495"/>
      <c r="F32" s="496"/>
      <c r="G32" s="1046"/>
      <c r="H32" s="546"/>
      <c r="I32" s="1046"/>
      <c r="J32" s="547" t="str">
        <f t="shared" si="0"/>
        <v xml:space="preserve"> </v>
      </c>
      <c r="K32" s="222"/>
    </row>
    <row r="33" spans="1:11" x14ac:dyDescent="0.2">
      <c r="A33" s="227"/>
      <c r="B33" s="469"/>
      <c r="C33" s="495"/>
      <c r="D33" s="507"/>
      <c r="E33" s="495"/>
      <c r="F33" s="496"/>
      <c r="G33" s="1046"/>
      <c r="H33" s="546"/>
      <c r="I33" s="1046"/>
      <c r="J33" s="547" t="str">
        <f t="shared" si="0"/>
        <v xml:space="preserve"> </v>
      </c>
      <c r="K33" s="222"/>
    </row>
    <row r="34" spans="1:11" x14ac:dyDescent="0.2">
      <c r="A34" s="227"/>
      <c r="B34" s="469"/>
      <c r="C34" s="495"/>
      <c r="D34" s="507"/>
      <c r="E34" s="495"/>
      <c r="F34" s="496"/>
      <c r="G34" s="1046"/>
      <c r="H34" s="546"/>
      <c r="I34" s="1046"/>
      <c r="J34" s="547" t="str">
        <f t="shared" si="0"/>
        <v xml:space="preserve"> </v>
      </c>
      <c r="K34" s="222"/>
    </row>
    <row r="35" spans="1:11" x14ac:dyDescent="0.2">
      <c r="A35" s="227"/>
      <c r="B35" s="469"/>
      <c r="C35" s="495"/>
      <c r="D35" s="507"/>
      <c r="E35" s="495"/>
      <c r="F35" s="496"/>
      <c r="G35" s="1046"/>
      <c r="H35" s="546"/>
      <c r="I35" s="1046"/>
      <c r="J35" s="547" t="str">
        <f t="shared" si="0"/>
        <v xml:space="preserve"> </v>
      </c>
      <c r="K35" s="222"/>
    </row>
    <row r="36" spans="1:11" x14ac:dyDescent="0.2">
      <c r="A36" s="227"/>
      <c r="B36" s="469"/>
      <c r="C36" s="495"/>
      <c r="D36" s="507"/>
      <c r="E36" s="495"/>
      <c r="F36" s="496"/>
      <c r="G36" s="1046"/>
      <c r="H36" s="546"/>
      <c r="I36" s="1046"/>
      <c r="J36" s="547" t="str">
        <f t="shared" si="0"/>
        <v xml:space="preserve"> </v>
      </c>
      <c r="K36" s="222"/>
    </row>
    <row r="37" spans="1:11" x14ac:dyDescent="0.2">
      <c r="A37" s="227"/>
      <c r="B37" s="469"/>
      <c r="C37" s="495"/>
      <c r="D37" s="507"/>
      <c r="E37" s="495"/>
      <c r="F37" s="496"/>
      <c r="G37" s="1046"/>
      <c r="H37" s="546"/>
      <c r="I37" s="1046"/>
      <c r="J37" s="547" t="str">
        <f t="shared" si="0"/>
        <v xml:space="preserve"> </v>
      </c>
      <c r="K37" s="222"/>
    </row>
    <row r="38" spans="1:11" x14ac:dyDescent="0.2">
      <c r="A38" s="227"/>
      <c r="B38" s="469"/>
      <c r="C38" s="495"/>
      <c r="D38" s="507"/>
      <c r="E38" s="495" t="s">
        <v>0</v>
      </c>
      <c r="F38" s="496"/>
      <c r="G38" s="1046"/>
      <c r="H38" s="546"/>
      <c r="I38" s="1046"/>
      <c r="J38" s="547" t="str">
        <f t="shared" si="0"/>
        <v xml:space="preserve"> </v>
      </c>
      <c r="K38" s="222"/>
    </row>
    <row r="39" spans="1:11" hidden="1" x14ac:dyDescent="0.2">
      <c r="A39" s="206"/>
      <c r="B39" s="6"/>
      <c r="C39" s="6"/>
      <c r="D39" s="380"/>
      <c r="E39" s="819"/>
      <c r="F39" s="6"/>
      <c r="G39" s="6"/>
      <c r="H39" s="6"/>
      <c r="I39" s="6"/>
      <c r="J39" s="6"/>
      <c r="K39" s="14"/>
    </row>
    <row r="40" spans="1:11" x14ac:dyDescent="0.2">
      <c r="A40" s="209" t="s">
        <v>811</v>
      </c>
      <c r="B40" s="215"/>
      <c r="C40" s="215"/>
      <c r="D40" s="542"/>
      <c r="E40" s="497">
        <f>SUM(E12:E38)</f>
        <v>0</v>
      </c>
      <c r="F40" s="215"/>
      <c r="G40" s="215"/>
      <c r="H40" s="215"/>
      <c r="I40" s="215"/>
      <c r="J40" s="215"/>
      <c r="K40" s="498"/>
    </row>
    <row r="41" spans="1:11" x14ac:dyDescent="0.2">
      <c r="A41" s="206"/>
      <c r="B41" s="6"/>
      <c r="C41" s="6"/>
      <c r="D41" s="380"/>
      <c r="E41" s="638" t="s">
        <v>499</v>
      </c>
      <c r="F41" s="499"/>
      <c r="G41" s="499"/>
      <c r="H41" s="6"/>
      <c r="I41" s="499"/>
      <c r="J41" s="6"/>
      <c r="K41" s="14"/>
    </row>
    <row r="42" spans="1:11" ht="15" x14ac:dyDescent="0.25">
      <c r="A42" s="12" t="s">
        <v>620</v>
      </c>
      <c r="B42" s="6"/>
      <c r="C42" s="6"/>
      <c r="D42" s="380"/>
      <c r="E42" s="499"/>
      <c r="F42" s="499"/>
      <c r="G42" s="499"/>
      <c r="H42" s="6"/>
      <c r="I42" s="499"/>
      <c r="J42" s="6"/>
      <c r="K42" s="14"/>
    </row>
    <row r="43" spans="1:11" ht="6" customHeight="1" x14ac:dyDescent="0.2">
      <c r="A43" s="12"/>
      <c r="B43" s="6"/>
      <c r="C43" s="6"/>
      <c r="D43" s="380"/>
      <c r="E43" s="499"/>
      <c r="F43" s="499"/>
      <c r="G43" s="499"/>
      <c r="H43" s="6"/>
      <c r="I43" s="499"/>
      <c r="J43" s="6"/>
      <c r="K43" s="14"/>
    </row>
    <row r="44" spans="1:11" x14ac:dyDescent="0.2">
      <c r="A44" s="12" t="s">
        <v>553</v>
      </c>
      <c r="B44" s="6"/>
      <c r="C44" s="6"/>
      <c r="D44" s="380"/>
      <c r="E44" s="6"/>
      <c r="F44" s="6"/>
      <c r="G44" s="6"/>
      <c r="H44" s="6"/>
      <c r="I44" s="6"/>
      <c r="J44" s="6"/>
      <c r="K44" s="14"/>
    </row>
    <row r="45" spans="1:11" x14ac:dyDescent="0.2">
      <c r="A45" s="520" t="s">
        <v>622</v>
      </c>
      <c r="B45" s="6"/>
      <c r="C45" s="6"/>
      <c r="D45" s="380"/>
      <c r="E45" s="6"/>
      <c r="F45" s="6"/>
      <c r="G45" s="6"/>
      <c r="H45" s="6"/>
      <c r="I45" s="6"/>
      <c r="J45" s="6"/>
      <c r="K45" s="14"/>
    </row>
    <row r="46" spans="1:11" x14ac:dyDescent="0.2">
      <c r="A46" s="520" t="s">
        <v>621</v>
      </c>
      <c r="B46" s="6"/>
      <c r="C46" s="6"/>
      <c r="D46" s="380"/>
      <c r="E46" s="6"/>
      <c r="F46" s="6"/>
      <c r="G46" s="6"/>
      <c r="H46" s="6"/>
      <c r="I46" s="6"/>
      <c r="J46" s="6"/>
      <c r="K46" s="14"/>
    </row>
    <row r="47" spans="1:11" ht="9.75" customHeight="1" x14ac:dyDescent="0.2">
      <c r="A47" s="520"/>
      <c r="B47" s="6"/>
      <c r="C47" s="6"/>
      <c r="D47" s="6"/>
      <c r="E47" s="6"/>
      <c r="F47" s="6"/>
      <c r="G47" s="6"/>
      <c r="H47" s="6"/>
      <c r="I47" s="6"/>
      <c r="J47" s="6"/>
      <c r="K47" s="14"/>
    </row>
    <row r="48" spans="1:11" x14ac:dyDescent="0.2">
      <c r="A48" s="707" t="s">
        <v>841</v>
      </c>
      <c r="B48" s="6"/>
      <c r="C48" s="6"/>
      <c r="D48" s="6"/>
      <c r="E48" s="6"/>
      <c r="F48" s="6"/>
      <c r="G48" s="6"/>
      <c r="H48" s="6"/>
      <c r="I48" s="6"/>
      <c r="J48" s="6"/>
      <c r="K48" s="14"/>
    </row>
    <row r="49" spans="1:11" x14ac:dyDescent="0.2">
      <c r="A49" s="209"/>
      <c r="B49" s="18"/>
      <c r="C49" s="18"/>
      <c r="D49" s="534"/>
      <c r="E49" s="18"/>
      <c r="F49" s="18"/>
      <c r="G49" s="18"/>
      <c r="H49" s="18"/>
      <c r="I49" s="18"/>
      <c r="J49" s="18"/>
      <c r="K49" s="19"/>
    </row>
  </sheetData>
  <mergeCells count="14">
    <mergeCell ref="G12:G38"/>
    <mergeCell ref="I12:I38"/>
    <mergeCell ref="G8:H9"/>
    <mergeCell ref="I8:J9"/>
    <mergeCell ref="K8:K10"/>
    <mergeCell ref="D9:D10"/>
    <mergeCell ref="A1:F1"/>
    <mergeCell ref="A2:F2"/>
    <mergeCell ref="A3:F3"/>
    <mergeCell ref="A8:A10"/>
    <mergeCell ref="B8:B10"/>
    <mergeCell ref="C8:C10"/>
    <mergeCell ref="E8:E10"/>
    <mergeCell ref="F8:F10"/>
  </mergeCells>
  <phoneticPr fontId="2" type="noConversion"/>
  <conditionalFormatting sqref="A4:D5 A1:A3 L7:XFD10 F4:F5 I1:XFD1 A49:F1048576 A6:F6 K2:XFD6 I6:J6 I39:XFD46 B42:F46 A41:D41 F41 I49:XFD1048576 A12:F40 J12:XFD38 H12:H38">
    <cfRule type="expression" dxfId="127" priority="46">
      <formula>CELL("protect",A1)=0</formula>
    </cfRule>
  </conditionalFormatting>
  <conditionalFormatting sqref="A11:A40">
    <cfRule type="expression" dxfId="126" priority="45">
      <formula>CELL("protect",A11)=0</formula>
    </cfRule>
  </conditionalFormatting>
  <conditionalFormatting sqref="K11:K40">
    <cfRule type="expression" dxfId="125" priority="44">
      <formula>CELL("protect",K11)=0</formula>
    </cfRule>
  </conditionalFormatting>
  <conditionalFormatting sqref="H2:H5">
    <cfRule type="expression" dxfId="124" priority="39">
      <formula>CELL("protect",H2)=0</formula>
    </cfRule>
  </conditionalFormatting>
  <conditionalFormatting sqref="I5">
    <cfRule type="expression" dxfId="123" priority="38">
      <formula>CELL("protect",I5)=0</formula>
    </cfRule>
  </conditionalFormatting>
  <conditionalFormatting sqref="I2:I4">
    <cfRule type="expression" dxfId="122" priority="33">
      <formula>CELL("protect",I2)=0</formula>
    </cfRule>
  </conditionalFormatting>
  <conditionalFormatting sqref="G1:H1 G6:H6 G39:H46 G49:H1048576">
    <cfRule type="expression" dxfId="121" priority="31">
      <formula>CELL("protect",G1)=0</formula>
    </cfRule>
  </conditionalFormatting>
  <conditionalFormatting sqref="G2:G5">
    <cfRule type="expression" dxfId="120" priority="28">
      <formula>CELL("protect",G2)=0</formula>
    </cfRule>
  </conditionalFormatting>
  <conditionalFormatting sqref="I10">
    <cfRule type="expression" dxfId="119" priority="24">
      <formula>CELL("protect",I10)=0</formula>
    </cfRule>
  </conditionalFormatting>
  <conditionalFormatting sqref="I10:J10 A7:F7 K8:K9 I7:K7 B8:F9">
    <cfRule type="expression" dxfId="118" priority="25">
      <formula>CELL("protect",A7)=0</formula>
    </cfRule>
  </conditionalFormatting>
  <conditionalFormatting sqref="G10:H10 G7:H7 G8">
    <cfRule type="expression" dxfId="117" priority="23">
      <formula>CELL("protect",G7)=0</formula>
    </cfRule>
  </conditionalFormatting>
  <conditionalFormatting sqref="G10">
    <cfRule type="expression" dxfId="116" priority="22">
      <formula>CELL("protect",G10)=0</formula>
    </cfRule>
  </conditionalFormatting>
  <conditionalFormatting sqref="I8">
    <cfRule type="expression" dxfId="115" priority="21">
      <formula>CELL("protect",I8)=0</formula>
    </cfRule>
  </conditionalFormatting>
  <conditionalFormatting sqref="A8:A9">
    <cfRule type="expression" dxfId="114" priority="14">
      <formula>CELL("protect",A8)=0</formula>
    </cfRule>
  </conditionalFormatting>
  <conditionalFormatting sqref="A42:A44">
    <cfRule type="expression" dxfId="113" priority="10">
      <formula>CELL("protect",A42)=0</formula>
    </cfRule>
  </conditionalFormatting>
  <conditionalFormatting sqref="I12">
    <cfRule type="expression" dxfId="112" priority="12">
      <formula>CELL("protect",I12)=0</formula>
    </cfRule>
  </conditionalFormatting>
  <conditionalFormatting sqref="G12">
    <cfRule type="expression" dxfId="111" priority="11">
      <formula>CELL("protect",G12)=0</formula>
    </cfRule>
  </conditionalFormatting>
  <conditionalFormatting sqref="A45:A46">
    <cfRule type="expression" dxfId="110" priority="9">
      <formula>CELL("protect",A45)=0</formula>
    </cfRule>
  </conditionalFormatting>
  <conditionalFormatting sqref="E41">
    <cfRule type="expression" dxfId="109" priority="8">
      <formula>CELL("protect",E41)=0</formula>
    </cfRule>
  </conditionalFormatting>
  <conditionalFormatting sqref="B47:XFD47">
    <cfRule type="expression" dxfId="108" priority="7">
      <formula>CELL("protect",B47)=0</formula>
    </cfRule>
  </conditionalFormatting>
  <conditionalFormatting sqref="A47">
    <cfRule type="expression" dxfId="107" priority="5">
      <formula>CELL("protect",A47)=0</formula>
    </cfRule>
  </conditionalFormatting>
  <conditionalFormatting sqref="B48:F48 I48:XFD48">
    <cfRule type="expression" dxfId="106" priority="4">
      <formula>CELL("protect",B48)=0</formula>
    </cfRule>
  </conditionalFormatting>
  <conditionalFormatting sqref="G48:H48">
    <cfRule type="expression" dxfId="105" priority="3">
      <formula>CELL("protect",G48)=0</formula>
    </cfRule>
  </conditionalFormatting>
  <conditionalFormatting sqref="A48">
    <cfRule type="expression" dxfId="104" priority="1">
      <formula>CELL("protect",A48)=0</formula>
    </cfRule>
  </conditionalFormatting>
  <dataValidations count="1">
    <dataValidation type="whole" allowBlank="1" showInputMessage="1" showErrorMessage="1" error="Enter whole amounts only.  Round cents to the nearest dollar." sqref="E12:E38" xr:uid="{00000000-0002-0000-1B00-000000000000}">
      <formula1>0</formula1>
      <formula2>9999999999999990000</formula2>
    </dataValidation>
  </dataValidations>
  <printOptions horizontalCentered="1" verticalCentered="1"/>
  <pageMargins left="0.3" right="0.25" top="0.5" bottom="0.4" header="0.5" footer="0.25"/>
  <pageSetup scale="83" orientation="landscape" r:id="rId1"/>
  <headerFooter>
    <oddFooter>&amp;R&amp;"Tahoma,Regular"&amp;10ID-46 (rev. 07/21), Schedule &amp;A</oddFooter>
  </headerFooter>
  <drawing r:id="rId2"/>
  <legacyDrawing r:id="rId3"/>
  <controls>
    <mc:AlternateContent xmlns:mc="http://schemas.openxmlformats.org/markup-compatibility/2006">
      <mc:Choice Requires="x14">
        <control shapeId="20486" r:id="rId4" name="CheckBox1">
          <controlPr defaultSize="0" autoLine="0" r:id="rId5">
            <anchor moveWithCells="1">
              <from>
                <xdr:col>10</xdr:col>
                <xdr:colOff>971550</xdr:colOff>
                <xdr:row>0</xdr:row>
                <xdr:rowOff>28575</xdr:rowOff>
              </from>
              <to>
                <xdr:col>10</xdr:col>
                <xdr:colOff>2171700</xdr:colOff>
                <xdr:row>1</xdr:row>
                <xdr:rowOff>47625</xdr:rowOff>
              </to>
            </anchor>
          </controlPr>
        </control>
      </mc:Choice>
      <mc:Fallback>
        <control shapeId="20486" r:id="rId4" name="CheckBox1"/>
      </mc:Fallback>
    </mc:AlternateContent>
  </controls>
</worksheet>
</file>

<file path=xl/worksheets/sheet3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C00-000000000000}">
  <sheetPr codeName="Sheet27"/>
  <dimension ref="A1:L50"/>
  <sheetViews>
    <sheetView zoomScale="88" zoomScaleNormal="88" workbookViewId="0">
      <pane ySplit="13" topLeftCell="A14" activePane="bottomLeft" state="frozen"/>
      <selection pane="bottomLeft" activeCell="A14" sqref="A14"/>
    </sheetView>
  </sheetViews>
  <sheetFormatPr defaultRowHeight="14.25" x14ac:dyDescent="0.2"/>
  <cols>
    <col min="1" max="1" width="24.5" style="15" customWidth="1"/>
    <col min="2" max="2" width="21.625" style="15" customWidth="1"/>
    <col min="3" max="11" width="10.375" style="15" customWidth="1"/>
    <col min="12" max="16384" width="9" style="15"/>
  </cols>
  <sheetData>
    <row r="1" spans="1:12" s="8" customFormat="1" ht="5.25" customHeight="1" x14ac:dyDescent="0.2">
      <c r="A1" s="710"/>
      <c r="B1" s="711"/>
      <c r="C1" s="711"/>
      <c r="D1" s="711"/>
      <c r="E1" s="711"/>
      <c r="F1" s="711"/>
      <c r="G1" s="711"/>
      <c r="H1" s="711"/>
      <c r="I1" s="711"/>
      <c r="J1" s="711"/>
      <c r="K1" s="35"/>
    </row>
    <row r="2" spans="1:12" s="8" customFormat="1" ht="15" x14ac:dyDescent="0.2">
      <c r="A2" s="924" t="s">
        <v>746</v>
      </c>
      <c r="B2" s="1050"/>
      <c r="C2" s="1050"/>
      <c r="D2" s="1050"/>
      <c r="E2" s="1050"/>
      <c r="F2" s="1050"/>
      <c r="G2" s="1050"/>
      <c r="H2" s="1050"/>
      <c r="I2" s="1050"/>
      <c r="J2" s="1050"/>
      <c r="K2" s="926"/>
    </row>
    <row r="3" spans="1:12" s="8" customFormat="1" ht="15" x14ac:dyDescent="0.2">
      <c r="A3" s="924" t="s">
        <v>747</v>
      </c>
      <c r="B3" s="1050"/>
      <c r="C3" s="1050"/>
      <c r="D3" s="1050"/>
      <c r="E3" s="1050"/>
      <c r="F3" s="1050"/>
      <c r="G3" s="1050"/>
      <c r="H3" s="1050"/>
      <c r="I3" s="1050"/>
      <c r="J3" s="1050"/>
      <c r="K3" s="926"/>
    </row>
    <row r="4" spans="1:12" s="8" customFormat="1" ht="6" customHeight="1" x14ac:dyDescent="0.2">
      <c r="A4" s="708"/>
      <c r="B4" s="712"/>
      <c r="C4" s="712"/>
      <c r="D4" s="712"/>
      <c r="E4" s="712"/>
      <c r="F4" s="712"/>
      <c r="G4" s="712"/>
      <c r="H4" s="712"/>
      <c r="I4" s="712"/>
      <c r="J4" s="712"/>
      <c r="K4" s="709"/>
    </row>
    <row r="5" spans="1:12" s="8" customFormat="1" ht="15.75" x14ac:dyDescent="0.25">
      <c r="A5" s="85" t="s">
        <v>162</v>
      </c>
      <c r="C5" s="713" t="s">
        <v>47</v>
      </c>
      <c r="D5" s="713"/>
      <c r="F5"/>
      <c r="G5" s="1051" t="s">
        <v>163</v>
      </c>
      <c r="H5" s="1051"/>
      <c r="I5"/>
      <c r="J5" s="1052" t="s">
        <v>107</v>
      </c>
      <c r="K5" s="917"/>
    </row>
    <row r="6" spans="1:12" s="8" customFormat="1" ht="15.75" x14ac:dyDescent="0.25">
      <c r="A6" s="910">
        <f>Cert!$A$8</f>
        <v>0</v>
      </c>
      <c r="B6" s="911"/>
      <c r="C6" s="960">
        <f>Cert!$F$8</f>
        <v>0</v>
      </c>
      <c r="D6" s="960"/>
      <c r="E6" s="960"/>
      <c r="F6" s="960"/>
      <c r="G6" s="912">
        <f>Cert!$K$8</f>
        <v>0</v>
      </c>
      <c r="H6" s="912"/>
      <c r="I6"/>
      <c r="J6" s="912" t="str">
        <f>TEXT(Cert!$K$10,"mm/dd/yy")&amp;" to "&amp;TEXT(Cert!$M$10,"mm/dd/yy")</f>
        <v>07/01/20 to 06/30/21</v>
      </c>
      <c r="K6" s="920"/>
    </row>
    <row r="7" spans="1:12" x14ac:dyDescent="0.2">
      <c r="A7" s="209"/>
      <c r="B7" s="18"/>
      <c r="C7" s="18"/>
      <c r="D7" s="18"/>
      <c r="E7" s="18"/>
      <c r="F7" s="18"/>
      <c r="G7" s="18"/>
      <c r="H7" s="18"/>
      <c r="I7" s="210"/>
      <c r="J7" s="534"/>
      <c r="K7" s="247"/>
    </row>
    <row r="8" spans="1:12" s="714" customFormat="1" x14ac:dyDescent="0.2">
      <c r="A8" s="90" t="s">
        <v>9</v>
      </c>
      <c r="B8" s="90" t="s">
        <v>554</v>
      </c>
      <c r="C8" s="90" t="s">
        <v>555</v>
      </c>
      <c r="D8" s="90" t="s">
        <v>556</v>
      </c>
      <c r="E8" s="90" t="s">
        <v>564</v>
      </c>
      <c r="F8" s="90" t="s">
        <v>558</v>
      </c>
      <c r="G8" s="90" t="s">
        <v>559</v>
      </c>
      <c r="H8" s="90" t="s">
        <v>560</v>
      </c>
      <c r="I8" s="92" t="s">
        <v>561</v>
      </c>
      <c r="J8" s="90" t="s">
        <v>562</v>
      </c>
      <c r="K8" s="92" t="s">
        <v>563</v>
      </c>
    </row>
    <row r="9" spans="1:12" ht="14.25" customHeight="1" x14ac:dyDescent="0.2">
      <c r="A9" s="1053" t="s">
        <v>748</v>
      </c>
      <c r="B9" s="1053" t="s">
        <v>749</v>
      </c>
      <c r="C9" s="966" t="s">
        <v>501</v>
      </c>
      <c r="D9" s="966" t="s">
        <v>812</v>
      </c>
      <c r="E9" s="966" t="s">
        <v>750</v>
      </c>
      <c r="F9" s="966" t="s">
        <v>751</v>
      </c>
      <c r="G9" s="966" t="s">
        <v>752</v>
      </c>
      <c r="H9" s="966" t="s">
        <v>753</v>
      </c>
      <c r="I9" s="1047" t="s">
        <v>754</v>
      </c>
      <c r="J9" s="1047" t="s">
        <v>755</v>
      </c>
      <c r="K9" s="1047" t="s">
        <v>756</v>
      </c>
      <c r="L9" s="207"/>
    </row>
    <row r="10" spans="1:12" x14ac:dyDescent="0.2">
      <c r="A10" s="1054"/>
      <c r="B10" s="1054"/>
      <c r="C10" s="967"/>
      <c r="D10" s="967"/>
      <c r="E10" s="967"/>
      <c r="F10" s="967"/>
      <c r="G10" s="967"/>
      <c r="H10" s="967"/>
      <c r="I10" s="1048"/>
      <c r="J10" s="1048"/>
      <c r="K10" s="1048"/>
      <c r="L10" s="207"/>
    </row>
    <row r="11" spans="1:12" x14ac:dyDescent="0.2">
      <c r="A11" s="1054"/>
      <c r="B11" s="1054"/>
      <c r="C11" s="967"/>
      <c r="D11" s="967"/>
      <c r="E11" s="967"/>
      <c r="F11" s="967"/>
      <c r="G11" s="967"/>
      <c r="H11" s="967"/>
      <c r="I11" s="1048"/>
      <c r="J11" s="1048"/>
      <c r="K11" s="1048"/>
      <c r="L11" s="207"/>
    </row>
    <row r="12" spans="1:12" x14ac:dyDescent="0.2">
      <c r="A12" s="1055"/>
      <c r="B12" s="1055"/>
      <c r="C12" s="968"/>
      <c r="D12" s="968"/>
      <c r="E12" s="968"/>
      <c r="F12" s="968"/>
      <c r="G12" s="968"/>
      <c r="H12" s="968"/>
      <c r="I12" s="1049"/>
      <c r="J12" s="1049"/>
      <c r="K12" s="1049"/>
      <c r="L12" s="715"/>
    </row>
    <row r="13" spans="1:12" hidden="1" x14ac:dyDescent="0.2">
      <c r="K13" s="14"/>
    </row>
    <row r="14" spans="1:12" x14ac:dyDescent="0.2">
      <c r="A14" s="521"/>
      <c r="B14" s="716"/>
      <c r="C14" s="717"/>
      <c r="D14" s="716"/>
      <c r="E14" s="718"/>
      <c r="F14" s="719"/>
      <c r="G14" s="720"/>
      <c r="H14" s="721"/>
      <c r="I14" s="719"/>
      <c r="J14" s="718"/>
      <c r="K14" s="523"/>
    </row>
    <row r="15" spans="1:12" x14ac:dyDescent="0.2">
      <c r="A15" s="521"/>
      <c r="B15" s="716"/>
      <c r="C15" s="717"/>
      <c r="D15" s="716"/>
      <c r="E15" s="718"/>
      <c r="F15" s="719"/>
      <c r="G15" s="720"/>
      <c r="H15" s="721"/>
      <c r="I15" s="719"/>
      <c r="J15" s="718"/>
      <c r="K15" s="523"/>
    </row>
    <row r="16" spans="1:12" x14ac:dyDescent="0.2">
      <c r="A16" s="521"/>
      <c r="B16" s="716"/>
      <c r="C16" s="717"/>
      <c r="D16" s="716"/>
      <c r="E16" s="718"/>
      <c r="F16" s="719"/>
      <c r="G16" s="720"/>
      <c r="H16" s="721"/>
      <c r="I16" s="719"/>
      <c r="J16" s="718"/>
      <c r="K16" s="523"/>
    </row>
    <row r="17" spans="1:11" x14ac:dyDescent="0.2">
      <c r="A17" s="521"/>
      <c r="B17" s="716"/>
      <c r="C17" s="717"/>
      <c r="D17" s="716"/>
      <c r="E17" s="718"/>
      <c r="F17" s="719"/>
      <c r="G17" s="720"/>
      <c r="H17" s="721"/>
      <c r="I17" s="719"/>
      <c r="J17" s="718"/>
      <c r="K17" s="523"/>
    </row>
    <row r="18" spans="1:11" x14ac:dyDescent="0.2">
      <c r="A18" s="521"/>
      <c r="B18" s="716"/>
      <c r="C18" s="717"/>
      <c r="D18" s="716"/>
      <c r="E18" s="718"/>
      <c r="F18" s="719"/>
      <c r="G18" s="720"/>
      <c r="H18" s="721"/>
      <c r="I18" s="719"/>
      <c r="J18" s="718"/>
      <c r="K18" s="523"/>
    </row>
    <row r="19" spans="1:11" x14ac:dyDescent="0.2">
      <c r="A19" s="521"/>
      <c r="B19" s="716"/>
      <c r="C19" s="717"/>
      <c r="D19" s="716"/>
      <c r="E19" s="718"/>
      <c r="F19" s="719"/>
      <c r="G19" s="720"/>
      <c r="H19" s="721"/>
      <c r="I19" s="719"/>
      <c r="J19" s="718"/>
      <c r="K19" s="523"/>
    </row>
    <row r="20" spans="1:11" x14ac:dyDescent="0.2">
      <c r="A20" s="521"/>
      <c r="B20" s="716"/>
      <c r="C20" s="717"/>
      <c r="D20" s="716"/>
      <c r="E20" s="718"/>
      <c r="F20" s="719"/>
      <c r="G20" s="720"/>
      <c r="H20" s="721"/>
      <c r="I20" s="719"/>
      <c r="J20" s="718"/>
      <c r="K20" s="523"/>
    </row>
    <row r="21" spans="1:11" x14ac:dyDescent="0.2">
      <c r="A21" s="521"/>
      <c r="B21" s="716"/>
      <c r="C21" s="717"/>
      <c r="D21" s="716"/>
      <c r="E21" s="718"/>
      <c r="F21" s="719"/>
      <c r="G21" s="720"/>
      <c r="H21" s="721"/>
      <c r="I21" s="719"/>
      <c r="J21" s="718"/>
      <c r="K21" s="523"/>
    </row>
    <row r="22" spans="1:11" x14ac:dyDescent="0.2">
      <c r="A22" s="521"/>
      <c r="B22" s="716"/>
      <c r="C22" s="717"/>
      <c r="D22" s="716"/>
      <c r="E22" s="718"/>
      <c r="F22" s="719"/>
      <c r="G22" s="720"/>
      <c r="H22" s="721"/>
      <c r="I22" s="719"/>
      <c r="J22" s="718"/>
      <c r="K22" s="523"/>
    </row>
    <row r="23" spans="1:11" x14ac:dyDescent="0.2">
      <c r="A23" s="521"/>
      <c r="B23" s="716"/>
      <c r="C23" s="717"/>
      <c r="D23" s="716"/>
      <c r="E23" s="718"/>
      <c r="F23" s="719"/>
      <c r="G23" s="720"/>
      <c r="H23" s="721"/>
      <c r="I23" s="719"/>
      <c r="J23" s="718"/>
      <c r="K23" s="523"/>
    </row>
    <row r="24" spans="1:11" x14ac:dyDescent="0.2">
      <c r="A24" s="521"/>
      <c r="B24" s="716"/>
      <c r="C24" s="717"/>
      <c r="D24" s="716"/>
      <c r="E24" s="718"/>
      <c r="F24" s="719"/>
      <c r="G24" s="720"/>
      <c r="H24" s="721"/>
      <c r="I24" s="719"/>
      <c r="J24" s="718"/>
      <c r="K24" s="523"/>
    </row>
    <row r="25" spans="1:11" x14ac:dyDescent="0.2">
      <c r="A25" s="521"/>
      <c r="B25" s="716"/>
      <c r="C25" s="717"/>
      <c r="D25" s="716"/>
      <c r="E25" s="718"/>
      <c r="F25" s="719"/>
      <c r="G25" s="720"/>
      <c r="H25" s="721"/>
      <c r="I25" s="719"/>
      <c r="J25" s="718"/>
      <c r="K25" s="523"/>
    </row>
    <row r="26" spans="1:11" x14ac:dyDescent="0.2">
      <c r="A26" s="521"/>
      <c r="B26" s="716"/>
      <c r="C26" s="717"/>
      <c r="D26" s="716"/>
      <c r="E26" s="718"/>
      <c r="F26" s="719"/>
      <c r="G26" s="720"/>
      <c r="H26" s="721"/>
      <c r="I26" s="719"/>
      <c r="J26" s="718"/>
      <c r="K26" s="523"/>
    </row>
    <row r="27" spans="1:11" x14ac:dyDescent="0.2">
      <c r="A27" s="521"/>
      <c r="B27" s="716"/>
      <c r="C27" s="717"/>
      <c r="D27" s="716"/>
      <c r="E27" s="718"/>
      <c r="F27" s="719"/>
      <c r="G27" s="720"/>
      <c r="H27" s="721"/>
      <c r="I27" s="719"/>
      <c r="J27" s="718"/>
      <c r="K27" s="523"/>
    </row>
    <row r="28" spans="1:11" x14ac:dyDescent="0.2">
      <c r="A28" s="521"/>
      <c r="B28" s="716"/>
      <c r="C28" s="717"/>
      <c r="D28" s="716"/>
      <c r="E28" s="718"/>
      <c r="F28" s="719"/>
      <c r="G28" s="720"/>
      <c r="H28" s="721"/>
      <c r="I28" s="719"/>
      <c r="J28" s="718"/>
      <c r="K28" s="523"/>
    </row>
    <row r="29" spans="1:11" x14ac:dyDescent="0.2">
      <c r="A29" s="521"/>
      <c r="B29" s="716"/>
      <c r="C29" s="717"/>
      <c r="D29" s="716"/>
      <c r="E29" s="718"/>
      <c r="F29" s="719"/>
      <c r="G29" s="720"/>
      <c r="H29" s="721"/>
      <c r="I29" s="719"/>
      <c r="J29" s="718"/>
      <c r="K29" s="523"/>
    </row>
    <row r="30" spans="1:11" x14ac:dyDescent="0.2">
      <c r="A30" s="521"/>
      <c r="B30" s="716"/>
      <c r="C30" s="717"/>
      <c r="D30" s="716"/>
      <c r="E30" s="718"/>
      <c r="F30" s="719"/>
      <c r="G30" s="720"/>
      <c r="H30" s="721"/>
      <c r="I30" s="719"/>
      <c r="J30" s="718"/>
      <c r="K30" s="523"/>
    </row>
    <row r="31" spans="1:11" x14ac:dyDescent="0.2">
      <c r="A31" s="521"/>
      <c r="B31" s="716"/>
      <c r="C31" s="717"/>
      <c r="D31" s="716"/>
      <c r="E31" s="718"/>
      <c r="F31" s="719"/>
      <c r="G31" s="720"/>
      <c r="H31" s="721"/>
      <c r="I31" s="719"/>
      <c r="J31" s="718"/>
      <c r="K31" s="523"/>
    </row>
    <row r="32" spans="1:11" x14ac:dyDescent="0.2">
      <c r="A32" s="521"/>
      <c r="B32" s="716"/>
      <c r="C32" s="717"/>
      <c r="D32" s="716"/>
      <c r="E32" s="718"/>
      <c r="F32" s="719"/>
      <c r="G32" s="720"/>
      <c r="H32" s="721"/>
      <c r="I32" s="719"/>
      <c r="J32" s="718"/>
      <c r="K32" s="523"/>
    </row>
    <row r="33" spans="1:11" x14ac:dyDescent="0.2">
      <c r="A33" s="521"/>
      <c r="B33" s="716"/>
      <c r="C33" s="717"/>
      <c r="D33" s="716"/>
      <c r="E33" s="718"/>
      <c r="F33" s="719"/>
      <c r="G33" s="720"/>
      <c r="H33" s="721"/>
      <c r="I33" s="719"/>
      <c r="J33" s="718"/>
      <c r="K33" s="523"/>
    </row>
    <row r="34" spans="1:11" x14ac:dyDescent="0.2">
      <c r="A34" s="521"/>
      <c r="B34" s="716"/>
      <c r="C34" s="717"/>
      <c r="D34" s="716"/>
      <c r="E34" s="718"/>
      <c r="F34" s="719"/>
      <c r="G34" s="720"/>
      <c r="H34" s="721"/>
      <c r="I34" s="719"/>
      <c r="J34" s="718"/>
      <c r="K34" s="523"/>
    </row>
    <row r="35" spans="1:11" x14ac:dyDescent="0.2">
      <c r="A35" s="521"/>
      <c r="B35" s="716"/>
      <c r="C35" s="717"/>
      <c r="D35" s="716"/>
      <c r="E35" s="718"/>
      <c r="F35" s="719"/>
      <c r="G35" s="720"/>
      <c r="H35" s="721"/>
      <c r="I35" s="719"/>
      <c r="J35" s="718"/>
      <c r="K35" s="523"/>
    </row>
    <row r="36" spans="1:11" x14ac:dyDescent="0.2">
      <c r="A36" s="521"/>
      <c r="B36" s="716"/>
      <c r="C36" s="717"/>
      <c r="D36" s="716"/>
      <c r="E36" s="718"/>
      <c r="F36" s="719"/>
      <c r="G36" s="720"/>
      <c r="H36" s="721"/>
      <c r="I36" s="719"/>
      <c r="J36" s="718"/>
      <c r="K36" s="523"/>
    </row>
    <row r="37" spans="1:11" x14ac:dyDescent="0.2">
      <c r="A37" s="521"/>
      <c r="B37" s="716"/>
      <c r="C37" s="717"/>
      <c r="D37" s="716"/>
      <c r="E37" s="718"/>
      <c r="F37" s="719"/>
      <c r="G37" s="720"/>
      <c r="H37" s="721"/>
      <c r="I37" s="719"/>
      <c r="J37" s="718"/>
      <c r="K37" s="523"/>
    </row>
    <row r="38" spans="1:11" x14ac:dyDescent="0.2">
      <c r="A38" s="521"/>
      <c r="B38" s="716"/>
      <c r="C38" s="717"/>
      <c r="D38" s="716"/>
      <c r="E38" s="718"/>
      <c r="F38" s="719"/>
      <c r="G38" s="720"/>
      <c r="H38" s="721"/>
      <c r="I38" s="719"/>
      <c r="J38" s="718"/>
      <c r="K38" s="523"/>
    </row>
    <row r="39" spans="1:11" x14ac:dyDescent="0.2">
      <c r="A39" s="521"/>
      <c r="B39" s="716"/>
      <c r="C39" s="717"/>
      <c r="D39" s="716"/>
      <c r="E39" s="718"/>
      <c r="F39" s="719"/>
      <c r="G39" s="720"/>
      <c r="H39" s="721"/>
      <c r="I39" s="719"/>
      <c r="J39" s="718"/>
      <c r="K39" s="523"/>
    </row>
    <row r="40" spans="1:11" x14ac:dyDescent="0.2">
      <c r="A40" s="521"/>
      <c r="B40" s="716"/>
      <c r="C40" s="717"/>
      <c r="D40" s="716"/>
      <c r="E40" s="718"/>
      <c r="F40" s="719"/>
      <c r="G40" s="720"/>
      <c r="H40" s="721"/>
      <c r="I40" s="719"/>
      <c r="J40" s="718"/>
      <c r="K40" s="523"/>
    </row>
    <row r="41" spans="1:11" x14ac:dyDescent="0.2">
      <c r="A41" s="521"/>
      <c r="B41" s="716"/>
      <c r="C41" s="717"/>
      <c r="D41" s="716"/>
      <c r="E41" s="718"/>
      <c r="F41" s="719"/>
      <c r="G41" s="720"/>
      <c r="H41" s="721"/>
      <c r="I41" s="719"/>
      <c r="J41" s="718"/>
      <c r="K41" s="523"/>
    </row>
    <row r="42" spans="1:11" x14ac:dyDescent="0.2">
      <c r="A42" s="521"/>
      <c r="B42" s="716"/>
      <c r="C42" s="717"/>
      <c r="D42" s="716"/>
      <c r="E42" s="718"/>
      <c r="F42" s="719"/>
      <c r="G42" s="720"/>
      <c r="H42" s="721"/>
      <c r="I42" s="719"/>
      <c r="J42" s="718"/>
      <c r="K42" s="523"/>
    </row>
    <row r="43" spans="1:11" x14ac:dyDescent="0.2">
      <c r="A43" s="521"/>
      <c r="B43" s="716"/>
      <c r="C43" s="717"/>
      <c r="D43" s="716"/>
      <c r="E43" s="718"/>
      <c r="F43" s="719"/>
      <c r="G43" s="720"/>
      <c r="H43" s="721"/>
      <c r="I43" s="719"/>
      <c r="J43" s="718"/>
      <c r="K43" s="523"/>
    </row>
    <row r="44" spans="1:11" ht="15" x14ac:dyDescent="0.25">
      <c r="A44" s="206" t="s">
        <v>757</v>
      </c>
      <c r="K44" s="722"/>
    </row>
    <row r="45" spans="1:11" x14ac:dyDescent="0.2">
      <c r="A45" s="723" t="s">
        <v>813</v>
      </c>
      <c r="B45" s="18"/>
      <c r="C45" s="18"/>
      <c r="D45" s="18"/>
      <c r="E45" s="18"/>
      <c r="F45" s="18"/>
      <c r="G45" s="18"/>
      <c r="H45" s="18"/>
      <c r="I45" s="18"/>
      <c r="J45" s="18"/>
      <c r="K45" s="724"/>
    </row>
    <row r="46" spans="1:11" x14ac:dyDescent="0.2">
      <c r="K46" s="725"/>
    </row>
    <row r="47" spans="1:11" x14ac:dyDescent="0.2">
      <c r="K47" s="725"/>
    </row>
    <row r="48" spans="1:11" x14ac:dyDescent="0.2">
      <c r="K48" s="725"/>
    </row>
    <row r="49" spans="11:11" x14ac:dyDescent="0.2">
      <c r="K49" s="725"/>
    </row>
    <row r="50" spans="11:11" x14ac:dyDescent="0.2">
      <c r="K50" s="725"/>
    </row>
  </sheetData>
  <sheetProtection selectLockedCells="1"/>
  <mergeCells count="19">
    <mergeCell ref="A9:A12"/>
    <mergeCell ref="B9:B12"/>
    <mergeCell ref="C9:C12"/>
    <mergeCell ref="D9:D12"/>
    <mergeCell ref="E9:E12"/>
    <mergeCell ref="A2:K2"/>
    <mergeCell ref="A3:K3"/>
    <mergeCell ref="G5:H5"/>
    <mergeCell ref="J5:K5"/>
    <mergeCell ref="A6:B6"/>
    <mergeCell ref="C6:F6"/>
    <mergeCell ref="G6:H6"/>
    <mergeCell ref="J6:K6"/>
    <mergeCell ref="H9:H12"/>
    <mergeCell ref="I9:I12"/>
    <mergeCell ref="J9:J12"/>
    <mergeCell ref="K9:K12"/>
    <mergeCell ref="F9:F12"/>
    <mergeCell ref="G9:G12"/>
  </mergeCells>
  <conditionalFormatting sqref="A1:XFD4 L5:XFD6 A7:XFD8 A13:XFD1048576 A9:B9 E9:I9 L9:XFD12">
    <cfRule type="expression" dxfId="103" priority="20">
      <formula>CELL("protect",A1)=0</formula>
    </cfRule>
  </conditionalFormatting>
  <conditionalFormatting sqref="A13:A44">
    <cfRule type="expression" dxfId="102" priority="19">
      <formula>CELL("protect",A13)=0</formula>
    </cfRule>
  </conditionalFormatting>
  <conditionalFormatting sqref="K13:K44">
    <cfRule type="expression" dxfId="101" priority="18">
      <formula>CELL("protect",K13)=0</formula>
    </cfRule>
  </conditionalFormatting>
  <conditionalFormatting sqref="B5">
    <cfRule type="expression" dxfId="100" priority="17">
      <formula>CELL("protect",B5)=0</formula>
    </cfRule>
  </conditionalFormatting>
  <conditionalFormatting sqref="A5">
    <cfRule type="expression" dxfId="99" priority="16">
      <formula>CELL("protect",A5)=0</formula>
    </cfRule>
  </conditionalFormatting>
  <conditionalFormatting sqref="C6">
    <cfRule type="expression" dxfId="98" priority="13">
      <formula>CELL("protect",C6)=0</formula>
    </cfRule>
  </conditionalFormatting>
  <conditionalFormatting sqref="G5:H5">
    <cfRule type="expression" dxfId="97" priority="12">
      <formula>CELL("Protect",G5)=0</formula>
    </cfRule>
  </conditionalFormatting>
  <conditionalFormatting sqref="J5:K5">
    <cfRule type="expression" dxfId="96" priority="10">
      <formula>CELL("Protect",J5)=0</formula>
    </cfRule>
  </conditionalFormatting>
  <conditionalFormatting sqref="C5:D5">
    <cfRule type="expression" dxfId="95" priority="14">
      <formula>CELL("protect",C5)=0</formula>
    </cfRule>
  </conditionalFormatting>
  <conditionalFormatting sqref="C9">
    <cfRule type="expression" dxfId="94" priority="8">
      <formula>CELL("protect",C9)=0</formula>
    </cfRule>
  </conditionalFormatting>
  <conditionalFormatting sqref="D9">
    <cfRule type="expression" dxfId="93" priority="7">
      <formula>CELL("protect",D9)=0</formula>
    </cfRule>
  </conditionalFormatting>
  <conditionalFormatting sqref="J9">
    <cfRule type="expression" dxfId="92" priority="6">
      <formula>CELL("protect",J9)=0</formula>
    </cfRule>
  </conditionalFormatting>
  <conditionalFormatting sqref="L12">
    <cfRule type="expression" dxfId="91" priority="5">
      <formula>CELL("protect",L12)=0</formula>
    </cfRule>
  </conditionalFormatting>
  <conditionalFormatting sqref="K9">
    <cfRule type="expression" dxfId="90" priority="4">
      <formula>CELL("protect",K9)=0</formula>
    </cfRule>
  </conditionalFormatting>
  <conditionalFormatting sqref="A6">
    <cfRule type="expression" dxfId="89" priority="3">
      <formula>CELL("protect",A6)=0</formula>
    </cfRule>
  </conditionalFormatting>
  <conditionalFormatting sqref="G6:H6">
    <cfRule type="expression" dxfId="88" priority="2">
      <formula>CELL("Protect",G6)=0</formula>
    </cfRule>
  </conditionalFormatting>
  <conditionalFormatting sqref="J6">
    <cfRule type="expression" dxfId="87" priority="1">
      <formula>CELL("protect",J6)=0</formula>
    </cfRule>
  </conditionalFormatting>
  <printOptions horizontalCentered="1" verticalCentered="1"/>
  <pageMargins left="0.3" right="0.25" top="0.5" bottom="0.4" header="0.5" footer="0.3"/>
  <pageSetup scale="89" orientation="landscape" r:id="rId1"/>
  <headerFooter>
    <oddFooter>&amp;R&amp;"Tahoma,Regular"&amp;10ID-46 (rev. 07/21), Schedule &amp;A</oddFooter>
  </headerFooter>
  <drawing r:id="rId2"/>
  <legacyDrawing r:id="rId3"/>
  <controls>
    <mc:AlternateContent xmlns:mc="http://schemas.openxmlformats.org/markup-compatibility/2006">
      <mc:Choice Requires="x14">
        <control shapeId="161793" r:id="rId4" name="CheckBox1">
          <controlPr defaultSize="0" autoLine="0" r:id="rId5">
            <anchor moveWithCells="1">
              <from>
                <xdr:col>9</xdr:col>
                <xdr:colOff>352425</xdr:colOff>
                <xdr:row>0</xdr:row>
                <xdr:rowOff>28575</xdr:rowOff>
              </from>
              <to>
                <xdr:col>10</xdr:col>
                <xdr:colOff>752475</xdr:colOff>
                <xdr:row>2</xdr:row>
                <xdr:rowOff>38100</xdr:rowOff>
              </to>
            </anchor>
          </controlPr>
        </control>
      </mc:Choice>
      <mc:Fallback>
        <control shapeId="161793" r:id="rId4" name="CheckBox1"/>
      </mc:Fallback>
    </mc:AlternateContent>
  </controls>
</worksheet>
</file>

<file path=xl/worksheets/sheet3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D00-000000000000}">
  <sheetPr codeName="Sheet29"/>
  <dimension ref="A1:L50"/>
  <sheetViews>
    <sheetView zoomScale="88" zoomScaleNormal="88" workbookViewId="0">
      <pane ySplit="13" topLeftCell="A14" activePane="bottomLeft" state="frozen"/>
      <selection activeCell="A14" sqref="A14"/>
      <selection pane="bottomLeft" activeCell="A14" sqref="A14"/>
    </sheetView>
  </sheetViews>
  <sheetFormatPr defaultRowHeight="14.25" x14ac:dyDescent="0.2"/>
  <cols>
    <col min="1" max="1" width="24.5" style="15" customWidth="1"/>
    <col min="2" max="2" width="21.625" style="15" customWidth="1"/>
    <col min="3" max="11" width="10.375" style="15" customWidth="1"/>
    <col min="12" max="16384" width="9" style="15"/>
  </cols>
  <sheetData>
    <row r="1" spans="1:12" s="8" customFormat="1" ht="5.25" customHeight="1" x14ac:dyDescent="0.2">
      <c r="A1" s="710"/>
      <c r="B1" s="711"/>
      <c r="C1" s="711"/>
      <c r="D1" s="711"/>
      <c r="E1" s="711"/>
      <c r="F1" s="711"/>
      <c r="G1" s="711"/>
      <c r="H1" s="711"/>
      <c r="I1" s="711"/>
      <c r="J1" s="711"/>
      <c r="K1" s="35"/>
    </row>
    <row r="2" spans="1:12" s="8" customFormat="1" ht="15" x14ac:dyDescent="0.2">
      <c r="A2" s="924" t="s">
        <v>759</v>
      </c>
      <c r="B2" s="1050"/>
      <c r="C2" s="1050"/>
      <c r="D2" s="1050"/>
      <c r="E2" s="1050"/>
      <c r="F2" s="1050"/>
      <c r="G2" s="1050"/>
      <c r="H2" s="1050"/>
      <c r="I2" s="1050"/>
      <c r="J2" s="1050"/>
      <c r="K2" s="926"/>
    </row>
    <row r="3" spans="1:12" s="8" customFormat="1" ht="15" x14ac:dyDescent="0.2">
      <c r="A3" s="924" t="s">
        <v>747</v>
      </c>
      <c r="B3" s="1050"/>
      <c r="C3" s="1050"/>
      <c r="D3" s="1050"/>
      <c r="E3" s="1050"/>
      <c r="F3" s="1050"/>
      <c r="G3" s="1050"/>
      <c r="H3" s="1050"/>
      <c r="I3" s="1050"/>
      <c r="J3" s="1050"/>
      <c r="K3" s="926"/>
    </row>
    <row r="4" spans="1:12" s="8" customFormat="1" ht="6" customHeight="1" x14ac:dyDescent="0.2">
      <c r="A4" s="708"/>
      <c r="B4" s="712"/>
      <c r="C4" s="712"/>
      <c r="D4" s="712"/>
      <c r="E4" s="712"/>
      <c r="F4" s="712"/>
      <c r="G4" s="712"/>
      <c r="H4" s="712"/>
      <c r="I4" s="712"/>
      <c r="J4" s="712"/>
      <c r="K4" s="709"/>
    </row>
    <row r="5" spans="1:12" s="8" customFormat="1" ht="15.75" x14ac:dyDescent="0.25">
      <c r="A5" s="85" t="s">
        <v>162</v>
      </c>
      <c r="C5" s="713" t="s">
        <v>47</v>
      </c>
      <c r="D5" s="713"/>
      <c r="F5"/>
      <c r="G5" s="1051" t="s">
        <v>163</v>
      </c>
      <c r="H5" s="1051"/>
      <c r="I5"/>
      <c r="J5" s="1052" t="s">
        <v>107</v>
      </c>
      <c r="K5" s="917"/>
    </row>
    <row r="6" spans="1:12" s="8" customFormat="1" ht="15.75" x14ac:dyDescent="0.25">
      <c r="A6" s="910">
        <f>Cert!$A$8</f>
        <v>0</v>
      </c>
      <c r="B6" s="911"/>
      <c r="C6" s="960">
        <f>Cert!$F$8</f>
        <v>0</v>
      </c>
      <c r="D6" s="960"/>
      <c r="E6" s="960"/>
      <c r="F6" s="960"/>
      <c r="G6" s="912">
        <f>Cert!$K$8</f>
        <v>0</v>
      </c>
      <c r="H6" s="912"/>
      <c r="I6"/>
      <c r="J6" s="912" t="str">
        <f>TEXT(Cert!$K$10,"mm/dd/yy")&amp;" to "&amp;TEXT(Cert!$M$10,"mm/dd/yy")</f>
        <v>07/01/20 to 06/30/21</v>
      </c>
      <c r="K6" s="920"/>
    </row>
    <row r="7" spans="1:12" x14ac:dyDescent="0.2">
      <c r="A7" s="209"/>
      <c r="B7" s="18"/>
      <c r="C7" s="18"/>
      <c r="D7" s="18"/>
      <c r="E7" s="18"/>
      <c r="F7" s="18"/>
      <c r="G7" s="18"/>
      <c r="H7" s="18"/>
      <c r="I7" s="210"/>
      <c r="J7" s="534"/>
      <c r="K7" s="247"/>
    </row>
    <row r="8" spans="1:12" s="714" customFormat="1" x14ac:dyDescent="0.2">
      <c r="A8" s="90" t="s">
        <v>9</v>
      </c>
      <c r="B8" s="90" t="s">
        <v>554</v>
      </c>
      <c r="C8" s="90" t="s">
        <v>555</v>
      </c>
      <c r="D8" s="90" t="s">
        <v>556</v>
      </c>
      <c r="E8" s="90" t="s">
        <v>564</v>
      </c>
      <c r="F8" s="90" t="s">
        <v>558</v>
      </c>
      <c r="G8" s="90" t="s">
        <v>559</v>
      </c>
      <c r="H8" s="90" t="s">
        <v>560</v>
      </c>
      <c r="I8" s="92" t="s">
        <v>561</v>
      </c>
      <c r="J8" s="90" t="s">
        <v>562</v>
      </c>
      <c r="K8" s="92" t="s">
        <v>563</v>
      </c>
    </row>
    <row r="9" spans="1:12" ht="14.25" customHeight="1" x14ac:dyDescent="0.2">
      <c r="A9" s="1053" t="s">
        <v>748</v>
      </c>
      <c r="B9" s="1053" t="s">
        <v>749</v>
      </c>
      <c r="C9" s="966" t="s">
        <v>501</v>
      </c>
      <c r="D9" s="966" t="s">
        <v>812</v>
      </c>
      <c r="E9" s="966" t="s">
        <v>750</v>
      </c>
      <c r="F9" s="966" t="s">
        <v>751</v>
      </c>
      <c r="G9" s="966" t="s">
        <v>752</v>
      </c>
      <c r="H9" s="966" t="s">
        <v>753</v>
      </c>
      <c r="I9" s="1047" t="s">
        <v>754</v>
      </c>
      <c r="J9" s="1047" t="s">
        <v>755</v>
      </c>
      <c r="K9" s="1047" t="s">
        <v>756</v>
      </c>
      <c r="L9" s="207"/>
    </row>
    <row r="10" spans="1:12" x14ac:dyDescent="0.2">
      <c r="A10" s="1054"/>
      <c r="B10" s="1054"/>
      <c r="C10" s="967"/>
      <c r="D10" s="967"/>
      <c r="E10" s="967"/>
      <c r="F10" s="967"/>
      <c r="G10" s="967"/>
      <c r="H10" s="967"/>
      <c r="I10" s="1048"/>
      <c r="J10" s="1048"/>
      <c r="K10" s="1048"/>
      <c r="L10" s="207"/>
    </row>
    <row r="11" spans="1:12" x14ac:dyDescent="0.2">
      <c r="A11" s="1054"/>
      <c r="B11" s="1054"/>
      <c r="C11" s="967"/>
      <c r="D11" s="967"/>
      <c r="E11" s="967"/>
      <c r="F11" s="967"/>
      <c r="G11" s="967"/>
      <c r="H11" s="967"/>
      <c r="I11" s="1048"/>
      <c r="J11" s="1048"/>
      <c r="K11" s="1048"/>
      <c r="L11" s="207"/>
    </row>
    <row r="12" spans="1:12" x14ac:dyDescent="0.2">
      <c r="A12" s="1055"/>
      <c r="B12" s="1055"/>
      <c r="C12" s="968"/>
      <c r="D12" s="968"/>
      <c r="E12" s="968"/>
      <c r="F12" s="968"/>
      <c r="G12" s="968"/>
      <c r="H12" s="968"/>
      <c r="I12" s="1049"/>
      <c r="J12" s="1049"/>
      <c r="K12" s="1049"/>
      <c r="L12" s="715"/>
    </row>
    <row r="13" spans="1:12" hidden="1" x14ac:dyDescent="0.2">
      <c r="K13" s="14"/>
    </row>
    <row r="14" spans="1:12" x14ac:dyDescent="0.2">
      <c r="A14" s="521"/>
      <c r="B14" s="716"/>
      <c r="C14" s="717"/>
      <c r="D14" s="716"/>
      <c r="E14" s="718"/>
      <c r="F14" s="719"/>
      <c r="G14" s="720"/>
      <c r="H14" s="721"/>
      <c r="I14" s="719"/>
      <c r="J14" s="718"/>
      <c r="K14" s="523"/>
    </row>
    <row r="15" spans="1:12" x14ac:dyDescent="0.2">
      <c r="A15" s="521"/>
      <c r="B15" s="716"/>
      <c r="C15" s="717"/>
      <c r="D15" s="716"/>
      <c r="E15" s="718"/>
      <c r="F15" s="719"/>
      <c r="G15" s="720"/>
      <c r="H15" s="721"/>
      <c r="I15" s="719"/>
      <c r="J15" s="718"/>
      <c r="K15" s="523"/>
    </row>
    <row r="16" spans="1:12" x14ac:dyDescent="0.2">
      <c r="A16" s="521"/>
      <c r="B16" s="716"/>
      <c r="C16" s="717"/>
      <c r="D16" s="716"/>
      <c r="E16" s="718"/>
      <c r="F16" s="719"/>
      <c r="G16" s="720"/>
      <c r="H16" s="721"/>
      <c r="I16" s="719"/>
      <c r="J16" s="718"/>
      <c r="K16" s="523"/>
    </row>
    <row r="17" spans="1:11" x14ac:dyDescent="0.2">
      <c r="A17" s="521"/>
      <c r="B17" s="716"/>
      <c r="C17" s="717"/>
      <c r="D17" s="716"/>
      <c r="E17" s="718"/>
      <c r="F17" s="719"/>
      <c r="G17" s="720"/>
      <c r="H17" s="721"/>
      <c r="I17" s="719"/>
      <c r="J17" s="718"/>
      <c r="K17" s="523"/>
    </row>
    <row r="18" spans="1:11" x14ac:dyDescent="0.2">
      <c r="A18" s="521"/>
      <c r="B18" s="716"/>
      <c r="C18" s="717"/>
      <c r="D18" s="716"/>
      <c r="E18" s="718"/>
      <c r="F18" s="719"/>
      <c r="G18" s="720"/>
      <c r="H18" s="721"/>
      <c r="I18" s="719"/>
      <c r="J18" s="718"/>
      <c r="K18" s="523"/>
    </row>
    <row r="19" spans="1:11" x14ac:dyDescent="0.2">
      <c r="A19" s="521"/>
      <c r="B19" s="716"/>
      <c r="C19" s="717"/>
      <c r="D19" s="716"/>
      <c r="E19" s="718"/>
      <c r="F19" s="719"/>
      <c r="G19" s="720"/>
      <c r="H19" s="721"/>
      <c r="I19" s="719"/>
      <c r="J19" s="718"/>
      <c r="K19" s="523"/>
    </row>
    <row r="20" spans="1:11" x14ac:dyDescent="0.2">
      <c r="A20" s="521"/>
      <c r="B20" s="716"/>
      <c r="C20" s="717"/>
      <c r="D20" s="716"/>
      <c r="E20" s="718"/>
      <c r="F20" s="719"/>
      <c r="G20" s="720"/>
      <c r="H20" s="721"/>
      <c r="I20" s="719"/>
      <c r="J20" s="718"/>
      <c r="K20" s="523"/>
    </row>
    <row r="21" spans="1:11" x14ac:dyDescent="0.2">
      <c r="A21" s="521"/>
      <c r="B21" s="716"/>
      <c r="C21" s="717"/>
      <c r="D21" s="716"/>
      <c r="E21" s="718"/>
      <c r="F21" s="719"/>
      <c r="G21" s="720"/>
      <c r="H21" s="721"/>
      <c r="I21" s="719"/>
      <c r="J21" s="718"/>
      <c r="K21" s="523"/>
    </row>
    <row r="22" spans="1:11" x14ac:dyDescent="0.2">
      <c r="A22" s="521"/>
      <c r="B22" s="716"/>
      <c r="C22" s="717"/>
      <c r="D22" s="716"/>
      <c r="E22" s="718"/>
      <c r="F22" s="719"/>
      <c r="G22" s="720"/>
      <c r="H22" s="721"/>
      <c r="I22" s="719"/>
      <c r="J22" s="718"/>
      <c r="K22" s="523"/>
    </row>
    <row r="23" spans="1:11" x14ac:dyDescent="0.2">
      <c r="A23" s="521"/>
      <c r="B23" s="716"/>
      <c r="C23" s="717"/>
      <c r="D23" s="716"/>
      <c r="E23" s="718"/>
      <c r="F23" s="719"/>
      <c r="G23" s="720"/>
      <c r="H23" s="721"/>
      <c r="I23" s="719"/>
      <c r="J23" s="718"/>
      <c r="K23" s="523"/>
    </row>
    <row r="24" spans="1:11" x14ac:dyDescent="0.2">
      <c r="A24" s="521"/>
      <c r="B24" s="716"/>
      <c r="C24" s="717"/>
      <c r="D24" s="716"/>
      <c r="E24" s="718"/>
      <c r="F24" s="719"/>
      <c r="G24" s="720"/>
      <c r="H24" s="721"/>
      <c r="I24" s="719"/>
      <c r="J24" s="718"/>
      <c r="K24" s="523"/>
    </row>
    <row r="25" spans="1:11" x14ac:dyDescent="0.2">
      <c r="A25" s="521"/>
      <c r="B25" s="716"/>
      <c r="C25" s="717"/>
      <c r="D25" s="716"/>
      <c r="E25" s="718"/>
      <c r="F25" s="719"/>
      <c r="G25" s="720"/>
      <c r="H25" s="721"/>
      <c r="I25" s="719"/>
      <c r="J25" s="718"/>
      <c r="K25" s="523"/>
    </row>
    <row r="26" spans="1:11" x14ac:dyDescent="0.2">
      <c r="A26" s="521"/>
      <c r="B26" s="716"/>
      <c r="C26" s="717"/>
      <c r="D26" s="716"/>
      <c r="E26" s="718"/>
      <c r="F26" s="719"/>
      <c r="G26" s="720"/>
      <c r="H26" s="721"/>
      <c r="I26" s="719"/>
      <c r="J26" s="718"/>
      <c r="K26" s="523"/>
    </row>
    <row r="27" spans="1:11" x14ac:dyDescent="0.2">
      <c r="A27" s="521"/>
      <c r="B27" s="716"/>
      <c r="C27" s="717"/>
      <c r="D27" s="716"/>
      <c r="E27" s="718"/>
      <c r="F27" s="719"/>
      <c r="G27" s="720"/>
      <c r="H27" s="721"/>
      <c r="I27" s="719"/>
      <c r="J27" s="718"/>
      <c r="K27" s="523"/>
    </row>
    <row r="28" spans="1:11" x14ac:dyDescent="0.2">
      <c r="A28" s="521"/>
      <c r="B28" s="716"/>
      <c r="C28" s="717"/>
      <c r="D28" s="716"/>
      <c r="E28" s="718"/>
      <c r="F28" s="719"/>
      <c r="G28" s="720"/>
      <c r="H28" s="721"/>
      <c r="I28" s="719"/>
      <c r="J28" s="718"/>
      <c r="K28" s="523"/>
    </row>
    <row r="29" spans="1:11" x14ac:dyDescent="0.2">
      <c r="A29" s="521"/>
      <c r="B29" s="716"/>
      <c r="C29" s="717"/>
      <c r="D29" s="716"/>
      <c r="E29" s="718"/>
      <c r="F29" s="719"/>
      <c r="G29" s="720"/>
      <c r="H29" s="721"/>
      <c r="I29" s="719"/>
      <c r="J29" s="718"/>
      <c r="K29" s="523"/>
    </row>
    <row r="30" spans="1:11" x14ac:dyDescent="0.2">
      <c r="A30" s="521"/>
      <c r="B30" s="716"/>
      <c r="C30" s="717"/>
      <c r="D30" s="716"/>
      <c r="E30" s="718"/>
      <c r="F30" s="719"/>
      <c r="G30" s="720"/>
      <c r="H30" s="721"/>
      <c r="I30" s="719"/>
      <c r="J30" s="718"/>
      <c r="K30" s="523"/>
    </row>
    <row r="31" spans="1:11" x14ac:dyDescent="0.2">
      <c r="A31" s="521"/>
      <c r="B31" s="716"/>
      <c r="C31" s="717"/>
      <c r="D31" s="716"/>
      <c r="E31" s="718"/>
      <c r="F31" s="719"/>
      <c r="G31" s="720"/>
      <c r="H31" s="721"/>
      <c r="I31" s="719"/>
      <c r="J31" s="718"/>
      <c r="K31" s="523"/>
    </row>
    <row r="32" spans="1:11" x14ac:dyDescent="0.2">
      <c r="A32" s="521"/>
      <c r="B32" s="716"/>
      <c r="C32" s="717"/>
      <c r="D32" s="716"/>
      <c r="E32" s="718"/>
      <c r="F32" s="719"/>
      <c r="G32" s="720"/>
      <c r="H32" s="721"/>
      <c r="I32" s="719"/>
      <c r="J32" s="718"/>
      <c r="K32" s="523"/>
    </row>
    <row r="33" spans="1:11" x14ac:dyDescent="0.2">
      <c r="A33" s="521"/>
      <c r="B33" s="716"/>
      <c r="C33" s="717"/>
      <c r="D33" s="716"/>
      <c r="E33" s="718"/>
      <c r="F33" s="719"/>
      <c r="G33" s="720"/>
      <c r="H33" s="721"/>
      <c r="I33" s="719"/>
      <c r="J33" s="718"/>
      <c r="K33" s="523"/>
    </row>
    <row r="34" spans="1:11" x14ac:dyDescent="0.2">
      <c r="A34" s="521"/>
      <c r="B34" s="716"/>
      <c r="C34" s="717"/>
      <c r="D34" s="716"/>
      <c r="E34" s="718"/>
      <c r="F34" s="719"/>
      <c r="G34" s="720"/>
      <c r="H34" s="721"/>
      <c r="I34" s="719"/>
      <c r="J34" s="718"/>
      <c r="K34" s="523"/>
    </row>
    <row r="35" spans="1:11" x14ac:dyDescent="0.2">
      <c r="A35" s="521"/>
      <c r="B35" s="716"/>
      <c r="C35" s="717"/>
      <c r="D35" s="716"/>
      <c r="E35" s="718"/>
      <c r="F35" s="719"/>
      <c r="G35" s="720"/>
      <c r="H35" s="721"/>
      <c r="I35" s="719"/>
      <c r="J35" s="718"/>
      <c r="K35" s="523"/>
    </row>
    <row r="36" spans="1:11" x14ac:dyDescent="0.2">
      <c r="A36" s="521"/>
      <c r="B36" s="716"/>
      <c r="C36" s="717"/>
      <c r="D36" s="716"/>
      <c r="E36" s="718"/>
      <c r="F36" s="719"/>
      <c r="G36" s="720"/>
      <c r="H36" s="721"/>
      <c r="I36" s="719"/>
      <c r="J36" s="718"/>
      <c r="K36" s="523"/>
    </row>
    <row r="37" spans="1:11" x14ac:dyDescent="0.2">
      <c r="A37" s="521"/>
      <c r="B37" s="716"/>
      <c r="C37" s="717"/>
      <c r="D37" s="716"/>
      <c r="E37" s="718"/>
      <c r="F37" s="719"/>
      <c r="G37" s="720"/>
      <c r="H37" s="721"/>
      <c r="I37" s="719"/>
      <c r="J37" s="718"/>
      <c r="K37" s="523"/>
    </row>
    <row r="38" spans="1:11" x14ac:dyDescent="0.2">
      <c r="A38" s="521"/>
      <c r="B38" s="716"/>
      <c r="C38" s="717"/>
      <c r="D38" s="716"/>
      <c r="E38" s="718"/>
      <c r="F38" s="719"/>
      <c r="G38" s="720"/>
      <c r="H38" s="721"/>
      <c r="I38" s="719"/>
      <c r="J38" s="718"/>
      <c r="K38" s="523"/>
    </row>
    <row r="39" spans="1:11" x14ac:dyDescent="0.2">
      <c r="A39" s="521"/>
      <c r="B39" s="716"/>
      <c r="C39" s="717"/>
      <c r="D39" s="716"/>
      <c r="E39" s="718"/>
      <c r="F39" s="719"/>
      <c r="G39" s="720"/>
      <c r="H39" s="721"/>
      <c r="I39" s="719"/>
      <c r="J39" s="718"/>
      <c r="K39" s="523"/>
    </row>
    <row r="40" spans="1:11" x14ac:dyDescent="0.2">
      <c r="A40" s="521"/>
      <c r="B40" s="716"/>
      <c r="C40" s="717"/>
      <c r="D40" s="716"/>
      <c r="E40" s="718"/>
      <c r="F40" s="719"/>
      <c r="G40" s="720"/>
      <c r="H40" s="721"/>
      <c r="I40" s="719"/>
      <c r="J40" s="718"/>
      <c r="K40" s="523"/>
    </row>
    <row r="41" spans="1:11" x14ac:dyDescent="0.2">
      <c r="A41" s="521"/>
      <c r="B41" s="716"/>
      <c r="C41" s="717"/>
      <c r="D41" s="716"/>
      <c r="E41" s="718"/>
      <c r="F41" s="719"/>
      <c r="G41" s="720"/>
      <c r="H41" s="721"/>
      <c r="I41" s="719"/>
      <c r="J41" s="718"/>
      <c r="K41" s="523"/>
    </row>
    <row r="42" spans="1:11" x14ac:dyDescent="0.2">
      <c r="A42" s="521"/>
      <c r="B42" s="716"/>
      <c r="C42" s="717"/>
      <c r="D42" s="716"/>
      <c r="E42" s="718"/>
      <c r="F42" s="719"/>
      <c r="G42" s="720"/>
      <c r="H42" s="721"/>
      <c r="I42" s="719"/>
      <c r="J42" s="718"/>
      <c r="K42" s="523"/>
    </row>
    <row r="43" spans="1:11" x14ac:dyDescent="0.2">
      <c r="A43" s="521"/>
      <c r="B43" s="716"/>
      <c r="C43" s="717"/>
      <c r="D43" s="716"/>
      <c r="E43" s="718"/>
      <c r="F43" s="719"/>
      <c r="G43" s="720"/>
      <c r="H43" s="721"/>
      <c r="I43" s="719"/>
      <c r="J43" s="718"/>
      <c r="K43" s="523"/>
    </row>
    <row r="44" spans="1:11" ht="15" x14ac:dyDescent="0.25">
      <c r="A44" s="206" t="s">
        <v>757</v>
      </c>
      <c r="K44" s="722"/>
    </row>
    <row r="45" spans="1:11" x14ac:dyDescent="0.2">
      <c r="A45" s="723" t="s">
        <v>758</v>
      </c>
      <c r="B45" s="18"/>
      <c r="C45" s="18"/>
      <c r="D45" s="18"/>
      <c r="E45" s="18"/>
      <c r="F45" s="18"/>
      <c r="G45" s="18"/>
      <c r="H45" s="18"/>
      <c r="I45" s="18"/>
      <c r="J45" s="18"/>
      <c r="K45" s="724"/>
    </row>
    <row r="46" spans="1:11" x14ac:dyDescent="0.2">
      <c r="K46" s="725"/>
    </row>
    <row r="47" spans="1:11" x14ac:dyDescent="0.2">
      <c r="K47" s="725"/>
    </row>
    <row r="48" spans="1:11" x14ac:dyDescent="0.2">
      <c r="K48" s="725"/>
    </row>
    <row r="49" spans="11:11" x14ac:dyDescent="0.2">
      <c r="K49" s="725"/>
    </row>
    <row r="50" spans="11:11" x14ac:dyDescent="0.2">
      <c r="K50" s="725"/>
    </row>
  </sheetData>
  <sheetProtection selectLockedCells="1"/>
  <mergeCells count="19">
    <mergeCell ref="A9:A12"/>
    <mergeCell ref="B9:B12"/>
    <mergeCell ref="C9:C12"/>
    <mergeCell ref="D9:D12"/>
    <mergeCell ref="E9:E12"/>
    <mergeCell ref="A2:K2"/>
    <mergeCell ref="A3:K3"/>
    <mergeCell ref="G5:H5"/>
    <mergeCell ref="J5:K5"/>
    <mergeCell ref="A6:B6"/>
    <mergeCell ref="C6:F6"/>
    <mergeCell ref="G6:H6"/>
    <mergeCell ref="J6:K6"/>
    <mergeCell ref="H9:H12"/>
    <mergeCell ref="I9:I12"/>
    <mergeCell ref="J9:J12"/>
    <mergeCell ref="K9:K12"/>
    <mergeCell ref="F9:F12"/>
    <mergeCell ref="G9:G12"/>
  </mergeCells>
  <conditionalFormatting sqref="A1:XFD4 L5:XFD6 A7:XFD8 A13:XFD1048576 A9:B9 E9:I9 L9:XFD12">
    <cfRule type="expression" dxfId="86" priority="22">
      <formula>CELL("protect",A1)=0</formula>
    </cfRule>
  </conditionalFormatting>
  <conditionalFormatting sqref="A13:A44">
    <cfRule type="expression" dxfId="85" priority="21">
      <formula>CELL("protect",A13)=0</formula>
    </cfRule>
  </conditionalFormatting>
  <conditionalFormatting sqref="K13:K44">
    <cfRule type="expression" dxfId="84" priority="20">
      <formula>CELL("protect",K13)=0</formula>
    </cfRule>
  </conditionalFormatting>
  <conditionalFormatting sqref="B5">
    <cfRule type="expression" dxfId="83" priority="19">
      <formula>CELL("protect",B5)=0</formula>
    </cfRule>
  </conditionalFormatting>
  <conditionalFormatting sqref="A5">
    <cfRule type="expression" dxfId="82" priority="18">
      <formula>CELL("protect",A5)=0</formula>
    </cfRule>
  </conditionalFormatting>
  <conditionalFormatting sqref="G5:H5">
    <cfRule type="expression" dxfId="81" priority="14">
      <formula>CELL("Protect",G5)=0</formula>
    </cfRule>
  </conditionalFormatting>
  <conditionalFormatting sqref="J5:K5">
    <cfRule type="expression" dxfId="80" priority="12">
      <formula>CELL("Protect",J5)=0</formula>
    </cfRule>
  </conditionalFormatting>
  <conditionalFormatting sqref="L12">
    <cfRule type="expression" dxfId="79" priority="7">
      <formula>CELL("protect",L12)=0</formula>
    </cfRule>
  </conditionalFormatting>
  <conditionalFormatting sqref="C5:D5">
    <cfRule type="expression" dxfId="78" priority="16">
      <formula>CELL("protect",C5)=0</formula>
    </cfRule>
  </conditionalFormatting>
  <conditionalFormatting sqref="C9">
    <cfRule type="expression" dxfId="77" priority="10">
      <formula>CELL("protect",C9)=0</formula>
    </cfRule>
  </conditionalFormatting>
  <conditionalFormatting sqref="J9">
    <cfRule type="expression" dxfId="76" priority="8">
      <formula>CELL("protect",J9)=0</formula>
    </cfRule>
  </conditionalFormatting>
  <conditionalFormatting sqref="K9">
    <cfRule type="expression" dxfId="75" priority="6">
      <formula>CELL("protect",K9)=0</formula>
    </cfRule>
  </conditionalFormatting>
  <conditionalFormatting sqref="C6">
    <cfRule type="expression" dxfId="74" priority="5">
      <formula>CELL("protect",C6)=0</formula>
    </cfRule>
  </conditionalFormatting>
  <conditionalFormatting sqref="A6">
    <cfRule type="expression" dxfId="73" priority="4">
      <formula>CELL("protect",A6)=0</formula>
    </cfRule>
  </conditionalFormatting>
  <conditionalFormatting sqref="G6:H6">
    <cfRule type="expression" dxfId="72" priority="3">
      <formula>CELL("Protect",G6)=0</formula>
    </cfRule>
  </conditionalFormatting>
  <conditionalFormatting sqref="J6">
    <cfRule type="expression" dxfId="71" priority="2">
      <formula>CELL("protect",J6)=0</formula>
    </cfRule>
  </conditionalFormatting>
  <conditionalFormatting sqref="D9">
    <cfRule type="expression" dxfId="70" priority="1">
      <formula>CELL("protect",D9)=0</formula>
    </cfRule>
  </conditionalFormatting>
  <printOptions horizontalCentered="1" verticalCentered="1"/>
  <pageMargins left="0.3" right="0.25" top="0.5" bottom="0.4" header="0.5" footer="0.3"/>
  <pageSetup scale="89" orientation="landscape" r:id="rId1"/>
  <headerFooter>
    <oddFooter>&amp;R&amp;"Tahoma,Regular"&amp;10ID-46 (rev. 07/20), Schedule &amp;A</oddFooter>
  </headerFooter>
  <drawing r:id="rId2"/>
  <legacyDrawing r:id="rId3"/>
  <controls>
    <mc:AlternateContent xmlns:mc="http://schemas.openxmlformats.org/markup-compatibility/2006">
      <mc:Choice Requires="x14">
        <control shapeId="162817" r:id="rId4" name="CheckBox1">
          <controlPr defaultSize="0" autoLine="0" r:id="rId5">
            <anchor moveWithCells="1">
              <from>
                <xdr:col>9</xdr:col>
                <xdr:colOff>352425</xdr:colOff>
                <xdr:row>0</xdr:row>
                <xdr:rowOff>28575</xdr:rowOff>
              </from>
              <to>
                <xdr:col>10</xdr:col>
                <xdr:colOff>752475</xdr:colOff>
                <xdr:row>2</xdr:row>
                <xdr:rowOff>38100</xdr:rowOff>
              </to>
            </anchor>
          </controlPr>
        </control>
      </mc:Choice>
      <mc:Fallback>
        <control shapeId="162817" r:id="rId4" name="CheckBox1"/>
      </mc:Fallback>
    </mc:AlternateContent>
  </controls>
</worksheet>
</file>

<file path=xl/worksheets/sheet3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E00-000000000000}">
  <sheetPr codeName="Sheet28">
    <pageSetUpPr fitToPage="1"/>
  </sheetPr>
  <dimension ref="A1:O47"/>
  <sheetViews>
    <sheetView zoomScale="88" zoomScaleNormal="88" workbookViewId="0">
      <pane ySplit="12" topLeftCell="A13" activePane="bottomLeft" state="frozen"/>
      <selection activeCell="J59" sqref="J59"/>
      <selection pane="bottomLeft" activeCell="A13" sqref="A13"/>
    </sheetView>
  </sheetViews>
  <sheetFormatPr defaultRowHeight="15.75" customHeight="1" x14ac:dyDescent="0.2"/>
  <cols>
    <col min="1" max="1" width="26.5" style="6" customWidth="1"/>
    <col min="2" max="2" width="9.75" style="6" customWidth="1"/>
    <col min="3" max="3" width="10.625" style="6" customWidth="1"/>
    <col min="4" max="4" width="12.5" style="6" customWidth="1"/>
    <col min="5" max="5" width="9" style="6" customWidth="1"/>
    <col min="6" max="6" width="11.875" style="6" customWidth="1"/>
    <col min="7" max="7" width="12" style="6" customWidth="1"/>
    <col min="8" max="8" width="11.875" style="6" customWidth="1"/>
    <col min="9" max="9" width="12" style="6" customWidth="1"/>
    <col min="10" max="10" width="11.875" style="6" customWidth="1"/>
    <col min="11" max="11" width="11.75" style="6" customWidth="1"/>
    <col min="12" max="12" width="9.625" style="6" customWidth="1"/>
    <col min="13" max="13" width="11.375" style="6" customWidth="1"/>
    <col min="14" max="16384" width="9" style="6"/>
  </cols>
  <sheetData>
    <row r="1" spans="1:13" s="98" customFormat="1" ht="6.75" customHeight="1" x14ac:dyDescent="0.2">
      <c r="A1" s="149"/>
      <c r="B1" s="150"/>
      <c r="C1" s="150"/>
      <c r="D1" s="150"/>
      <c r="E1" s="150"/>
      <c r="F1" s="656"/>
      <c r="G1" s="656"/>
      <c r="H1" s="150"/>
      <c r="I1" s="150"/>
      <c r="J1" s="150"/>
      <c r="K1" s="150"/>
      <c r="L1" s="150"/>
      <c r="M1" s="35"/>
    </row>
    <row r="2" spans="1:13" s="98" customFormat="1" ht="15.75" customHeight="1" x14ac:dyDescent="0.2">
      <c r="A2" s="924" t="s">
        <v>210</v>
      </c>
      <c r="B2" s="925"/>
      <c r="C2" s="925"/>
      <c r="D2" s="925"/>
      <c r="E2" s="925"/>
      <c r="F2" s="925"/>
      <c r="G2" s="925"/>
      <c r="H2" s="925"/>
      <c r="I2" s="925"/>
      <c r="J2" s="925"/>
      <c r="K2" s="925"/>
      <c r="L2" s="925"/>
      <c r="M2" s="926"/>
    </row>
    <row r="3" spans="1:13" s="98" customFormat="1" ht="15.75" customHeight="1" x14ac:dyDescent="0.2">
      <c r="A3" s="924" t="s">
        <v>209</v>
      </c>
      <c r="B3" s="925"/>
      <c r="C3" s="925"/>
      <c r="D3" s="925"/>
      <c r="E3" s="925"/>
      <c r="F3" s="925"/>
      <c r="G3" s="925"/>
      <c r="H3" s="925"/>
      <c r="I3" s="925"/>
      <c r="J3" s="925"/>
      <c r="K3" s="925"/>
      <c r="L3" s="925"/>
      <c r="M3" s="926"/>
    </row>
    <row r="4" spans="1:13" s="98" customFormat="1" ht="6" customHeight="1" x14ac:dyDescent="0.2">
      <c r="A4" s="147"/>
      <c r="B4" s="146"/>
      <c r="C4" s="146"/>
      <c r="D4" s="146"/>
      <c r="E4" s="146"/>
      <c r="F4" s="653"/>
      <c r="G4" s="653"/>
      <c r="H4" s="146"/>
      <c r="I4" s="146"/>
      <c r="J4" s="146"/>
      <c r="K4" s="146"/>
      <c r="L4" s="146"/>
      <c r="M4" s="148"/>
    </row>
    <row r="5" spans="1:13" s="98" customFormat="1" ht="15.75" customHeight="1" x14ac:dyDescent="0.25">
      <c r="A5" s="85" t="s">
        <v>162</v>
      </c>
      <c r="D5" s="613" t="s">
        <v>47</v>
      </c>
      <c r="F5"/>
      <c r="H5"/>
      <c r="I5" s="919" t="s">
        <v>163</v>
      </c>
      <c r="J5" s="919"/>
      <c r="K5"/>
      <c r="L5" s="916" t="s">
        <v>107</v>
      </c>
      <c r="M5" s="917"/>
    </row>
    <row r="6" spans="1:13" s="98" customFormat="1" ht="15.75" customHeight="1" x14ac:dyDescent="0.25">
      <c r="A6" s="910">
        <f>Cert!$A$8</f>
        <v>0</v>
      </c>
      <c r="B6" s="911"/>
      <c r="D6" s="911">
        <f>Cert!$F$8</f>
        <v>0</v>
      </c>
      <c r="E6" s="911"/>
      <c r="F6" s="911"/>
      <c r="G6" s="911"/>
      <c r="H6" s="651"/>
      <c r="I6" s="912">
        <f>Cert!$K$8</f>
        <v>0</v>
      </c>
      <c r="J6" s="912"/>
      <c r="K6"/>
      <c r="L6" s="912" t="str">
        <f>TEXT(Cert!$K$10,"mm/dd/yy")&amp;" to "&amp;TEXT(Cert!$M$10,"mm/dd/yy")</f>
        <v>07/01/20 to 06/30/21</v>
      </c>
      <c r="M6" s="920"/>
    </row>
    <row r="7" spans="1:13" s="98" customFormat="1" ht="15" x14ac:dyDescent="0.2">
      <c r="A7" s="1"/>
      <c r="B7" s="94"/>
      <c r="C7" s="94"/>
      <c r="D7" s="94"/>
      <c r="E7" s="94"/>
      <c r="F7" s="94"/>
      <c r="G7" s="94"/>
      <c r="H7" s="94"/>
      <c r="I7" s="94"/>
      <c r="J7" s="94"/>
      <c r="K7" s="2"/>
      <c r="L7" s="145"/>
      <c r="M7" s="64"/>
    </row>
    <row r="8" spans="1:13" s="249" customFormat="1" ht="15.75" customHeight="1" x14ac:dyDescent="0.2">
      <c r="A8" s="90" t="s">
        <v>9</v>
      </c>
      <c r="B8" s="90" t="s">
        <v>554</v>
      </c>
      <c r="C8" s="90" t="s">
        <v>555</v>
      </c>
      <c r="D8" s="91" t="s">
        <v>556</v>
      </c>
      <c r="E8" s="91" t="s">
        <v>564</v>
      </c>
      <c r="F8" s="654" t="s">
        <v>565</v>
      </c>
      <c r="G8" s="654" t="s">
        <v>566</v>
      </c>
      <c r="H8" s="91" t="s">
        <v>682</v>
      </c>
      <c r="I8" s="91" t="s">
        <v>683</v>
      </c>
      <c r="J8" s="91" t="s">
        <v>559</v>
      </c>
      <c r="K8" s="91" t="s">
        <v>560</v>
      </c>
      <c r="L8" s="92" t="s">
        <v>561</v>
      </c>
      <c r="M8" s="92" t="s">
        <v>562</v>
      </c>
    </row>
    <row r="9" spans="1:13" s="249" customFormat="1" ht="42.75" customHeight="1" x14ac:dyDescent="0.2">
      <c r="A9" s="1053" t="s">
        <v>500</v>
      </c>
      <c r="B9" s="966" t="s">
        <v>501</v>
      </c>
      <c r="C9" s="966" t="s">
        <v>814</v>
      </c>
      <c r="D9" s="1014" t="s">
        <v>128</v>
      </c>
      <c r="E9" s="963" t="s">
        <v>502</v>
      </c>
      <c r="F9" s="1060" t="s">
        <v>684</v>
      </c>
      <c r="G9" s="1061"/>
      <c r="H9" s="1060" t="s">
        <v>686</v>
      </c>
      <c r="I9" s="1061"/>
      <c r="J9" s="963" t="s">
        <v>608</v>
      </c>
      <c r="K9" s="963" t="s">
        <v>711</v>
      </c>
      <c r="L9" s="1056" t="s">
        <v>503</v>
      </c>
      <c r="M9" s="1047" t="s">
        <v>687</v>
      </c>
    </row>
    <row r="10" spans="1:13" ht="15.75" customHeight="1" x14ac:dyDescent="0.2">
      <c r="A10" s="1054"/>
      <c r="B10" s="967"/>
      <c r="C10" s="967"/>
      <c r="D10" s="1015"/>
      <c r="E10" s="964"/>
      <c r="F10" s="1059" t="s">
        <v>406</v>
      </c>
      <c r="G10" s="1059"/>
      <c r="H10" s="1059" t="s">
        <v>406</v>
      </c>
      <c r="I10" s="1059"/>
      <c r="J10" s="964"/>
      <c r="K10" s="964"/>
      <c r="L10" s="1057"/>
      <c r="M10" s="1048"/>
    </row>
    <row r="11" spans="1:13" ht="15.75" customHeight="1" x14ac:dyDescent="0.2">
      <c r="A11" s="1055"/>
      <c r="B11" s="968"/>
      <c r="C11" s="968"/>
      <c r="D11" s="1016"/>
      <c r="E11" s="965"/>
      <c r="F11" s="657" t="s">
        <v>221</v>
      </c>
      <c r="G11" s="657" t="s">
        <v>222</v>
      </c>
      <c r="H11" s="461" t="s">
        <v>221</v>
      </c>
      <c r="I11" s="461" t="s">
        <v>222</v>
      </c>
      <c r="J11" s="965"/>
      <c r="K11" s="965"/>
      <c r="L11" s="1058"/>
      <c r="M11" s="1049"/>
    </row>
    <row r="12" spans="1:13" s="15" customFormat="1" ht="15.75" hidden="1" customHeight="1" x14ac:dyDescent="0.2">
      <c r="A12" s="206"/>
      <c r="B12" s="6"/>
      <c r="C12" s="6"/>
      <c r="D12" s="6"/>
      <c r="E12" s="6"/>
      <c r="F12" s="6"/>
      <c r="G12" s="6"/>
      <c r="H12" s="6"/>
      <c r="I12" s="6"/>
      <c r="J12" s="6"/>
      <c r="K12" s="6"/>
      <c r="L12" s="6"/>
      <c r="M12" s="14"/>
    </row>
    <row r="13" spans="1:13" ht="15.75" customHeight="1" x14ac:dyDescent="0.2">
      <c r="A13" s="521"/>
      <c r="B13" s="507"/>
      <c r="C13" s="458"/>
      <c r="D13" s="394"/>
      <c r="E13" s="524"/>
      <c r="F13" s="394"/>
      <c r="G13" s="394"/>
      <c r="H13" s="394"/>
      <c r="I13" s="394"/>
      <c r="J13" s="394"/>
      <c r="K13" s="525">
        <f>SUM(F13:G13,J13)</f>
        <v>0</v>
      </c>
      <c r="L13" s="507"/>
      <c r="M13" s="523"/>
    </row>
    <row r="14" spans="1:13" ht="15.75" customHeight="1" x14ac:dyDescent="0.2">
      <c r="A14" s="521"/>
      <c r="B14" s="507"/>
      <c r="C14" s="458"/>
      <c r="D14" s="394"/>
      <c r="E14" s="524"/>
      <c r="F14" s="394"/>
      <c r="G14" s="394"/>
      <c r="H14" s="394"/>
      <c r="I14" s="394"/>
      <c r="J14" s="394"/>
      <c r="K14" s="525">
        <f>SUM(F14:G14,J14)</f>
        <v>0</v>
      </c>
      <c r="L14" s="507"/>
      <c r="M14" s="523"/>
    </row>
    <row r="15" spans="1:13" ht="15.75" customHeight="1" x14ac:dyDescent="0.2">
      <c r="A15" s="521"/>
      <c r="B15" s="507"/>
      <c r="C15" s="458"/>
      <c r="D15" s="394"/>
      <c r="E15" s="524"/>
      <c r="F15" s="394"/>
      <c r="G15" s="394"/>
      <c r="H15" s="394"/>
      <c r="I15" s="394"/>
      <c r="J15" s="394"/>
      <c r="K15" s="525">
        <f t="shared" ref="K15:K37" si="0">SUM(F15:G15,J15)</f>
        <v>0</v>
      </c>
      <c r="L15" s="507"/>
      <c r="M15" s="523"/>
    </row>
    <row r="16" spans="1:13" ht="15.75" customHeight="1" x14ac:dyDescent="0.2">
      <c r="A16" s="521"/>
      <c r="B16" s="507"/>
      <c r="C16" s="458"/>
      <c r="D16" s="394"/>
      <c r="E16" s="524"/>
      <c r="F16" s="394"/>
      <c r="G16" s="394"/>
      <c r="H16" s="394"/>
      <c r="I16" s="394"/>
      <c r="J16" s="394"/>
      <c r="K16" s="525">
        <f t="shared" si="0"/>
        <v>0</v>
      </c>
      <c r="L16" s="507"/>
      <c r="M16" s="523"/>
    </row>
    <row r="17" spans="1:13" ht="15.75" customHeight="1" x14ac:dyDescent="0.2">
      <c r="A17" s="521"/>
      <c r="B17" s="507"/>
      <c r="C17" s="458"/>
      <c r="D17" s="394"/>
      <c r="E17" s="524"/>
      <c r="F17" s="394"/>
      <c r="G17" s="394"/>
      <c r="H17" s="394"/>
      <c r="I17" s="394"/>
      <c r="J17" s="394"/>
      <c r="K17" s="525">
        <f t="shared" si="0"/>
        <v>0</v>
      </c>
      <c r="L17" s="507"/>
      <c r="M17" s="523"/>
    </row>
    <row r="18" spans="1:13" ht="15.75" customHeight="1" x14ac:dyDescent="0.2">
      <c r="A18" s="521"/>
      <c r="B18" s="507"/>
      <c r="C18" s="458"/>
      <c r="D18" s="394"/>
      <c r="E18" s="524"/>
      <c r="F18" s="394"/>
      <c r="G18" s="394"/>
      <c r="H18" s="394"/>
      <c r="I18" s="394"/>
      <c r="J18" s="394"/>
      <c r="K18" s="525">
        <f t="shared" si="0"/>
        <v>0</v>
      </c>
      <c r="L18" s="507"/>
      <c r="M18" s="523"/>
    </row>
    <row r="19" spans="1:13" ht="15.75" customHeight="1" x14ac:dyDescent="0.2">
      <c r="A19" s="521"/>
      <c r="B19" s="507"/>
      <c r="C19" s="458"/>
      <c r="D19" s="394"/>
      <c r="E19" s="524"/>
      <c r="F19" s="394"/>
      <c r="G19" s="394"/>
      <c r="H19" s="394"/>
      <c r="I19" s="394"/>
      <c r="J19" s="394"/>
      <c r="K19" s="525">
        <f t="shared" si="0"/>
        <v>0</v>
      </c>
      <c r="L19" s="507"/>
      <c r="M19" s="523"/>
    </row>
    <row r="20" spans="1:13" ht="15.75" customHeight="1" x14ac:dyDescent="0.2">
      <c r="A20" s="521"/>
      <c r="B20" s="507"/>
      <c r="C20" s="458"/>
      <c r="D20" s="394"/>
      <c r="E20" s="524"/>
      <c r="F20" s="394"/>
      <c r="G20" s="394"/>
      <c r="H20" s="394"/>
      <c r="I20" s="394"/>
      <c r="J20" s="394"/>
      <c r="K20" s="525">
        <f t="shared" si="0"/>
        <v>0</v>
      </c>
      <c r="L20" s="507"/>
      <c r="M20" s="523"/>
    </row>
    <row r="21" spans="1:13" ht="15.75" customHeight="1" x14ac:dyDescent="0.2">
      <c r="A21" s="521"/>
      <c r="B21" s="507"/>
      <c r="C21" s="458"/>
      <c r="D21" s="394"/>
      <c r="E21" s="524"/>
      <c r="F21" s="394"/>
      <c r="G21" s="394"/>
      <c r="H21" s="394"/>
      <c r="I21" s="394"/>
      <c r="J21" s="394"/>
      <c r="K21" s="525">
        <f t="shared" si="0"/>
        <v>0</v>
      </c>
      <c r="L21" s="507"/>
      <c r="M21" s="523"/>
    </row>
    <row r="22" spans="1:13" ht="15.75" customHeight="1" x14ac:dyDescent="0.2">
      <c r="A22" s="521"/>
      <c r="B22" s="507"/>
      <c r="C22" s="458"/>
      <c r="D22" s="394"/>
      <c r="E22" s="524"/>
      <c r="F22" s="394"/>
      <c r="G22" s="394"/>
      <c r="H22" s="394"/>
      <c r="I22" s="394"/>
      <c r="J22" s="394"/>
      <c r="K22" s="525">
        <f t="shared" si="0"/>
        <v>0</v>
      </c>
      <c r="L22" s="507"/>
      <c r="M22" s="523"/>
    </row>
    <row r="23" spans="1:13" ht="15.75" customHeight="1" x14ac:dyDescent="0.2">
      <c r="A23" s="521"/>
      <c r="B23" s="507"/>
      <c r="C23" s="458"/>
      <c r="D23" s="394"/>
      <c r="E23" s="524"/>
      <c r="F23" s="394"/>
      <c r="G23" s="394"/>
      <c r="H23" s="394"/>
      <c r="I23" s="394"/>
      <c r="J23" s="394"/>
      <c r="K23" s="525">
        <f t="shared" si="0"/>
        <v>0</v>
      </c>
      <c r="L23" s="507"/>
      <c r="M23" s="523"/>
    </row>
    <row r="24" spans="1:13" ht="15.75" customHeight="1" x14ac:dyDescent="0.2">
      <c r="A24" s="521"/>
      <c r="B24" s="507"/>
      <c r="C24" s="458"/>
      <c r="D24" s="394"/>
      <c r="E24" s="524"/>
      <c r="F24" s="394"/>
      <c r="G24" s="394"/>
      <c r="H24" s="394"/>
      <c r="I24" s="394"/>
      <c r="J24" s="394"/>
      <c r="K24" s="525">
        <f t="shared" si="0"/>
        <v>0</v>
      </c>
      <c r="L24" s="507"/>
      <c r="M24" s="523"/>
    </row>
    <row r="25" spans="1:13" ht="15.75" customHeight="1" x14ac:dyDescent="0.2">
      <c r="A25" s="521"/>
      <c r="B25" s="507"/>
      <c r="C25" s="458"/>
      <c r="D25" s="394"/>
      <c r="E25" s="524"/>
      <c r="F25" s="394"/>
      <c r="G25" s="394"/>
      <c r="H25" s="394"/>
      <c r="I25" s="394"/>
      <c r="J25" s="394"/>
      <c r="K25" s="525">
        <f t="shared" si="0"/>
        <v>0</v>
      </c>
      <c r="L25" s="507"/>
      <c r="M25" s="523"/>
    </row>
    <row r="26" spans="1:13" ht="15.75" customHeight="1" x14ac:dyDescent="0.2">
      <c r="A26" s="521"/>
      <c r="B26" s="507"/>
      <c r="C26" s="458"/>
      <c r="D26" s="394"/>
      <c r="E26" s="524"/>
      <c r="F26" s="394"/>
      <c r="G26" s="394"/>
      <c r="H26" s="394"/>
      <c r="I26" s="394"/>
      <c r="J26" s="394"/>
      <c r="K26" s="525">
        <f t="shared" si="0"/>
        <v>0</v>
      </c>
      <c r="L26" s="507"/>
      <c r="M26" s="523"/>
    </row>
    <row r="27" spans="1:13" ht="15.75" customHeight="1" x14ac:dyDescent="0.2">
      <c r="A27" s="521"/>
      <c r="B27" s="507"/>
      <c r="C27" s="458"/>
      <c r="D27" s="394"/>
      <c r="E27" s="524"/>
      <c r="F27" s="394"/>
      <c r="G27" s="394"/>
      <c r="H27" s="394"/>
      <c r="I27" s="394"/>
      <c r="J27" s="394"/>
      <c r="K27" s="525">
        <f t="shared" si="0"/>
        <v>0</v>
      </c>
      <c r="L27" s="507"/>
      <c r="M27" s="523"/>
    </row>
    <row r="28" spans="1:13" ht="15.75" customHeight="1" x14ac:dyDescent="0.2">
      <c r="A28" s="521"/>
      <c r="B28" s="507"/>
      <c r="C28" s="458"/>
      <c r="D28" s="394"/>
      <c r="E28" s="524"/>
      <c r="F28" s="394"/>
      <c r="G28" s="394"/>
      <c r="H28" s="394"/>
      <c r="I28" s="394"/>
      <c r="J28" s="394"/>
      <c r="K28" s="525">
        <f t="shared" si="0"/>
        <v>0</v>
      </c>
      <c r="L28" s="507"/>
      <c r="M28" s="523"/>
    </row>
    <row r="29" spans="1:13" ht="15.75" customHeight="1" x14ac:dyDescent="0.2">
      <c r="A29" s="521"/>
      <c r="B29" s="507"/>
      <c r="C29" s="458"/>
      <c r="D29" s="394"/>
      <c r="E29" s="524"/>
      <c r="F29" s="394"/>
      <c r="G29" s="394"/>
      <c r="H29" s="394"/>
      <c r="I29" s="394"/>
      <c r="J29" s="394"/>
      <c r="K29" s="525">
        <f t="shared" si="0"/>
        <v>0</v>
      </c>
      <c r="L29" s="507"/>
      <c r="M29" s="523"/>
    </row>
    <row r="30" spans="1:13" ht="15.75" customHeight="1" x14ac:dyDescent="0.2">
      <c r="A30" s="521"/>
      <c r="B30" s="507"/>
      <c r="C30" s="458"/>
      <c r="D30" s="394"/>
      <c r="E30" s="524"/>
      <c r="F30" s="394"/>
      <c r="G30" s="394"/>
      <c r="H30" s="394"/>
      <c r="I30" s="394"/>
      <c r="J30" s="394"/>
      <c r="K30" s="525">
        <f t="shared" si="0"/>
        <v>0</v>
      </c>
      <c r="L30" s="507"/>
      <c r="M30" s="523"/>
    </row>
    <row r="31" spans="1:13" ht="15.75" customHeight="1" x14ac:dyDescent="0.2">
      <c r="A31" s="521"/>
      <c r="B31" s="507"/>
      <c r="C31" s="458"/>
      <c r="D31" s="394"/>
      <c r="E31" s="524"/>
      <c r="F31" s="394"/>
      <c r="G31" s="394"/>
      <c r="H31" s="394"/>
      <c r="I31" s="394"/>
      <c r="J31" s="394"/>
      <c r="K31" s="525">
        <f t="shared" si="0"/>
        <v>0</v>
      </c>
      <c r="L31" s="507"/>
      <c r="M31" s="523"/>
    </row>
    <row r="32" spans="1:13" ht="15.75" customHeight="1" x14ac:dyDescent="0.2">
      <c r="A32" s="521"/>
      <c r="B32" s="507"/>
      <c r="C32" s="458"/>
      <c r="D32" s="394"/>
      <c r="E32" s="524"/>
      <c r="F32" s="394"/>
      <c r="G32" s="394"/>
      <c r="H32" s="394"/>
      <c r="I32" s="394"/>
      <c r="J32" s="394"/>
      <c r="K32" s="525">
        <f t="shared" si="0"/>
        <v>0</v>
      </c>
      <c r="L32" s="507"/>
      <c r="M32" s="523"/>
    </row>
    <row r="33" spans="1:15" ht="15.75" customHeight="1" x14ac:dyDescent="0.2">
      <c r="A33" s="521"/>
      <c r="B33" s="507"/>
      <c r="C33" s="458"/>
      <c r="D33" s="394"/>
      <c r="E33" s="524"/>
      <c r="F33" s="394"/>
      <c r="G33" s="394"/>
      <c r="H33" s="394"/>
      <c r="I33" s="394"/>
      <c r="J33" s="394"/>
      <c r="K33" s="525">
        <f t="shared" si="0"/>
        <v>0</v>
      </c>
      <c r="L33" s="507"/>
      <c r="M33" s="523"/>
    </row>
    <row r="34" spans="1:15" ht="15.75" customHeight="1" x14ac:dyDescent="0.2">
      <c r="A34" s="521"/>
      <c r="B34" s="507"/>
      <c r="C34" s="458"/>
      <c r="D34" s="394"/>
      <c r="E34" s="524"/>
      <c r="F34" s="394"/>
      <c r="G34" s="394"/>
      <c r="H34" s="394"/>
      <c r="I34" s="394"/>
      <c r="J34" s="394"/>
      <c r="K34" s="525">
        <f t="shared" si="0"/>
        <v>0</v>
      </c>
      <c r="L34" s="507"/>
      <c r="M34" s="523"/>
    </row>
    <row r="35" spans="1:15" ht="15.75" customHeight="1" x14ac:dyDescent="0.2">
      <c r="A35" s="521"/>
      <c r="B35" s="507"/>
      <c r="C35" s="458"/>
      <c r="D35" s="394"/>
      <c r="E35" s="524"/>
      <c r="F35" s="394"/>
      <c r="G35" s="394"/>
      <c r="H35" s="394"/>
      <c r="I35" s="394"/>
      <c r="J35" s="394"/>
      <c r="K35" s="525">
        <f t="shared" si="0"/>
        <v>0</v>
      </c>
      <c r="L35" s="507"/>
      <c r="M35" s="523"/>
    </row>
    <row r="36" spans="1:15" ht="15.75" customHeight="1" x14ac:dyDescent="0.2">
      <c r="A36" s="521"/>
      <c r="B36" s="507"/>
      <c r="C36" s="458"/>
      <c r="D36" s="394"/>
      <c r="E36" s="524"/>
      <c r="F36" s="394"/>
      <c r="G36" s="394"/>
      <c r="H36" s="394"/>
      <c r="I36" s="394"/>
      <c r="J36" s="394"/>
      <c r="K36" s="525">
        <f t="shared" si="0"/>
        <v>0</v>
      </c>
      <c r="L36" s="507"/>
      <c r="M36" s="523"/>
    </row>
    <row r="37" spans="1:15" ht="15.75" customHeight="1" x14ac:dyDescent="0.2">
      <c r="A37" s="521"/>
      <c r="B37" s="507"/>
      <c r="C37" s="458"/>
      <c r="D37" s="394"/>
      <c r="E37" s="524"/>
      <c r="F37" s="394"/>
      <c r="G37" s="394"/>
      <c r="H37" s="394"/>
      <c r="I37" s="394"/>
      <c r="J37" s="394"/>
      <c r="K37" s="525">
        <f t="shared" si="0"/>
        <v>0</v>
      </c>
      <c r="L37" s="507"/>
      <c r="M37" s="523"/>
    </row>
    <row r="38" spans="1:15" ht="15.75" customHeight="1" x14ac:dyDescent="0.2">
      <c r="A38" s="521"/>
      <c r="B38" s="507"/>
      <c r="C38" s="458"/>
      <c r="D38" s="394"/>
      <c r="E38" s="524"/>
      <c r="F38" s="394"/>
      <c r="G38" s="394"/>
      <c r="H38" s="394"/>
      <c r="I38" s="394"/>
      <c r="J38" s="394"/>
      <c r="K38" s="525">
        <f>SUM(F38:G38,J38)</f>
        <v>0</v>
      </c>
      <c r="L38" s="507"/>
      <c r="M38" s="523"/>
    </row>
    <row r="39" spans="1:15" s="15" customFormat="1" ht="15.75" hidden="1" customHeight="1" x14ac:dyDescent="0.2">
      <c r="A39" s="206"/>
      <c r="B39" s="6"/>
      <c r="C39" s="6"/>
      <c r="D39" s="6"/>
      <c r="E39" s="6"/>
      <c r="F39" s="6"/>
      <c r="G39" s="6"/>
      <c r="H39" s="6"/>
      <c r="I39" s="6"/>
      <c r="J39" s="6"/>
      <c r="K39" s="6"/>
      <c r="L39" s="6"/>
      <c r="M39" s="14"/>
    </row>
    <row r="40" spans="1:15" ht="15.75" customHeight="1" x14ac:dyDescent="0.2">
      <c r="A40" s="209" t="s">
        <v>6</v>
      </c>
      <c r="B40" s="215"/>
      <c r="C40" s="215"/>
      <c r="D40" s="595">
        <f>SUM(D13:D38)</f>
        <v>0</v>
      </c>
      <c r="E40" s="215"/>
      <c r="F40" s="595">
        <f t="shared" ref="F40:K40" si="1">SUM(F13:F38)</f>
        <v>0</v>
      </c>
      <c r="G40" s="595">
        <f t="shared" si="1"/>
        <v>0</v>
      </c>
      <c r="H40" s="595">
        <f t="shared" si="1"/>
        <v>0</v>
      </c>
      <c r="I40" s="595">
        <f t="shared" si="1"/>
        <v>0</v>
      </c>
      <c r="J40" s="595">
        <f t="shared" si="1"/>
        <v>0</v>
      </c>
      <c r="K40" s="497">
        <f t="shared" si="1"/>
        <v>0</v>
      </c>
      <c r="L40" s="215"/>
      <c r="M40" s="215"/>
    </row>
    <row r="41" spans="1:15" ht="15.75" customHeight="1" x14ac:dyDescent="0.25">
      <c r="A41" s="675"/>
      <c r="B41" s="526"/>
      <c r="C41" s="280"/>
      <c r="D41" s="530"/>
      <c r="E41" s="527"/>
      <c r="F41" s="659"/>
      <c r="G41" s="660"/>
      <c r="H41" s="596" t="s">
        <v>506</v>
      </c>
      <c r="I41" s="596" t="s">
        <v>504</v>
      </c>
      <c r="J41" s="530"/>
      <c r="K41" s="530"/>
      <c r="L41" s="528"/>
      <c r="M41" s="529"/>
      <c r="O41" s="208"/>
    </row>
    <row r="42" spans="1:15" ht="15.75" customHeight="1" x14ac:dyDescent="0.25">
      <c r="A42" s="206"/>
      <c r="B42" s="526"/>
      <c r="C42" s="280"/>
      <c r="D42" s="530"/>
      <c r="E42" s="527"/>
      <c r="F42" s="661"/>
      <c r="G42" s="662"/>
      <c r="H42" s="597" t="s">
        <v>507</v>
      </c>
      <c r="I42" s="597" t="s">
        <v>505</v>
      </c>
      <c r="J42" s="530"/>
      <c r="K42" s="530"/>
      <c r="L42" s="528"/>
      <c r="M42" s="529"/>
      <c r="O42" s="208"/>
    </row>
    <row r="43" spans="1:15" s="98" customFormat="1" ht="18" customHeight="1" x14ac:dyDescent="0.25">
      <c r="A43" s="663" t="s">
        <v>150</v>
      </c>
      <c r="B43" s="665"/>
      <c r="C43" s="9"/>
      <c r="D43" s="666"/>
      <c r="E43" s="667"/>
      <c r="F43" s="668"/>
      <c r="G43" s="668"/>
      <c r="H43" s="668"/>
      <c r="I43" s="668"/>
      <c r="J43" s="666"/>
      <c r="K43" s="666"/>
      <c r="L43" s="669"/>
      <c r="M43" s="670"/>
      <c r="O43" s="240"/>
    </row>
    <row r="44" spans="1:15" s="98" customFormat="1" ht="18" customHeight="1" x14ac:dyDescent="0.25">
      <c r="A44" s="663" t="s">
        <v>623</v>
      </c>
      <c r="B44" s="665"/>
      <c r="C44" s="9"/>
      <c r="D44" s="666"/>
      <c r="E44" s="667"/>
      <c r="F44" s="668"/>
      <c r="G44" s="668"/>
      <c r="H44" s="668"/>
      <c r="I44" s="668"/>
      <c r="J44" s="666"/>
      <c r="K44" s="666"/>
      <c r="L44" s="669"/>
      <c r="M44" s="670"/>
      <c r="O44" s="240"/>
    </row>
    <row r="45" spans="1:15" s="98" customFormat="1" ht="18" customHeight="1" x14ac:dyDescent="0.25">
      <c r="A45" s="663" t="s">
        <v>685</v>
      </c>
      <c r="B45" s="665"/>
      <c r="C45" s="9"/>
      <c r="D45" s="666"/>
      <c r="E45" s="667"/>
      <c r="F45" s="668"/>
      <c r="G45" s="668"/>
      <c r="H45" s="668"/>
      <c r="I45" s="668"/>
      <c r="J45" s="666"/>
      <c r="K45" s="666"/>
      <c r="L45" s="669"/>
      <c r="M45" s="670"/>
      <c r="O45" s="240"/>
    </row>
    <row r="46" spans="1:15" s="98" customFormat="1" ht="18" customHeight="1" x14ac:dyDescent="0.2">
      <c r="A46" s="664" t="s">
        <v>816</v>
      </c>
      <c r="B46" s="671"/>
      <c r="C46" s="33"/>
      <c r="D46" s="33"/>
      <c r="E46" s="672"/>
      <c r="F46" s="33"/>
      <c r="G46" s="33"/>
      <c r="H46" s="33"/>
      <c r="I46" s="33"/>
      <c r="J46" s="673"/>
      <c r="K46" s="673"/>
      <c r="L46" s="671"/>
      <c r="M46" s="674"/>
    </row>
    <row r="47" spans="1:15" ht="15.75" customHeight="1" x14ac:dyDescent="0.2">
      <c r="E47" s="531"/>
      <c r="J47" s="532"/>
      <c r="K47" s="532"/>
    </row>
  </sheetData>
  <mergeCells count="21">
    <mergeCell ref="A6:B6"/>
    <mergeCell ref="A2:M2"/>
    <mergeCell ref="A3:M3"/>
    <mergeCell ref="I5:J5"/>
    <mergeCell ref="I6:J6"/>
    <mergeCell ref="L5:M5"/>
    <mergeCell ref="L6:M6"/>
    <mergeCell ref="D6:G6"/>
    <mergeCell ref="L9:L11"/>
    <mergeCell ref="M9:M11"/>
    <mergeCell ref="H10:I10"/>
    <mergeCell ref="H9:I9"/>
    <mergeCell ref="A9:A11"/>
    <mergeCell ref="B9:B11"/>
    <mergeCell ref="C9:C11"/>
    <mergeCell ref="D9:D11"/>
    <mergeCell ref="E9:E11"/>
    <mergeCell ref="F9:G9"/>
    <mergeCell ref="F10:G10"/>
    <mergeCell ref="J9:J11"/>
    <mergeCell ref="K9:K11"/>
  </mergeCells>
  <phoneticPr fontId="2" type="noConversion"/>
  <conditionalFormatting sqref="A1:E4 J9:L9 H10:I11 A7:E9 A12:E12 A47:E1048576 P41:XFD45 N5:XFD6 N40:XFD40 J41:N45 N9:XFD11 B46:E46 H41:H45 H46:XFD1048576 H7:XFD8 H9 H1:XFD4 D5 A41:E41 B42:E42 A43:E45 H12:XFD12 A39:E39 H39:XFD39 H13:K38 M13:XFD38 A13:A38 C13:E38">
    <cfRule type="expression" dxfId="69" priority="36">
      <formula>CELL("protect",A1)=0</formula>
    </cfRule>
  </conditionalFormatting>
  <conditionalFormatting sqref="M12:M39 M41:M45">
    <cfRule type="expression" dxfId="68" priority="35">
      <formula>CELL("protect",M12)=0</formula>
    </cfRule>
  </conditionalFormatting>
  <conditionalFormatting sqref="A12:A39 A41 A43:A45">
    <cfRule type="expression" dxfId="67" priority="34">
      <formula>CELL("protect",A12)=0</formula>
    </cfRule>
  </conditionalFormatting>
  <conditionalFormatting sqref="L6">
    <cfRule type="expression" dxfId="66" priority="25">
      <formula>CELL("protect",L6)=0</formula>
    </cfRule>
  </conditionalFormatting>
  <conditionalFormatting sqref="B5">
    <cfRule type="expression" dxfId="65" priority="33">
      <formula>CELL("protect",B5)=0</formula>
    </cfRule>
  </conditionalFormatting>
  <conditionalFormatting sqref="A5">
    <cfRule type="expression" dxfId="64" priority="32">
      <formula>CELL("protect",A5)=0</formula>
    </cfRule>
  </conditionalFormatting>
  <conditionalFormatting sqref="A6">
    <cfRule type="expression" dxfId="63" priority="31">
      <formula>CELL("protect",A6)=0</formula>
    </cfRule>
  </conditionalFormatting>
  <conditionalFormatting sqref="D6">
    <cfRule type="expression" dxfId="62" priority="29">
      <formula>CELL("protect",D6)=0</formula>
    </cfRule>
  </conditionalFormatting>
  <conditionalFormatting sqref="I5:J5">
    <cfRule type="expression" dxfId="61" priority="28">
      <formula>CELL("Protect",I5)=0</formula>
    </cfRule>
  </conditionalFormatting>
  <conditionalFormatting sqref="I6:J6">
    <cfRule type="expression" dxfId="60" priority="27">
      <formula>CELL("Protect",I6)=0</formula>
    </cfRule>
  </conditionalFormatting>
  <conditionalFormatting sqref="L5:M5">
    <cfRule type="expression" dxfId="59" priority="26">
      <formula>CELL("Protect",L5)=0</formula>
    </cfRule>
  </conditionalFormatting>
  <conditionalFormatting sqref="H40">
    <cfRule type="expression" dxfId="58" priority="24">
      <formula>CELL("protect",H40)=0</formula>
    </cfRule>
  </conditionalFormatting>
  <conditionalFormatting sqref="A40:B40">
    <cfRule type="expression" dxfId="57" priority="23">
      <formula>CELL("protect",A40)=0</formula>
    </cfRule>
  </conditionalFormatting>
  <conditionalFormatting sqref="A40">
    <cfRule type="expression" dxfId="56" priority="22">
      <formula>CELL("protect",A40)=0</formula>
    </cfRule>
  </conditionalFormatting>
  <conditionalFormatting sqref="C40">
    <cfRule type="expression" dxfId="55" priority="21">
      <formula>CELL("protect",C40)=0</formula>
    </cfRule>
  </conditionalFormatting>
  <conditionalFormatting sqref="E40">
    <cfRule type="expression" dxfId="54" priority="20">
      <formula>CELL("protect",E40)=0</formula>
    </cfRule>
  </conditionalFormatting>
  <conditionalFormatting sqref="L40">
    <cfRule type="expression" dxfId="53" priority="19">
      <formula>CELL("protect",L40)=0</formula>
    </cfRule>
  </conditionalFormatting>
  <conditionalFormatting sqref="M40">
    <cfRule type="expression" dxfId="52" priority="18">
      <formula>CELL("protect",M40)=0</formula>
    </cfRule>
  </conditionalFormatting>
  <conditionalFormatting sqref="J40:K40">
    <cfRule type="expression" dxfId="51" priority="17">
      <formula>CELL("protect",J40)=0</formula>
    </cfRule>
  </conditionalFormatting>
  <conditionalFormatting sqref="D40">
    <cfRule type="expression" dxfId="50" priority="16">
      <formula>CELL("protect",D40)=0</formula>
    </cfRule>
  </conditionalFormatting>
  <conditionalFormatting sqref="I41:I45">
    <cfRule type="expression" dxfId="49" priority="15">
      <formula>CELL("protect",I41)=0</formula>
    </cfRule>
  </conditionalFormatting>
  <conditionalFormatting sqref="I40">
    <cfRule type="expression" dxfId="48" priority="14">
      <formula>CELL("protect",I40)=0</formula>
    </cfRule>
  </conditionalFormatting>
  <conditionalFormatting sqref="M9">
    <cfRule type="expression" dxfId="47" priority="13">
      <formula>CELL("protect",M9)=0</formula>
    </cfRule>
  </conditionalFormatting>
  <conditionalFormatting sqref="A46">
    <cfRule type="expression" dxfId="46" priority="12">
      <formula>CELL("protect",A46)=0</formula>
    </cfRule>
  </conditionalFormatting>
  <conditionalFormatting sqref="A46">
    <cfRule type="expression" dxfId="45" priority="11">
      <formula>CELL("protect",A46)=0</formula>
    </cfRule>
  </conditionalFormatting>
  <conditionalFormatting sqref="F41:F45 F46:G1048576 F10:G39 F7:G8 F9 F1:G4">
    <cfRule type="expression" dxfId="44" priority="10">
      <formula>CELL("protect",F1)=0</formula>
    </cfRule>
  </conditionalFormatting>
  <conditionalFormatting sqref="G5">
    <cfRule type="expression" dxfId="43" priority="9">
      <formula>CELL("Protect",G5)=0</formula>
    </cfRule>
  </conditionalFormatting>
  <conditionalFormatting sqref="F40">
    <cfRule type="expression" dxfId="42" priority="7">
      <formula>CELL("protect",F40)=0</formula>
    </cfRule>
  </conditionalFormatting>
  <conditionalFormatting sqref="G41:G45">
    <cfRule type="expression" dxfId="41" priority="6">
      <formula>CELL("protect",G41)=0</formula>
    </cfRule>
  </conditionalFormatting>
  <conditionalFormatting sqref="G40">
    <cfRule type="expression" dxfId="40" priority="5">
      <formula>CELL("protect",G40)=0</formula>
    </cfRule>
  </conditionalFormatting>
  <conditionalFormatting sqref="B13">
    <cfRule type="expression" dxfId="39" priority="4">
      <formula>CELL("protect",B13)=0</formula>
    </cfRule>
  </conditionalFormatting>
  <conditionalFormatting sqref="L13">
    <cfRule type="expression" dxfId="38" priority="3">
      <formula>CELL("protect",L13)=0</formula>
    </cfRule>
  </conditionalFormatting>
  <conditionalFormatting sqref="L14:L38">
    <cfRule type="expression" dxfId="37" priority="2">
      <formula>CELL("protect",L14)=0</formula>
    </cfRule>
  </conditionalFormatting>
  <conditionalFormatting sqref="B14:B38">
    <cfRule type="expression" dxfId="36" priority="1">
      <formula>CELL("protect",B14)=0</formula>
    </cfRule>
  </conditionalFormatting>
  <dataValidations disablePrompts="1" count="1">
    <dataValidation type="list" allowBlank="1" showErrorMessage="1" errorTitle="Yes or No" error="Only enter either 'Yes' or 'No'" sqref="B13:B38 L13:L38" xr:uid="{00000000-0002-0000-1E00-000000000000}">
      <formula1>"Yes, No"</formula1>
    </dataValidation>
  </dataValidations>
  <printOptions horizontalCentered="1" verticalCentered="1"/>
  <pageMargins left="0.3" right="0.25" top="0.25" bottom="0.4" header="0.5" footer="0.25"/>
  <pageSetup scale="77" orientation="landscape" r:id="rId1"/>
  <headerFooter>
    <oddFooter>&amp;L&amp;"Tahoma,Regular"&amp;10Note:  The next page after Schedule 14 is Schedule 19.&amp;R&amp;"Tahoma,Regular"&amp;10ID-46 (rev. 07/21), Schedule &amp;A</oddFooter>
  </headerFooter>
  <drawing r:id="rId2"/>
  <legacyDrawing r:id="rId3"/>
  <controls>
    <mc:AlternateContent xmlns:mc="http://schemas.openxmlformats.org/markup-compatibility/2006">
      <mc:Choice Requires="x14">
        <control shapeId="22533" r:id="rId4" name="CheckBox1">
          <controlPr defaultSize="0" autoLine="0" r:id="rId5">
            <anchor moveWithCells="1">
              <from>
                <xdr:col>11</xdr:col>
                <xdr:colOff>371475</xdr:colOff>
                <xdr:row>0</xdr:row>
                <xdr:rowOff>38100</xdr:rowOff>
              </from>
              <to>
                <xdr:col>12</xdr:col>
                <xdr:colOff>838200</xdr:colOff>
                <xdr:row>2</xdr:row>
                <xdr:rowOff>19050</xdr:rowOff>
              </to>
            </anchor>
          </controlPr>
        </control>
      </mc:Choice>
      <mc:Fallback>
        <control shapeId="22533" r:id="rId4" name="CheckBox1"/>
      </mc:Fallback>
    </mc:AlternateContent>
  </controls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F00-000000000000}">
  <sheetPr codeName="Sheet3"/>
  <dimension ref="A1:I231"/>
  <sheetViews>
    <sheetView zoomScale="88" zoomScaleNormal="88" workbookViewId="0">
      <pane xSplit="1" ySplit="11" topLeftCell="B12" activePane="bottomRight" state="frozen"/>
      <selection activeCell="J59" sqref="J59"/>
      <selection pane="topRight" activeCell="J59" sqref="J59"/>
      <selection pane="bottomLeft" activeCell="J59" sqref="J59"/>
      <selection pane="bottomRight" activeCell="D17" sqref="D17"/>
    </sheetView>
  </sheetViews>
  <sheetFormatPr defaultRowHeight="15" x14ac:dyDescent="0.2"/>
  <cols>
    <col min="1" max="1" width="16.375" style="740" customWidth="1"/>
    <col min="2" max="2" width="44.25" style="740" customWidth="1"/>
    <col min="3" max="3" width="19.625" style="740" customWidth="1"/>
    <col min="4" max="4" width="12.25" style="740" customWidth="1"/>
    <col min="5" max="5" width="14.25" style="740" customWidth="1"/>
    <col min="6" max="6" width="11.75" style="740" customWidth="1"/>
    <col min="7" max="7" width="14.5" style="740" customWidth="1"/>
    <col min="8" max="16384" width="9" style="740"/>
  </cols>
  <sheetData>
    <row r="1" spans="1:9" s="9" customFormat="1" ht="6.75" customHeight="1" x14ac:dyDescent="0.2"/>
    <row r="2" spans="1:9" ht="15.75" customHeight="1" x14ac:dyDescent="0.2">
      <c r="A2" s="1062" t="s">
        <v>681</v>
      </c>
      <c r="B2" s="1062"/>
      <c r="C2" s="1062"/>
      <c r="D2" s="1062"/>
      <c r="E2" s="1062"/>
      <c r="F2" s="1062"/>
      <c r="G2" s="1062"/>
    </row>
    <row r="3" spans="1:9" ht="15.75" customHeight="1" x14ac:dyDescent="0.2">
      <c r="A3" s="1062" t="s">
        <v>720</v>
      </c>
      <c r="B3" s="1062"/>
      <c r="C3" s="1062"/>
      <c r="D3" s="1062"/>
      <c r="E3" s="1062"/>
      <c r="F3" s="1062"/>
      <c r="G3" s="1062"/>
    </row>
    <row r="4" spans="1:9" s="9" customFormat="1" ht="6" customHeight="1" x14ac:dyDescent="0.2">
      <c r="A4" s="732"/>
      <c r="B4" s="732"/>
      <c r="C4" s="732"/>
      <c r="D4" s="732"/>
      <c r="E4" s="732"/>
      <c r="F4" s="732"/>
      <c r="G4" s="732"/>
    </row>
    <row r="5" spans="1:9" s="9" customFormat="1" ht="15.75" customHeight="1" x14ac:dyDescent="0.2">
      <c r="A5" s="741" t="s">
        <v>162</v>
      </c>
      <c r="C5" s="1064" t="s">
        <v>47</v>
      </c>
      <c r="D5" s="1064"/>
      <c r="E5" s="152" t="s">
        <v>163</v>
      </c>
      <c r="F5" s="845" t="s">
        <v>107</v>
      </c>
      <c r="G5" s="152"/>
    </row>
    <row r="6" spans="1:9" s="9" customFormat="1" ht="15.75" customHeight="1" x14ac:dyDescent="0.2">
      <c r="A6" s="1063">
        <f>Cert!$A$8</f>
        <v>0</v>
      </c>
      <c r="B6" s="1063"/>
      <c r="C6" s="1063">
        <f>Cert!$F$8</f>
        <v>0</v>
      </c>
      <c r="D6" s="1063"/>
      <c r="E6" s="840">
        <f>Cert!$K$8</f>
        <v>0</v>
      </c>
      <c r="F6" s="846" t="str">
        <f>TEXT(Cert!$K$10,"mm/dd/yy")&amp;" to "&amp;TEXT(Cert!$M$10,"mm/dd/yy")</f>
        <v>07/01/20 to 06/30/21</v>
      </c>
      <c r="G6" s="742"/>
    </row>
    <row r="7" spans="1:9" x14ac:dyDescent="0.2">
      <c r="A7" s="743"/>
      <c r="B7" s="743"/>
      <c r="C7" s="743"/>
      <c r="D7" s="743"/>
      <c r="E7" s="743"/>
      <c r="F7" s="743"/>
      <c r="G7" s="743"/>
    </row>
    <row r="8" spans="1:9" s="746" customFormat="1" ht="12.75" x14ac:dyDescent="0.2">
      <c r="A8" s="821" t="s">
        <v>783</v>
      </c>
      <c r="B8" s="821" t="s">
        <v>784</v>
      </c>
      <c r="C8" s="821" t="s">
        <v>785</v>
      </c>
      <c r="D8" s="821" t="s">
        <v>786</v>
      </c>
      <c r="E8" s="821" t="s">
        <v>787</v>
      </c>
      <c r="F8" s="821" t="s">
        <v>788</v>
      </c>
      <c r="G8" s="833" t="s">
        <v>789</v>
      </c>
      <c r="I8" s="747"/>
    </row>
    <row r="9" spans="1:9" s="746" customFormat="1" ht="12.75" hidden="1" x14ac:dyDescent="0.2">
      <c r="A9" s="748"/>
      <c r="B9" s="744"/>
      <c r="C9" s="744"/>
      <c r="D9" s="744"/>
      <c r="E9" s="744"/>
      <c r="F9" s="744"/>
      <c r="G9" s="749"/>
      <c r="I9" s="747"/>
    </row>
    <row r="10" spans="1:9" s="851" customFormat="1" ht="45" customHeight="1" thickBot="1" x14ac:dyDescent="0.3">
      <c r="A10" s="850" t="s">
        <v>849</v>
      </c>
      <c r="B10" s="850" t="s">
        <v>51</v>
      </c>
      <c r="C10" s="850" t="s">
        <v>852</v>
      </c>
      <c r="D10" s="850" t="s">
        <v>848</v>
      </c>
      <c r="E10" s="850" t="s">
        <v>639</v>
      </c>
      <c r="F10" s="850" t="s">
        <v>850</v>
      </c>
      <c r="G10" s="850" t="s">
        <v>851</v>
      </c>
    </row>
    <row r="11" spans="1:9" s="751" customFormat="1" ht="14.25" hidden="1" x14ac:dyDescent="0.2">
      <c r="A11" s="752"/>
      <c r="B11" s="753"/>
      <c r="C11" s="753"/>
      <c r="D11" s="754"/>
      <c r="E11" s="755"/>
      <c r="F11" s="756"/>
      <c r="G11" s="758"/>
    </row>
    <row r="12" spans="1:9" s="751" customFormat="1" ht="28.5" x14ac:dyDescent="0.2">
      <c r="A12" s="705" t="s">
        <v>245</v>
      </c>
      <c r="B12" s="701" t="s">
        <v>640</v>
      </c>
      <c r="C12" s="704" t="s">
        <v>641</v>
      </c>
      <c r="D12" s="701"/>
      <c r="E12" s="706"/>
      <c r="F12" s="828" t="str">
        <f t="shared" ref="F12:F63" si="0">IF(G12&gt;0,IF(E12=0,"N/A",+G12/E12)," ")</f>
        <v xml:space="preserve"> </v>
      </c>
      <c r="G12" s="849"/>
    </row>
    <row r="13" spans="1:9" s="751" customFormat="1" ht="14.25" x14ac:dyDescent="0.2">
      <c r="A13" s="705"/>
      <c r="B13" s="704" t="s">
        <v>643</v>
      </c>
      <c r="C13" s="704" t="s">
        <v>644</v>
      </c>
      <c r="D13" s="701"/>
      <c r="E13" s="706"/>
      <c r="F13" s="828" t="str">
        <f t="shared" si="0"/>
        <v xml:space="preserve"> </v>
      </c>
      <c r="G13" s="849"/>
    </row>
    <row r="14" spans="1:9" s="751" customFormat="1" ht="14.25" x14ac:dyDescent="0.2">
      <c r="A14" s="705"/>
      <c r="B14" s="704" t="s">
        <v>643</v>
      </c>
      <c r="C14" s="704" t="s">
        <v>645</v>
      </c>
      <c r="D14" s="701"/>
      <c r="E14" s="706"/>
      <c r="F14" s="828" t="str">
        <f t="shared" si="0"/>
        <v xml:space="preserve"> </v>
      </c>
      <c r="G14" s="849"/>
    </row>
    <row r="15" spans="1:9" s="751" customFormat="1" ht="14.25" x14ac:dyDescent="0.2">
      <c r="A15" s="705"/>
      <c r="B15" s="704" t="s">
        <v>643</v>
      </c>
      <c r="C15" s="704" t="s">
        <v>646</v>
      </c>
      <c r="D15" s="701"/>
      <c r="E15" s="706"/>
      <c r="F15" s="828" t="str">
        <f t="shared" si="0"/>
        <v xml:space="preserve"> </v>
      </c>
      <c r="G15" s="849"/>
    </row>
    <row r="16" spans="1:9" s="751" customFormat="1" ht="14.25" x14ac:dyDescent="0.2">
      <c r="A16" s="705"/>
      <c r="B16" s="704" t="s">
        <v>643</v>
      </c>
      <c r="C16" s="704" t="s">
        <v>647</v>
      </c>
      <c r="D16" s="701"/>
      <c r="E16" s="706"/>
      <c r="F16" s="828" t="str">
        <f t="shared" si="0"/>
        <v xml:space="preserve"> </v>
      </c>
      <c r="G16" s="849"/>
    </row>
    <row r="17" spans="1:7" s="751" customFormat="1" ht="14.25" x14ac:dyDescent="0.2">
      <c r="A17" s="705"/>
      <c r="B17" s="704" t="s">
        <v>643</v>
      </c>
      <c r="C17" s="704" t="s">
        <v>30</v>
      </c>
      <c r="D17" s="701"/>
      <c r="E17" s="706"/>
      <c r="F17" s="828" t="str">
        <f t="shared" si="0"/>
        <v xml:space="preserve"> </v>
      </c>
      <c r="G17" s="849"/>
    </row>
    <row r="18" spans="1:7" s="751" customFormat="1" ht="14.25" x14ac:dyDescent="0.2">
      <c r="A18" s="705"/>
      <c r="B18" s="704" t="s">
        <v>643</v>
      </c>
      <c r="C18" s="704" t="s">
        <v>30</v>
      </c>
      <c r="D18" s="701"/>
      <c r="E18" s="706"/>
      <c r="F18" s="828" t="str">
        <f t="shared" si="0"/>
        <v xml:space="preserve"> </v>
      </c>
      <c r="G18" s="849"/>
    </row>
    <row r="19" spans="1:7" s="751" customFormat="1" ht="14.25" x14ac:dyDescent="0.2">
      <c r="A19" s="705"/>
      <c r="B19" s="704" t="s">
        <v>643</v>
      </c>
      <c r="C19" s="704" t="s">
        <v>30</v>
      </c>
      <c r="D19" s="701"/>
      <c r="E19" s="706"/>
      <c r="F19" s="828" t="str">
        <f t="shared" si="0"/>
        <v xml:space="preserve"> </v>
      </c>
      <c r="G19" s="849"/>
    </row>
    <row r="20" spans="1:7" s="751" customFormat="1" ht="14.25" x14ac:dyDescent="0.2">
      <c r="A20" s="705"/>
      <c r="B20" s="704"/>
      <c r="C20" s="704"/>
      <c r="D20" s="701"/>
      <c r="E20" s="706"/>
      <c r="F20" s="828" t="str">
        <f t="shared" si="0"/>
        <v xml:space="preserve"> </v>
      </c>
      <c r="G20" s="849"/>
    </row>
    <row r="21" spans="1:7" s="751" customFormat="1" ht="28.5" x14ac:dyDescent="0.2">
      <c r="A21" s="705" t="s">
        <v>245</v>
      </c>
      <c r="B21" s="701" t="s">
        <v>726</v>
      </c>
      <c r="C21" s="704" t="s">
        <v>641</v>
      </c>
      <c r="D21" s="701"/>
      <c r="E21" s="706"/>
      <c r="F21" s="828" t="str">
        <f t="shared" si="0"/>
        <v xml:space="preserve"> </v>
      </c>
      <c r="G21" s="849"/>
    </row>
    <row r="22" spans="1:7" s="751" customFormat="1" ht="14.25" x14ac:dyDescent="0.2">
      <c r="A22" s="705"/>
      <c r="B22" s="704" t="s">
        <v>643</v>
      </c>
      <c r="C22" s="704" t="s">
        <v>644</v>
      </c>
      <c r="D22" s="701"/>
      <c r="E22" s="706"/>
      <c r="F22" s="828" t="str">
        <f t="shared" si="0"/>
        <v xml:space="preserve"> </v>
      </c>
      <c r="G22" s="849"/>
    </row>
    <row r="23" spans="1:7" s="751" customFormat="1" ht="14.25" x14ac:dyDescent="0.2">
      <c r="A23" s="705"/>
      <c r="B23" s="704" t="s">
        <v>643</v>
      </c>
      <c r="C23" s="704" t="s">
        <v>647</v>
      </c>
      <c r="D23" s="701"/>
      <c r="E23" s="706"/>
      <c r="F23" s="828" t="str">
        <f t="shared" si="0"/>
        <v xml:space="preserve"> </v>
      </c>
      <c r="G23" s="849"/>
    </row>
    <row r="24" spans="1:7" s="751" customFormat="1" ht="14.25" x14ac:dyDescent="0.2">
      <c r="A24" s="705"/>
      <c r="B24" s="704" t="s">
        <v>643</v>
      </c>
      <c r="C24" s="704" t="s">
        <v>30</v>
      </c>
      <c r="D24" s="701"/>
      <c r="E24" s="706"/>
      <c r="F24" s="828" t="str">
        <f t="shared" si="0"/>
        <v xml:space="preserve"> </v>
      </c>
      <c r="G24" s="849"/>
    </row>
    <row r="25" spans="1:7" s="751" customFormat="1" ht="14.25" x14ac:dyDescent="0.2">
      <c r="A25" s="705"/>
      <c r="B25" s="704" t="s">
        <v>643</v>
      </c>
      <c r="C25" s="704" t="s">
        <v>30</v>
      </c>
      <c r="D25" s="701"/>
      <c r="E25" s="706"/>
      <c r="F25" s="828" t="str">
        <f t="shared" si="0"/>
        <v xml:space="preserve"> </v>
      </c>
      <c r="G25" s="849"/>
    </row>
    <row r="26" spans="1:7" s="751" customFormat="1" ht="14.25" x14ac:dyDescent="0.2">
      <c r="A26" s="705"/>
      <c r="B26" s="704" t="s">
        <v>643</v>
      </c>
      <c r="C26" s="704" t="s">
        <v>30</v>
      </c>
      <c r="D26" s="701"/>
      <c r="E26" s="706"/>
      <c r="F26" s="828" t="str">
        <f t="shared" si="0"/>
        <v xml:space="preserve"> </v>
      </c>
      <c r="G26" s="849"/>
    </row>
    <row r="27" spans="1:7" s="751" customFormat="1" ht="14.25" x14ac:dyDescent="0.2">
      <c r="A27" s="705"/>
      <c r="B27" s="704"/>
      <c r="C27" s="704"/>
      <c r="D27" s="701"/>
      <c r="E27" s="706"/>
      <c r="F27" s="828" t="str">
        <f t="shared" si="0"/>
        <v xml:space="preserve"> </v>
      </c>
      <c r="G27" s="849"/>
    </row>
    <row r="28" spans="1:7" s="751" customFormat="1" ht="14.25" x14ac:dyDescent="0.2">
      <c r="A28" s="705" t="s">
        <v>245</v>
      </c>
      <c r="B28" s="701" t="s">
        <v>648</v>
      </c>
      <c r="C28" s="704" t="s">
        <v>641</v>
      </c>
      <c r="D28" s="701"/>
      <c r="E28" s="706"/>
      <c r="F28" s="828" t="str">
        <f t="shared" si="0"/>
        <v xml:space="preserve"> </v>
      </c>
      <c r="G28" s="849"/>
    </row>
    <row r="29" spans="1:7" s="751" customFormat="1" ht="14.25" x14ac:dyDescent="0.2">
      <c r="A29" s="705"/>
      <c r="B29" s="704" t="s">
        <v>643</v>
      </c>
      <c r="C29" s="704" t="s">
        <v>644</v>
      </c>
      <c r="D29" s="701"/>
      <c r="E29" s="706"/>
      <c r="F29" s="828" t="str">
        <f t="shared" si="0"/>
        <v xml:space="preserve"> </v>
      </c>
      <c r="G29" s="849"/>
    </row>
    <row r="30" spans="1:7" s="751" customFormat="1" ht="14.25" x14ac:dyDescent="0.2">
      <c r="A30" s="705"/>
      <c r="B30" s="704" t="s">
        <v>643</v>
      </c>
      <c r="C30" s="704" t="s">
        <v>645</v>
      </c>
      <c r="D30" s="701"/>
      <c r="E30" s="706"/>
      <c r="F30" s="828" t="str">
        <f t="shared" si="0"/>
        <v xml:space="preserve"> </v>
      </c>
      <c r="G30" s="849"/>
    </row>
    <row r="31" spans="1:7" s="751" customFormat="1" ht="14.25" x14ac:dyDescent="0.2">
      <c r="A31" s="705"/>
      <c r="B31" s="704" t="s">
        <v>643</v>
      </c>
      <c r="C31" s="704" t="s">
        <v>646</v>
      </c>
      <c r="D31" s="701"/>
      <c r="E31" s="706"/>
      <c r="F31" s="828" t="str">
        <f t="shared" si="0"/>
        <v xml:space="preserve"> </v>
      </c>
      <c r="G31" s="849"/>
    </row>
    <row r="32" spans="1:7" s="751" customFormat="1" ht="14.25" x14ac:dyDescent="0.2">
      <c r="A32" s="705"/>
      <c r="B32" s="704" t="s">
        <v>643</v>
      </c>
      <c r="C32" s="704" t="s">
        <v>649</v>
      </c>
      <c r="D32" s="701"/>
      <c r="E32" s="706"/>
      <c r="F32" s="828" t="str">
        <f t="shared" si="0"/>
        <v xml:space="preserve"> </v>
      </c>
      <c r="G32" s="849"/>
    </row>
    <row r="33" spans="1:7" s="751" customFormat="1" ht="14.25" x14ac:dyDescent="0.2">
      <c r="A33" s="705"/>
      <c r="B33" s="704" t="s">
        <v>643</v>
      </c>
      <c r="C33" s="704" t="s">
        <v>647</v>
      </c>
      <c r="D33" s="701"/>
      <c r="E33" s="706"/>
      <c r="F33" s="828" t="str">
        <f t="shared" si="0"/>
        <v xml:space="preserve"> </v>
      </c>
      <c r="G33" s="849"/>
    </row>
    <row r="34" spans="1:7" s="751" customFormat="1" ht="14.25" x14ac:dyDescent="0.2">
      <c r="A34" s="705"/>
      <c r="B34" s="704" t="s">
        <v>643</v>
      </c>
      <c r="C34" s="704" t="s">
        <v>30</v>
      </c>
      <c r="D34" s="701"/>
      <c r="E34" s="706"/>
      <c r="F34" s="828" t="str">
        <f t="shared" si="0"/>
        <v xml:space="preserve"> </v>
      </c>
      <c r="G34" s="849"/>
    </row>
    <row r="35" spans="1:7" s="751" customFormat="1" ht="14.25" x14ac:dyDescent="0.2">
      <c r="A35" s="705"/>
      <c r="B35" s="704" t="s">
        <v>643</v>
      </c>
      <c r="C35" s="704" t="s">
        <v>30</v>
      </c>
      <c r="D35" s="701"/>
      <c r="E35" s="706"/>
      <c r="F35" s="828" t="str">
        <f t="shared" si="0"/>
        <v xml:space="preserve"> </v>
      </c>
      <c r="G35" s="849"/>
    </row>
    <row r="36" spans="1:7" s="751" customFormat="1" ht="14.25" x14ac:dyDescent="0.2">
      <c r="A36" s="705"/>
      <c r="B36" s="704" t="s">
        <v>643</v>
      </c>
      <c r="C36" s="704" t="s">
        <v>30</v>
      </c>
      <c r="D36" s="701"/>
      <c r="E36" s="706"/>
      <c r="F36" s="828" t="str">
        <f t="shared" si="0"/>
        <v xml:space="preserve"> </v>
      </c>
      <c r="G36" s="849"/>
    </row>
    <row r="37" spans="1:7" s="751" customFormat="1" ht="14.25" x14ac:dyDescent="0.2">
      <c r="A37" s="705"/>
      <c r="B37" s="704"/>
      <c r="C37" s="704"/>
      <c r="D37" s="701"/>
      <c r="E37" s="706"/>
      <c r="F37" s="828" t="str">
        <f t="shared" si="0"/>
        <v xml:space="preserve"> </v>
      </c>
      <c r="G37" s="849"/>
    </row>
    <row r="38" spans="1:7" s="751" customFormat="1" ht="27" x14ac:dyDescent="0.2">
      <c r="A38" s="705" t="s">
        <v>245</v>
      </c>
      <c r="B38" s="701" t="s">
        <v>771</v>
      </c>
      <c r="C38" s="704" t="s">
        <v>641</v>
      </c>
      <c r="D38" s="701"/>
      <c r="E38" s="706"/>
      <c r="F38" s="828" t="str">
        <f t="shared" si="0"/>
        <v xml:space="preserve"> </v>
      </c>
      <c r="G38" s="849"/>
    </row>
    <row r="39" spans="1:7" s="751" customFormat="1" ht="14.25" x14ac:dyDescent="0.2">
      <c r="A39" s="705"/>
      <c r="B39" s="704" t="s">
        <v>643</v>
      </c>
      <c r="C39" s="704" t="s">
        <v>644</v>
      </c>
      <c r="D39" s="701"/>
      <c r="E39" s="706"/>
      <c r="F39" s="828" t="str">
        <f t="shared" si="0"/>
        <v xml:space="preserve"> </v>
      </c>
      <c r="G39" s="849"/>
    </row>
    <row r="40" spans="1:7" s="751" customFormat="1" ht="14.25" x14ac:dyDescent="0.2">
      <c r="A40" s="705"/>
      <c r="B40" s="704" t="s">
        <v>643</v>
      </c>
      <c r="C40" s="704" t="s">
        <v>645</v>
      </c>
      <c r="D40" s="701"/>
      <c r="E40" s="706"/>
      <c r="F40" s="828" t="str">
        <f t="shared" si="0"/>
        <v xml:space="preserve"> </v>
      </c>
      <c r="G40" s="849"/>
    </row>
    <row r="41" spans="1:7" s="751" customFormat="1" ht="14.25" x14ac:dyDescent="0.2">
      <c r="A41" s="705"/>
      <c r="B41" s="704" t="s">
        <v>643</v>
      </c>
      <c r="C41" s="704" t="s">
        <v>646</v>
      </c>
      <c r="D41" s="701"/>
      <c r="E41" s="706"/>
      <c r="F41" s="828" t="str">
        <f t="shared" si="0"/>
        <v xml:space="preserve"> </v>
      </c>
      <c r="G41" s="849"/>
    </row>
    <row r="42" spans="1:7" s="751" customFormat="1" ht="14.25" x14ac:dyDescent="0.2">
      <c r="A42" s="705"/>
      <c r="B42" s="704" t="s">
        <v>643</v>
      </c>
      <c r="C42" s="704" t="s">
        <v>649</v>
      </c>
      <c r="D42" s="701"/>
      <c r="E42" s="706"/>
      <c r="F42" s="828" t="str">
        <f t="shared" si="0"/>
        <v xml:space="preserve"> </v>
      </c>
      <c r="G42" s="849"/>
    </row>
    <row r="43" spans="1:7" s="751" customFormat="1" ht="14.25" x14ac:dyDescent="0.2">
      <c r="A43" s="705"/>
      <c r="B43" s="704" t="s">
        <v>643</v>
      </c>
      <c r="C43" s="704" t="s">
        <v>647</v>
      </c>
      <c r="D43" s="701"/>
      <c r="E43" s="706"/>
      <c r="F43" s="828" t="str">
        <f t="shared" si="0"/>
        <v xml:space="preserve"> </v>
      </c>
      <c r="G43" s="849"/>
    </row>
    <row r="44" spans="1:7" s="751" customFormat="1" ht="14.25" x14ac:dyDescent="0.2">
      <c r="A44" s="705"/>
      <c r="B44" s="704" t="s">
        <v>643</v>
      </c>
      <c r="C44" s="704" t="s">
        <v>30</v>
      </c>
      <c r="D44" s="701"/>
      <c r="E44" s="706"/>
      <c r="F44" s="828" t="str">
        <f t="shared" si="0"/>
        <v xml:space="preserve"> </v>
      </c>
      <c r="G44" s="849"/>
    </row>
    <row r="45" spans="1:7" s="751" customFormat="1" ht="14.25" x14ac:dyDescent="0.2">
      <c r="A45" s="705"/>
      <c r="B45" s="704" t="s">
        <v>643</v>
      </c>
      <c r="C45" s="704" t="s">
        <v>30</v>
      </c>
      <c r="D45" s="701"/>
      <c r="E45" s="706"/>
      <c r="F45" s="828" t="str">
        <f t="shared" si="0"/>
        <v xml:space="preserve"> </v>
      </c>
      <c r="G45" s="849"/>
    </row>
    <row r="46" spans="1:7" s="751" customFormat="1" ht="14.25" x14ac:dyDescent="0.2">
      <c r="A46" s="705"/>
      <c r="B46" s="704" t="s">
        <v>643</v>
      </c>
      <c r="C46" s="704" t="s">
        <v>30</v>
      </c>
      <c r="D46" s="701"/>
      <c r="E46" s="706"/>
      <c r="F46" s="828" t="str">
        <f t="shared" si="0"/>
        <v xml:space="preserve"> </v>
      </c>
      <c r="G46" s="849"/>
    </row>
    <row r="47" spans="1:7" s="751" customFormat="1" ht="14.25" x14ac:dyDescent="0.2">
      <c r="A47" s="705"/>
      <c r="B47" s="704"/>
      <c r="C47" s="704"/>
      <c r="D47" s="701"/>
      <c r="E47" s="706"/>
      <c r="F47" s="828" t="str">
        <f t="shared" si="0"/>
        <v xml:space="preserve"> </v>
      </c>
      <c r="G47" s="849"/>
    </row>
    <row r="48" spans="1:7" s="751" customFormat="1" ht="28.5" x14ac:dyDescent="0.2">
      <c r="A48" s="705" t="s">
        <v>245</v>
      </c>
      <c r="B48" s="701" t="s">
        <v>727</v>
      </c>
      <c r="C48" s="704" t="s">
        <v>646</v>
      </c>
      <c r="D48" s="701"/>
      <c r="E48" s="706"/>
      <c r="F48" s="828" t="str">
        <f t="shared" si="0"/>
        <v xml:space="preserve"> </v>
      </c>
      <c r="G48" s="849"/>
    </row>
    <row r="49" spans="1:7" s="751" customFormat="1" ht="14.25" x14ac:dyDescent="0.2">
      <c r="A49" s="705"/>
      <c r="B49" s="704" t="s">
        <v>643</v>
      </c>
      <c r="C49" s="704" t="s">
        <v>649</v>
      </c>
      <c r="D49" s="701"/>
      <c r="E49" s="706"/>
      <c r="F49" s="828" t="str">
        <f t="shared" si="0"/>
        <v xml:space="preserve"> </v>
      </c>
      <c r="G49" s="849"/>
    </row>
    <row r="50" spans="1:7" s="751" customFormat="1" ht="14.25" x14ac:dyDescent="0.2">
      <c r="A50" s="705"/>
      <c r="B50" s="704" t="s">
        <v>643</v>
      </c>
      <c r="C50" s="704" t="s">
        <v>647</v>
      </c>
      <c r="D50" s="701"/>
      <c r="E50" s="706"/>
      <c r="F50" s="828" t="str">
        <f t="shared" si="0"/>
        <v xml:space="preserve"> </v>
      </c>
      <c r="G50" s="849"/>
    </row>
    <row r="51" spans="1:7" s="751" customFormat="1" ht="14.25" x14ac:dyDescent="0.2">
      <c r="A51" s="705"/>
      <c r="B51" s="704" t="s">
        <v>643</v>
      </c>
      <c r="C51" s="704" t="s">
        <v>30</v>
      </c>
      <c r="D51" s="701"/>
      <c r="E51" s="706"/>
      <c r="F51" s="828" t="str">
        <f t="shared" si="0"/>
        <v xml:space="preserve"> </v>
      </c>
      <c r="G51" s="849"/>
    </row>
    <row r="52" spans="1:7" s="751" customFormat="1" ht="14.25" x14ac:dyDescent="0.2">
      <c r="A52" s="705"/>
      <c r="B52" s="704" t="s">
        <v>643</v>
      </c>
      <c r="C52" s="704" t="s">
        <v>30</v>
      </c>
      <c r="D52" s="701"/>
      <c r="E52" s="706"/>
      <c r="F52" s="828" t="str">
        <f t="shared" si="0"/>
        <v xml:space="preserve"> </v>
      </c>
      <c r="G52" s="849"/>
    </row>
    <row r="53" spans="1:7" s="751" customFormat="1" ht="14.25" x14ac:dyDescent="0.2">
      <c r="A53" s="705"/>
      <c r="B53" s="704" t="s">
        <v>643</v>
      </c>
      <c r="C53" s="704" t="s">
        <v>30</v>
      </c>
      <c r="D53" s="701"/>
      <c r="E53" s="706"/>
      <c r="F53" s="828" t="str">
        <f t="shared" si="0"/>
        <v xml:space="preserve"> </v>
      </c>
      <c r="G53" s="849"/>
    </row>
    <row r="54" spans="1:7" s="751" customFormat="1" ht="14.25" x14ac:dyDescent="0.2">
      <c r="A54" s="705"/>
      <c r="B54" s="704"/>
      <c r="C54" s="704"/>
      <c r="D54" s="701"/>
      <c r="E54" s="706"/>
      <c r="F54" s="828" t="str">
        <f t="shared" si="0"/>
        <v xml:space="preserve"> </v>
      </c>
      <c r="G54" s="849"/>
    </row>
    <row r="55" spans="1:7" s="751" customFormat="1" ht="14.25" x14ac:dyDescent="0.2">
      <c r="A55" s="705" t="s">
        <v>245</v>
      </c>
      <c r="B55" s="701" t="s">
        <v>650</v>
      </c>
      <c r="C55" s="704" t="s">
        <v>646</v>
      </c>
      <c r="D55" s="701"/>
      <c r="E55" s="706"/>
      <c r="F55" s="828" t="str">
        <f t="shared" si="0"/>
        <v xml:space="preserve"> </v>
      </c>
      <c r="G55" s="849"/>
    </row>
    <row r="56" spans="1:7" s="751" customFormat="1" ht="14.25" x14ac:dyDescent="0.2">
      <c r="A56" s="705"/>
      <c r="B56" s="701" t="s">
        <v>650</v>
      </c>
      <c r="C56" s="704" t="s">
        <v>649</v>
      </c>
      <c r="D56" s="701"/>
      <c r="E56" s="706"/>
      <c r="F56" s="828" t="str">
        <f t="shared" si="0"/>
        <v xml:space="preserve"> </v>
      </c>
      <c r="G56" s="849"/>
    </row>
    <row r="57" spans="1:7" s="751" customFormat="1" ht="14.25" x14ac:dyDescent="0.2">
      <c r="A57" s="705"/>
      <c r="B57" s="701" t="s">
        <v>650</v>
      </c>
      <c r="C57" s="704" t="s">
        <v>647</v>
      </c>
      <c r="D57" s="701"/>
      <c r="E57" s="706"/>
      <c r="F57" s="828" t="str">
        <f t="shared" si="0"/>
        <v xml:space="preserve"> </v>
      </c>
      <c r="G57" s="849"/>
    </row>
    <row r="58" spans="1:7" s="751" customFormat="1" ht="14.25" x14ac:dyDescent="0.2">
      <c r="A58" s="705"/>
      <c r="B58" s="701" t="s">
        <v>650</v>
      </c>
      <c r="C58" s="704" t="s">
        <v>30</v>
      </c>
      <c r="D58" s="701"/>
      <c r="E58" s="706"/>
      <c r="F58" s="828" t="str">
        <f t="shared" si="0"/>
        <v xml:space="preserve"> </v>
      </c>
      <c r="G58" s="849"/>
    </row>
    <row r="59" spans="1:7" s="751" customFormat="1" ht="14.25" x14ac:dyDescent="0.2">
      <c r="A59" s="705"/>
      <c r="B59" s="701" t="s">
        <v>650</v>
      </c>
      <c r="C59" s="704" t="s">
        <v>30</v>
      </c>
      <c r="D59" s="701"/>
      <c r="E59" s="706"/>
      <c r="F59" s="828" t="str">
        <f t="shared" si="0"/>
        <v xml:space="preserve"> </v>
      </c>
      <c r="G59" s="849"/>
    </row>
    <row r="60" spans="1:7" s="751" customFormat="1" ht="14.25" x14ac:dyDescent="0.2">
      <c r="A60" s="705"/>
      <c r="B60" s="701" t="s">
        <v>650</v>
      </c>
      <c r="C60" s="704" t="s">
        <v>30</v>
      </c>
      <c r="D60" s="701"/>
      <c r="E60" s="706"/>
      <c r="F60" s="828" t="str">
        <f t="shared" si="0"/>
        <v xml:space="preserve"> </v>
      </c>
      <c r="G60" s="849"/>
    </row>
    <row r="61" spans="1:7" s="751" customFormat="1" ht="14.25" x14ac:dyDescent="0.2">
      <c r="A61" s="705"/>
      <c r="B61" s="701" t="s">
        <v>650</v>
      </c>
      <c r="C61" s="704" t="s">
        <v>30</v>
      </c>
      <c r="D61" s="701"/>
      <c r="E61" s="706"/>
      <c r="F61" s="828" t="str">
        <f t="shared" si="0"/>
        <v xml:space="preserve"> </v>
      </c>
      <c r="G61" s="849"/>
    </row>
    <row r="62" spans="1:7" s="751" customFormat="1" ht="14.25" x14ac:dyDescent="0.2">
      <c r="A62" s="705"/>
      <c r="B62" s="704"/>
      <c r="C62" s="704"/>
      <c r="D62" s="701"/>
      <c r="E62" s="706"/>
      <c r="F62" s="828" t="str">
        <f t="shared" si="0"/>
        <v xml:space="preserve"> </v>
      </c>
      <c r="G62" s="849"/>
    </row>
    <row r="63" spans="1:7" s="751" customFormat="1" ht="14.25" x14ac:dyDescent="0.2">
      <c r="A63" s="705"/>
      <c r="B63" s="704"/>
      <c r="C63" s="704"/>
      <c r="D63" s="701"/>
      <c r="E63" s="706"/>
      <c r="F63" s="828" t="str">
        <f t="shared" si="0"/>
        <v xml:space="preserve"> </v>
      </c>
      <c r="G63" s="849"/>
    </row>
    <row r="64" spans="1:7" s="751" customFormat="1" ht="14.25" hidden="1" x14ac:dyDescent="0.2">
      <c r="A64" s="752"/>
      <c r="B64" s="753"/>
      <c r="C64" s="753"/>
      <c r="D64" s="754"/>
      <c r="E64" s="759"/>
      <c r="F64" s="756"/>
      <c r="G64" s="758"/>
    </row>
    <row r="65" spans="1:8" s="751" customFormat="1" x14ac:dyDescent="0.2">
      <c r="A65" s="760" t="s">
        <v>651</v>
      </c>
      <c r="B65" s="761"/>
      <c r="C65" s="762"/>
      <c r="D65" s="763"/>
      <c r="E65" s="764">
        <f>SUM(E11:E64)</f>
        <v>0</v>
      </c>
      <c r="F65" s="765"/>
      <c r="G65" s="767">
        <f>SUM(G11:G64)</f>
        <v>0</v>
      </c>
    </row>
    <row r="66" spans="1:8" s="751" customFormat="1" x14ac:dyDescent="0.2">
      <c r="A66" s="768"/>
      <c r="B66" s="769"/>
      <c r="C66" s="770"/>
      <c r="D66" s="771"/>
      <c r="E66" s="772"/>
      <c r="F66" s="773"/>
      <c r="G66" s="842" t="s">
        <v>842</v>
      </c>
    </row>
    <row r="67" spans="1:8" s="830" customFormat="1" x14ac:dyDescent="0.2">
      <c r="A67" s="774"/>
      <c r="B67" s="831"/>
      <c r="C67" s="745"/>
      <c r="D67" s="754"/>
      <c r="E67" s="755"/>
      <c r="F67" s="756"/>
      <c r="G67" s="847"/>
    </row>
    <row r="68" spans="1:8" x14ac:dyDescent="0.2">
      <c r="A68" s="848" t="s">
        <v>672</v>
      </c>
      <c r="B68" s="774"/>
      <c r="C68" s="774"/>
      <c r="D68" s="754"/>
      <c r="E68" s="755"/>
      <c r="F68" s="756"/>
      <c r="G68" s="843"/>
    </row>
    <row r="69" spans="1:8" ht="29.25" thickBot="1" x14ac:dyDescent="0.25">
      <c r="B69" s="775" t="s">
        <v>674</v>
      </c>
      <c r="C69" s="775" t="s">
        <v>666</v>
      </c>
      <c r="D69" s="776" t="s">
        <v>706</v>
      </c>
      <c r="E69" s="776" t="s">
        <v>704</v>
      </c>
      <c r="F69" s="844"/>
    </row>
    <row r="70" spans="1:8" x14ac:dyDescent="0.2">
      <c r="A70" s="774"/>
      <c r="B70" s="774" t="s">
        <v>658</v>
      </c>
      <c r="C70" s="777" t="s">
        <v>642</v>
      </c>
      <c r="D70" s="759">
        <f>DSUM(Data19W,3,Room)</f>
        <v>0</v>
      </c>
      <c r="E70" s="757">
        <f>DSUM(Data19W,5,Room)</f>
        <v>0</v>
      </c>
      <c r="F70" s="814" t="s">
        <v>843</v>
      </c>
    </row>
    <row r="71" spans="1:8" x14ac:dyDescent="0.2">
      <c r="A71" s="774"/>
      <c r="B71" s="774" t="s">
        <v>661</v>
      </c>
      <c r="C71" s="777" t="s">
        <v>659</v>
      </c>
      <c r="D71" s="759">
        <f>DSUM(Data19W,3,Health)</f>
        <v>0</v>
      </c>
      <c r="E71" s="757">
        <f>DSUM(Data19W,5,Health)</f>
        <v>0</v>
      </c>
      <c r="F71" s="814" t="s">
        <v>844</v>
      </c>
    </row>
    <row r="72" spans="1:8" x14ac:dyDescent="0.2">
      <c r="A72" s="774"/>
      <c r="B72" s="774" t="s">
        <v>660</v>
      </c>
      <c r="C72" s="777" t="s">
        <v>662</v>
      </c>
      <c r="D72" s="759">
        <f>DSUM(Data19W,3,ANC)</f>
        <v>0</v>
      </c>
      <c r="E72" s="757">
        <f>DSUM(Data19W,5,ANC)</f>
        <v>0</v>
      </c>
      <c r="F72" s="814" t="s">
        <v>845</v>
      </c>
    </row>
    <row r="73" spans="1:8" x14ac:dyDescent="0.2">
      <c r="A73" s="774"/>
      <c r="B73" s="774" t="s">
        <v>663</v>
      </c>
      <c r="C73" s="777" t="s">
        <v>664</v>
      </c>
      <c r="D73" s="759">
        <f>DSUM(Data19W,3,Admin)</f>
        <v>0</v>
      </c>
      <c r="E73" s="757">
        <f>DSUM(Data19W,5,Admin)</f>
        <v>0</v>
      </c>
      <c r="F73" s="814" t="s">
        <v>846</v>
      </c>
    </row>
    <row r="74" spans="1:8" x14ac:dyDescent="0.2">
      <c r="A74" s="774"/>
      <c r="B74" s="774" t="s">
        <v>707</v>
      </c>
      <c r="C74" s="779" t="s">
        <v>766</v>
      </c>
      <c r="D74" s="759">
        <f>D75-SUM(D70:D73)</f>
        <v>0</v>
      </c>
      <c r="E74" s="757">
        <f>E75-SUM(E70:E73)</f>
        <v>0</v>
      </c>
      <c r="F74" s="841"/>
      <c r="H74" s="780" t="s">
        <v>709</v>
      </c>
    </row>
    <row r="75" spans="1:8" x14ac:dyDescent="0.2">
      <c r="A75" s="774"/>
      <c r="B75" s="781" t="s">
        <v>6</v>
      </c>
      <c r="C75" s="754"/>
      <c r="D75" s="764">
        <f>+E65</f>
        <v>0</v>
      </c>
      <c r="E75" s="766">
        <f>+G65</f>
        <v>0</v>
      </c>
      <c r="F75" s="814"/>
      <c r="H75" s="782" t="s">
        <v>710</v>
      </c>
    </row>
    <row r="76" spans="1:8" x14ac:dyDescent="0.2">
      <c r="A76" s="774"/>
      <c r="B76" s="774"/>
      <c r="C76" s="774"/>
      <c r="D76" s="754"/>
      <c r="E76" s="755"/>
      <c r="F76" s="756"/>
      <c r="G76" s="757"/>
      <c r="H76" s="782" t="s">
        <v>708</v>
      </c>
    </row>
    <row r="77" spans="1:8" s="751" customFormat="1" x14ac:dyDescent="0.2">
      <c r="A77" s="774"/>
      <c r="B77" s="753"/>
      <c r="C77" s="745"/>
      <c r="D77" s="754"/>
      <c r="E77" s="755"/>
      <c r="F77" s="756"/>
      <c r="G77" s="757"/>
    </row>
    <row r="78" spans="1:8" ht="17.25" x14ac:dyDescent="0.2">
      <c r="A78" s="783" t="s">
        <v>820</v>
      </c>
      <c r="B78" s="774"/>
      <c r="C78" s="774"/>
      <c r="D78" s="754"/>
      <c r="E78" s="755"/>
      <c r="F78" s="756"/>
      <c r="G78" s="757"/>
    </row>
    <row r="79" spans="1:8" ht="17.25" x14ac:dyDescent="0.2">
      <c r="A79" s="783" t="s">
        <v>723</v>
      </c>
      <c r="B79" s="774"/>
      <c r="C79" s="774"/>
      <c r="D79" s="754"/>
      <c r="E79" s="755"/>
      <c r="F79" s="756"/>
      <c r="G79" s="757"/>
    </row>
    <row r="80" spans="1:8" ht="17.25" x14ac:dyDescent="0.2">
      <c r="A80" s="783" t="s">
        <v>847</v>
      </c>
      <c r="B80" s="774"/>
      <c r="C80" s="774"/>
      <c r="D80" s="754"/>
      <c r="E80" s="755"/>
      <c r="F80" s="756"/>
      <c r="G80" s="757"/>
    </row>
    <row r="81" spans="1:7" x14ac:dyDescent="0.2">
      <c r="A81" s="783"/>
      <c r="B81" s="774"/>
      <c r="C81" s="774"/>
      <c r="D81" s="754"/>
      <c r="E81" s="755"/>
      <c r="F81" s="756"/>
      <c r="G81" s="757"/>
    </row>
    <row r="82" spans="1:7" x14ac:dyDescent="0.2">
      <c r="D82" s="784"/>
      <c r="E82" s="785"/>
      <c r="F82" s="786"/>
      <c r="G82" s="787"/>
    </row>
    <row r="83" spans="1:7" x14ac:dyDescent="0.2">
      <c r="D83" s="784"/>
      <c r="E83" s="785"/>
      <c r="F83" s="786"/>
      <c r="G83" s="787"/>
    </row>
    <row r="84" spans="1:7" x14ac:dyDescent="0.2">
      <c r="D84" s="784"/>
      <c r="E84" s="785"/>
      <c r="F84" s="786"/>
      <c r="G84" s="787"/>
    </row>
    <row r="85" spans="1:7" x14ac:dyDescent="0.2">
      <c r="D85" s="784"/>
      <c r="E85" s="785"/>
      <c r="F85" s="786"/>
      <c r="G85" s="787"/>
    </row>
    <row r="86" spans="1:7" x14ac:dyDescent="0.2">
      <c r="D86" s="784"/>
      <c r="E86" s="785"/>
      <c r="F86" s="786"/>
      <c r="G86" s="787"/>
    </row>
    <row r="87" spans="1:7" x14ac:dyDescent="0.2">
      <c r="D87" s="784"/>
      <c r="E87" s="785"/>
      <c r="F87" s="786"/>
      <c r="G87" s="787"/>
    </row>
    <row r="88" spans="1:7" x14ac:dyDescent="0.2">
      <c r="D88" s="784"/>
      <c r="E88" s="785"/>
      <c r="F88" s="786"/>
      <c r="G88" s="787"/>
    </row>
    <row r="89" spans="1:7" x14ac:dyDescent="0.2">
      <c r="D89" s="784"/>
      <c r="E89" s="785"/>
      <c r="F89" s="786"/>
      <c r="G89" s="787"/>
    </row>
    <row r="90" spans="1:7" x14ac:dyDescent="0.2">
      <c r="D90" s="784"/>
      <c r="E90" s="785"/>
      <c r="F90" s="786"/>
      <c r="G90" s="787"/>
    </row>
    <row r="91" spans="1:7" x14ac:dyDescent="0.2">
      <c r="D91" s="784"/>
      <c r="E91" s="785"/>
      <c r="F91" s="786"/>
      <c r="G91" s="787"/>
    </row>
    <row r="92" spans="1:7" x14ac:dyDescent="0.2">
      <c r="D92" s="784"/>
      <c r="E92" s="785"/>
      <c r="F92" s="786"/>
      <c r="G92" s="787"/>
    </row>
    <row r="93" spans="1:7" x14ac:dyDescent="0.2">
      <c r="D93" s="784"/>
      <c r="E93" s="785"/>
      <c r="F93" s="786"/>
      <c r="G93" s="787"/>
    </row>
    <row r="94" spans="1:7" x14ac:dyDescent="0.2">
      <c r="D94" s="784"/>
      <c r="E94" s="785"/>
      <c r="F94" s="786"/>
      <c r="G94" s="787"/>
    </row>
    <row r="95" spans="1:7" x14ac:dyDescent="0.2">
      <c r="D95" s="784"/>
      <c r="E95" s="785"/>
      <c r="F95" s="786"/>
      <c r="G95" s="787"/>
    </row>
    <row r="96" spans="1:7" x14ac:dyDescent="0.2">
      <c r="D96" s="784"/>
      <c r="E96" s="785"/>
      <c r="F96" s="786"/>
      <c r="G96" s="787"/>
    </row>
    <row r="97" spans="4:7" x14ac:dyDescent="0.2">
      <c r="D97" s="784"/>
      <c r="E97" s="785"/>
      <c r="F97" s="786"/>
      <c r="G97" s="787"/>
    </row>
    <row r="98" spans="4:7" x14ac:dyDescent="0.2">
      <c r="D98" s="784"/>
      <c r="E98" s="785"/>
      <c r="F98" s="786"/>
      <c r="G98" s="787"/>
    </row>
    <row r="99" spans="4:7" x14ac:dyDescent="0.2">
      <c r="D99" s="784"/>
      <c r="E99" s="785"/>
      <c r="F99" s="786"/>
      <c r="G99" s="787"/>
    </row>
    <row r="100" spans="4:7" x14ac:dyDescent="0.2">
      <c r="D100" s="784"/>
      <c r="E100" s="785"/>
      <c r="F100" s="786"/>
      <c r="G100" s="787"/>
    </row>
    <row r="101" spans="4:7" x14ac:dyDescent="0.2">
      <c r="D101" s="784"/>
      <c r="E101" s="785"/>
      <c r="F101" s="786"/>
      <c r="G101" s="787"/>
    </row>
    <row r="102" spans="4:7" x14ac:dyDescent="0.2">
      <c r="D102" s="784"/>
      <c r="E102" s="785"/>
      <c r="F102" s="786"/>
      <c r="G102" s="787"/>
    </row>
    <row r="103" spans="4:7" x14ac:dyDescent="0.2">
      <c r="D103" s="784"/>
      <c r="E103" s="785"/>
      <c r="F103" s="786"/>
      <c r="G103" s="787"/>
    </row>
    <row r="104" spans="4:7" x14ac:dyDescent="0.2">
      <c r="D104" s="784"/>
      <c r="E104" s="785"/>
      <c r="F104" s="786"/>
      <c r="G104" s="787"/>
    </row>
    <row r="105" spans="4:7" x14ac:dyDescent="0.2">
      <c r="D105" s="784"/>
      <c r="E105" s="785"/>
      <c r="F105" s="786"/>
      <c r="G105" s="787"/>
    </row>
    <row r="106" spans="4:7" x14ac:dyDescent="0.2">
      <c r="D106" s="784"/>
      <c r="E106" s="785"/>
      <c r="F106" s="786"/>
      <c r="G106" s="787"/>
    </row>
    <row r="107" spans="4:7" x14ac:dyDescent="0.2">
      <c r="D107" s="784"/>
      <c r="E107" s="785"/>
      <c r="F107" s="786"/>
      <c r="G107" s="787"/>
    </row>
    <row r="108" spans="4:7" x14ac:dyDescent="0.2">
      <c r="D108" s="784"/>
      <c r="E108" s="785"/>
      <c r="F108" s="786"/>
      <c r="G108" s="787"/>
    </row>
    <row r="109" spans="4:7" x14ac:dyDescent="0.2">
      <c r="D109" s="784"/>
      <c r="E109" s="785"/>
      <c r="F109" s="786"/>
      <c r="G109" s="787"/>
    </row>
    <row r="110" spans="4:7" x14ac:dyDescent="0.2">
      <c r="D110" s="784"/>
      <c r="E110" s="785"/>
      <c r="F110" s="786"/>
      <c r="G110" s="787"/>
    </row>
    <row r="111" spans="4:7" x14ac:dyDescent="0.2">
      <c r="D111" s="784"/>
      <c r="E111" s="785"/>
      <c r="F111" s="786"/>
      <c r="G111" s="787"/>
    </row>
    <row r="112" spans="4:7" x14ac:dyDescent="0.2">
      <c r="D112" s="784"/>
      <c r="E112" s="785"/>
      <c r="F112" s="786"/>
      <c r="G112" s="787"/>
    </row>
    <row r="113" spans="4:7" x14ac:dyDescent="0.2">
      <c r="D113" s="784"/>
      <c r="E113" s="785"/>
      <c r="F113" s="786"/>
      <c r="G113" s="787"/>
    </row>
    <row r="114" spans="4:7" x14ac:dyDescent="0.2">
      <c r="D114" s="784"/>
      <c r="E114" s="785"/>
      <c r="F114" s="786"/>
      <c r="G114" s="787"/>
    </row>
    <row r="115" spans="4:7" x14ac:dyDescent="0.2">
      <c r="D115" s="784"/>
      <c r="E115" s="785"/>
      <c r="F115" s="786"/>
      <c r="G115" s="787"/>
    </row>
    <row r="116" spans="4:7" x14ac:dyDescent="0.2">
      <c r="D116" s="784"/>
      <c r="E116" s="785"/>
      <c r="F116" s="786"/>
      <c r="G116" s="787"/>
    </row>
    <row r="117" spans="4:7" x14ac:dyDescent="0.2">
      <c r="D117" s="784"/>
      <c r="E117" s="785"/>
      <c r="F117" s="786"/>
      <c r="G117" s="787"/>
    </row>
    <row r="118" spans="4:7" x14ac:dyDescent="0.2">
      <c r="D118" s="784"/>
      <c r="E118" s="785"/>
      <c r="F118" s="786"/>
      <c r="G118" s="787"/>
    </row>
    <row r="119" spans="4:7" x14ac:dyDescent="0.2">
      <c r="D119" s="784"/>
      <c r="E119" s="785"/>
      <c r="F119" s="786"/>
      <c r="G119" s="787"/>
    </row>
    <row r="120" spans="4:7" x14ac:dyDescent="0.2">
      <c r="D120" s="784"/>
      <c r="E120" s="785"/>
      <c r="F120" s="786"/>
      <c r="G120" s="787"/>
    </row>
    <row r="121" spans="4:7" x14ac:dyDescent="0.2">
      <c r="D121" s="784"/>
      <c r="E121" s="785"/>
      <c r="F121" s="786"/>
      <c r="G121" s="787"/>
    </row>
    <row r="122" spans="4:7" x14ac:dyDescent="0.2">
      <c r="D122" s="784"/>
      <c r="E122" s="785"/>
      <c r="F122" s="786"/>
      <c r="G122" s="787"/>
    </row>
    <row r="123" spans="4:7" x14ac:dyDescent="0.2">
      <c r="D123" s="784"/>
      <c r="E123" s="785"/>
      <c r="F123" s="786"/>
      <c r="G123" s="787"/>
    </row>
    <row r="124" spans="4:7" x14ac:dyDescent="0.2">
      <c r="D124" s="784"/>
      <c r="E124" s="785"/>
      <c r="F124" s="786"/>
      <c r="G124" s="787"/>
    </row>
    <row r="125" spans="4:7" x14ac:dyDescent="0.2">
      <c r="D125" s="784"/>
      <c r="E125" s="785"/>
      <c r="F125" s="786"/>
      <c r="G125" s="787"/>
    </row>
    <row r="126" spans="4:7" x14ac:dyDescent="0.2">
      <c r="D126" s="784"/>
      <c r="E126" s="785"/>
      <c r="F126" s="786"/>
      <c r="G126" s="787"/>
    </row>
    <row r="127" spans="4:7" x14ac:dyDescent="0.2">
      <c r="D127" s="784"/>
      <c r="E127" s="785"/>
      <c r="F127" s="786"/>
      <c r="G127" s="787"/>
    </row>
    <row r="128" spans="4:7" x14ac:dyDescent="0.2">
      <c r="D128" s="784"/>
      <c r="E128" s="785"/>
      <c r="F128" s="786"/>
      <c r="G128" s="787"/>
    </row>
    <row r="129" spans="4:7" x14ac:dyDescent="0.2">
      <c r="D129" s="784"/>
      <c r="E129" s="785"/>
      <c r="F129" s="786"/>
      <c r="G129" s="787"/>
    </row>
    <row r="130" spans="4:7" x14ac:dyDescent="0.2">
      <c r="D130" s="784"/>
      <c r="E130" s="785"/>
      <c r="F130" s="786"/>
      <c r="G130" s="787"/>
    </row>
    <row r="131" spans="4:7" x14ac:dyDescent="0.2">
      <c r="D131" s="784"/>
      <c r="E131" s="785"/>
      <c r="F131" s="786"/>
      <c r="G131" s="787"/>
    </row>
    <row r="132" spans="4:7" x14ac:dyDescent="0.2">
      <c r="D132" s="784"/>
      <c r="E132" s="785"/>
      <c r="F132" s="786"/>
      <c r="G132" s="787"/>
    </row>
    <row r="133" spans="4:7" x14ac:dyDescent="0.2">
      <c r="D133" s="784"/>
      <c r="E133" s="785"/>
      <c r="F133" s="786"/>
      <c r="G133" s="787"/>
    </row>
    <row r="134" spans="4:7" x14ac:dyDescent="0.2">
      <c r="D134" s="784"/>
      <c r="E134" s="785"/>
      <c r="F134" s="786"/>
      <c r="G134" s="787"/>
    </row>
    <row r="135" spans="4:7" x14ac:dyDescent="0.2">
      <c r="D135" s="784"/>
      <c r="E135" s="785"/>
      <c r="F135" s="786"/>
      <c r="G135" s="787"/>
    </row>
    <row r="136" spans="4:7" x14ac:dyDescent="0.2">
      <c r="D136" s="789"/>
      <c r="E136" s="789"/>
      <c r="F136" s="789"/>
      <c r="G136" s="789"/>
    </row>
    <row r="137" spans="4:7" x14ac:dyDescent="0.2">
      <c r="D137" s="789"/>
      <c r="E137" s="789"/>
      <c r="F137" s="789"/>
      <c r="G137" s="789"/>
    </row>
    <row r="138" spans="4:7" x14ac:dyDescent="0.2">
      <c r="D138" s="789"/>
      <c r="E138" s="789"/>
      <c r="F138" s="789"/>
      <c r="G138" s="789"/>
    </row>
    <row r="139" spans="4:7" x14ac:dyDescent="0.2">
      <c r="D139" s="789"/>
      <c r="E139" s="789"/>
      <c r="F139" s="789"/>
      <c r="G139" s="789"/>
    </row>
    <row r="224" spans="4:7" x14ac:dyDescent="0.2">
      <c r="D224" s="784"/>
      <c r="E224" s="785"/>
      <c r="F224" s="786"/>
      <c r="G224" s="787"/>
    </row>
    <row r="225" spans="1:7" hidden="1" x14ac:dyDescent="0.2">
      <c r="A225" s="790"/>
      <c r="B225" s="791"/>
      <c r="C225" s="791"/>
      <c r="D225" s="792"/>
      <c r="E225" s="793"/>
      <c r="F225" s="794"/>
      <c r="G225" s="795"/>
    </row>
    <row r="226" spans="1:7" hidden="1" x14ac:dyDescent="0.2">
      <c r="A226" s="796" t="s">
        <v>673</v>
      </c>
      <c r="B226" s="774"/>
      <c r="C226" s="774" t="s">
        <v>670</v>
      </c>
      <c r="D226" s="754" t="s">
        <v>665</v>
      </c>
      <c r="E226" s="755" t="s">
        <v>28</v>
      </c>
      <c r="F226" s="756" t="s">
        <v>662</v>
      </c>
      <c r="G226" s="757" t="s">
        <v>5</v>
      </c>
    </row>
    <row r="227" spans="1:7" hidden="1" x14ac:dyDescent="0.2">
      <c r="A227" s="796" t="s">
        <v>673</v>
      </c>
      <c r="B227" s="774"/>
      <c r="C227" s="774"/>
      <c r="D227" s="754"/>
      <c r="E227" s="755"/>
      <c r="F227" s="756"/>
      <c r="G227" s="757"/>
    </row>
    <row r="228" spans="1:7" ht="42" hidden="1" thickBot="1" x14ac:dyDescent="0.25">
      <c r="A228" s="796" t="s">
        <v>673</v>
      </c>
      <c r="B228" s="774"/>
      <c r="C228" s="774"/>
      <c r="D228" s="850" t="s">
        <v>848</v>
      </c>
      <c r="E228" s="850" t="s">
        <v>848</v>
      </c>
      <c r="F228" s="850" t="s">
        <v>848</v>
      </c>
      <c r="G228" s="850" t="s">
        <v>848</v>
      </c>
    </row>
    <row r="229" spans="1:7" hidden="1" x14ac:dyDescent="0.2">
      <c r="A229" s="796" t="s">
        <v>673</v>
      </c>
      <c r="B229" s="774"/>
      <c r="C229" s="774"/>
      <c r="D229" s="754" t="s">
        <v>642</v>
      </c>
      <c r="E229" s="754" t="s">
        <v>659</v>
      </c>
      <c r="F229" s="754" t="s">
        <v>662</v>
      </c>
      <c r="G229" s="754" t="s">
        <v>664</v>
      </c>
    </row>
    <row r="230" spans="1:7" hidden="1" x14ac:dyDescent="0.2">
      <c r="A230" s="797"/>
      <c r="B230" s="798"/>
      <c r="C230" s="798"/>
      <c r="D230" s="799"/>
      <c r="E230" s="799"/>
      <c r="F230" s="799"/>
      <c r="G230" s="799"/>
    </row>
    <row r="231" spans="1:7" x14ac:dyDescent="0.2">
      <c r="D231" s="784"/>
      <c r="E231" s="785"/>
      <c r="F231" s="786"/>
      <c r="G231" s="787"/>
    </row>
  </sheetData>
  <mergeCells count="5">
    <mergeCell ref="A2:G2"/>
    <mergeCell ref="A3:G3"/>
    <mergeCell ref="A6:B6"/>
    <mergeCell ref="C5:D5"/>
    <mergeCell ref="C6:D6"/>
  </mergeCells>
  <phoneticPr fontId="2" type="noConversion"/>
  <conditionalFormatting sqref="E10:G10 G5:G6 E5:E6 F5 A7:XFD7 A2:XFD3">
    <cfRule type="expression" dxfId="35" priority="29">
      <formula>CELL("Protect",A2)=0</formula>
    </cfRule>
  </conditionalFormatting>
  <conditionalFormatting sqref="B10:C10">
    <cfRule type="expression" dxfId="34" priority="26">
      <formula>CELL("Protect",B10)=0</formula>
    </cfRule>
  </conditionalFormatting>
  <conditionalFormatting sqref="A10">
    <cfRule type="expression" dxfId="33" priority="22">
      <formula>CELL("Protect",A10)=0</formula>
    </cfRule>
  </conditionalFormatting>
  <conditionalFormatting sqref="D10">
    <cfRule type="expression" dxfId="32" priority="20">
      <formula>CELL("Protect",D10)=0</formula>
    </cfRule>
  </conditionalFormatting>
  <conditionalFormatting sqref="H5:XFD6 A1:XFD4">
    <cfRule type="expression" dxfId="31" priority="19">
      <formula>CELL("protect",A1)=0</formula>
    </cfRule>
  </conditionalFormatting>
  <conditionalFormatting sqref="F6">
    <cfRule type="expression" dxfId="30" priority="10">
      <formula>CELL("protect",F6)=0</formula>
    </cfRule>
  </conditionalFormatting>
  <conditionalFormatting sqref="B5">
    <cfRule type="expression" dxfId="29" priority="18">
      <formula>CELL("protect",B5)=0</formula>
    </cfRule>
  </conditionalFormatting>
  <conditionalFormatting sqref="A5">
    <cfRule type="expression" dxfId="28" priority="17">
      <formula>CELL("protect",A5)=0</formula>
    </cfRule>
  </conditionalFormatting>
  <conditionalFormatting sqref="A6">
    <cfRule type="expression" dxfId="27" priority="16">
      <formula>CELL("protect",A6)=0</formula>
    </cfRule>
  </conditionalFormatting>
  <conditionalFormatting sqref="C5">
    <cfRule type="expression" dxfId="26" priority="15">
      <formula>CELL("protect",C5)=0</formula>
    </cfRule>
  </conditionalFormatting>
  <conditionalFormatting sqref="C6">
    <cfRule type="expression" dxfId="25" priority="14">
      <formula>CELL("protect",C6)=0</formula>
    </cfRule>
  </conditionalFormatting>
  <conditionalFormatting sqref="E69">
    <cfRule type="expression" dxfId="23" priority="6">
      <formula>CELL("Protect",E69)=0</formula>
    </cfRule>
  </conditionalFormatting>
  <conditionalFormatting sqref="D69">
    <cfRule type="expression" dxfId="22" priority="4">
      <formula>CELL("Protect",D69)=0</formula>
    </cfRule>
  </conditionalFormatting>
  <conditionalFormatting sqref="D228:G228">
    <cfRule type="expression" dxfId="0" priority="1">
      <formula>CELL("Protect",D228)=0</formula>
    </cfRule>
  </conditionalFormatting>
  <dataValidations count="2">
    <dataValidation type="list" allowBlank="1" showErrorMessage="1" error="Enter (or choose from the dropdown) one of the 4 specified abbreviations:  R&amp;B, HC, ANC, or GA." sqref="D12:D64" xr:uid="{00000000-0002-0000-1F00-000000000000}">
      <formula1>"R&amp;B, HC, ANC, GA"</formula1>
    </dataValidation>
    <dataValidation type="whole" allowBlank="1" showInputMessage="1" showErrorMessage="1" error="Round to nearest whole number and enter whole number only." sqref="G12:G63" xr:uid="{6C366ABF-1018-46FF-B867-6F9EB597B717}">
      <formula1>-1000000</formula1>
      <formula2>10000000000000000000</formula2>
    </dataValidation>
  </dataValidations>
  <printOptions horizontalCentered="1"/>
  <pageMargins left="0.25" right="0.25" top="0.3" bottom="0.41" header="0.3" footer="0.22"/>
  <pageSetup scale="85" fitToHeight="2" orientation="landscape" r:id="rId1"/>
  <headerFooter>
    <oddFooter>&amp;R&amp;"Tahoma,Regular"&amp;10ID-46 (rev. 07/21), Schedule &amp;A</oddFooter>
  </headerFooter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000-000000000000}">
  <sheetPr codeName="Sheet4"/>
  <dimension ref="A1:J253"/>
  <sheetViews>
    <sheetView zoomScale="88" zoomScaleNormal="88" workbookViewId="0">
      <pane ySplit="9" topLeftCell="A95" activePane="bottomLeft" state="frozen"/>
      <selection activeCell="L74" sqref="L74"/>
      <selection pane="bottomLeft" activeCell="G100" sqref="G100"/>
    </sheetView>
  </sheetViews>
  <sheetFormatPr defaultRowHeight="15" x14ac:dyDescent="0.2"/>
  <cols>
    <col min="1" max="1" width="23.125" style="740" customWidth="1"/>
    <col min="2" max="2" width="28.5" style="740" customWidth="1"/>
    <col min="3" max="3" width="17.375" style="740" customWidth="1"/>
    <col min="4" max="4" width="6.25" style="740" customWidth="1"/>
    <col min="5" max="5" width="14.625" style="740" customWidth="1"/>
    <col min="6" max="6" width="12.25" style="740" customWidth="1"/>
    <col min="7" max="7" width="12.625" style="740" customWidth="1"/>
    <col min="8" max="16384" width="9" style="740"/>
  </cols>
  <sheetData>
    <row r="1" spans="1:9" s="9" customFormat="1" ht="6.75" customHeight="1" x14ac:dyDescent="0.2"/>
    <row r="2" spans="1:9" ht="15.75" customHeight="1" x14ac:dyDescent="0.25">
      <c r="A2" s="1062" t="s">
        <v>681</v>
      </c>
      <c r="B2" s="1062"/>
      <c r="C2" s="1062"/>
      <c r="D2" s="1062"/>
      <c r="E2" s="1062"/>
      <c r="F2" s="1062"/>
      <c r="G2" s="1062"/>
      <c r="I2" s="800"/>
    </row>
    <row r="3" spans="1:9" ht="15.75" customHeight="1" x14ac:dyDescent="0.2">
      <c r="A3" s="1062" t="s">
        <v>721</v>
      </c>
      <c r="B3" s="1062"/>
      <c r="C3" s="1062"/>
      <c r="D3" s="1062"/>
      <c r="E3" s="1062"/>
      <c r="F3" s="1062"/>
      <c r="G3" s="1062"/>
    </row>
    <row r="4" spans="1:9" s="9" customFormat="1" ht="6" customHeight="1" x14ac:dyDescent="0.2">
      <c r="A4" s="732"/>
      <c r="B4" s="732"/>
      <c r="C4" s="732"/>
      <c r="D4" s="732"/>
      <c r="E4" s="732"/>
      <c r="F4" s="732"/>
      <c r="G4" s="732"/>
    </row>
    <row r="5" spans="1:9" s="9" customFormat="1" ht="15.75" customHeight="1" x14ac:dyDescent="0.2">
      <c r="A5" s="829" t="s">
        <v>162</v>
      </c>
      <c r="C5" s="1064" t="s">
        <v>47</v>
      </c>
      <c r="D5" s="1064"/>
      <c r="E5" s="152" t="s">
        <v>163</v>
      </c>
      <c r="F5" s="845" t="s">
        <v>107</v>
      </c>
      <c r="G5" s="152"/>
    </row>
    <row r="6" spans="1:9" s="9" customFormat="1" ht="15.75" customHeight="1" x14ac:dyDescent="0.2">
      <c r="A6" s="1063">
        <f>Cert!$A$8</f>
        <v>0</v>
      </c>
      <c r="B6" s="1063"/>
      <c r="C6" s="1063">
        <f>Cert!$F$8</f>
        <v>0</v>
      </c>
      <c r="D6" s="1063"/>
      <c r="E6" s="840">
        <f>Cert!$K$8</f>
        <v>0</v>
      </c>
      <c r="F6" s="846" t="str">
        <f>TEXT(Cert!$K$10,"mm/dd/yy")&amp;" to "&amp;TEXT(Cert!$M$10,"mm/dd/yy")</f>
        <v>07/01/20 to 06/30/21</v>
      </c>
      <c r="G6" s="742"/>
    </row>
    <row r="7" spans="1:9" ht="12" customHeight="1" x14ac:dyDescent="0.2">
      <c r="A7" s="743"/>
      <c r="B7" s="743"/>
      <c r="C7" s="743"/>
      <c r="D7" s="743"/>
      <c r="E7" s="743"/>
      <c r="F7" s="743"/>
      <c r="G7" s="743"/>
    </row>
    <row r="8" spans="1:9" s="746" customFormat="1" ht="12.75" x14ac:dyDescent="0.2">
      <c r="A8" s="833" t="s">
        <v>783</v>
      </c>
      <c r="B8" s="1076" t="s">
        <v>784</v>
      </c>
      <c r="C8" s="1076"/>
      <c r="D8" s="1076"/>
      <c r="E8" s="1076"/>
      <c r="F8" s="833" t="s">
        <v>788</v>
      </c>
      <c r="G8" s="833" t="s">
        <v>789</v>
      </c>
    </row>
    <row r="9" spans="1:9" s="751" customFormat="1" ht="57.75" thickBot="1" x14ac:dyDescent="0.25">
      <c r="A9" s="750" t="s">
        <v>819</v>
      </c>
      <c r="B9" s="1077" t="s">
        <v>652</v>
      </c>
      <c r="C9" s="1078"/>
      <c r="D9" s="1078"/>
      <c r="E9" s="1079"/>
      <c r="F9" s="750" t="s">
        <v>853</v>
      </c>
      <c r="G9" s="750" t="s">
        <v>854</v>
      </c>
    </row>
    <row r="10" spans="1:9" s="751" customFormat="1" ht="14.25" hidden="1" x14ac:dyDescent="0.2">
      <c r="A10" s="801"/>
      <c r="B10" s="1080"/>
      <c r="C10" s="1080"/>
      <c r="D10" s="1080"/>
      <c r="E10" s="1080"/>
      <c r="F10" s="802"/>
      <c r="G10" s="803"/>
    </row>
    <row r="11" spans="1:9" s="751" customFormat="1" ht="15.75" x14ac:dyDescent="0.2">
      <c r="A11" s="700" t="s">
        <v>860</v>
      </c>
      <c r="B11" s="1070" t="s">
        <v>728</v>
      </c>
      <c r="C11" s="1071"/>
      <c r="D11" s="1071"/>
      <c r="E11" s="1072"/>
      <c r="F11" s="701"/>
      <c r="G11" s="849"/>
    </row>
    <row r="12" spans="1:9" s="751" customFormat="1" ht="15.75" x14ac:dyDescent="0.2">
      <c r="A12" s="700" t="s">
        <v>860</v>
      </c>
      <c r="B12" s="1070" t="s">
        <v>19</v>
      </c>
      <c r="C12" s="1071"/>
      <c r="D12" s="1071"/>
      <c r="E12" s="1072"/>
      <c r="F12" s="701"/>
      <c r="G12" s="849"/>
    </row>
    <row r="13" spans="1:9" s="751" customFormat="1" ht="15.75" x14ac:dyDescent="0.2">
      <c r="A13" s="700" t="s">
        <v>860</v>
      </c>
      <c r="B13" s="1070" t="s">
        <v>744</v>
      </c>
      <c r="C13" s="1071"/>
      <c r="D13" s="1071"/>
      <c r="E13" s="1072"/>
      <c r="F13" s="701"/>
      <c r="G13" s="849"/>
    </row>
    <row r="14" spans="1:9" s="751" customFormat="1" ht="15.75" x14ac:dyDescent="0.2">
      <c r="A14" s="700" t="s">
        <v>860</v>
      </c>
      <c r="B14" s="1070" t="s">
        <v>745</v>
      </c>
      <c r="C14" s="1071"/>
      <c r="D14" s="1071"/>
      <c r="E14" s="1072"/>
      <c r="F14" s="701"/>
      <c r="G14" s="849"/>
    </row>
    <row r="15" spans="1:9" s="751" customFormat="1" ht="15.75" x14ac:dyDescent="0.2">
      <c r="A15" s="700" t="s">
        <v>860</v>
      </c>
      <c r="B15" s="1070" t="s">
        <v>815</v>
      </c>
      <c r="C15" s="1071"/>
      <c r="D15" s="1071"/>
      <c r="E15" s="1072"/>
      <c r="F15" s="701"/>
      <c r="G15" s="849"/>
    </row>
    <row r="16" spans="1:9" s="751" customFormat="1" ht="15.75" x14ac:dyDescent="0.2">
      <c r="A16" s="700" t="s">
        <v>860</v>
      </c>
      <c r="B16" s="1070" t="s">
        <v>729</v>
      </c>
      <c r="C16" s="1071"/>
      <c r="D16" s="1071"/>
      <c r="E16" s="1072"/>
      <c r="F16" s="701"/>
      <c r="G16" s="849"/>
    </row>
    <row r="17" spans="1:7" s="751" customFormat="1" ht="15.75" x14ac:dyDescent="0.2">
      <c r="A17" s="700" t="s">
        <v>860</v>
      </c>
      <c r="B17" s="1070" t="s">
        <v>729</v>
      </c>
      <c r="C17" s="1071"/>
      <c r="D17" s="1071"/>
      <c r="E17" s="1072"/>
      <c r="F17" s="701"/>
      <c r="G17" s="849"/>
    </row>
    <row r="18" spans="1:7" s="751" customFormat="1" ht="15.75" x14ac:dyDescent="0.2">
      <c r="A18" s="700" t="s">
        <v>860</v>
      </c>
      <c r="B18" s="1070" t="s">
        <v>729</v>
      </c>
      <c r="C18" s="1071"/>
      <c r="D18" s="1071"/>
      <c r="E18" s="1072"/>
      <c r="F18" s="701"/>
      <c r="G18" s="849"/>
    </row>
    <row r="19" spans="1:7" s="751" customFormat="1" ht="14.25" x14ac:dyDescent="0.2">
      <c r="A19" s="700"/>
      <c r="B19" s="1070"/>
      <c r="C19" s="1071"/>
      <c r="D19" s="1071"/>
      <c r="E19" s="1072"/>
      <c r="F19" s="701"/>
      <c r="G19" s="849"/>
    </row>
    <row r="20" spans="1:7" s="751" customFormat="1" ht="15.75" x14ac:dyDescent="0.2">
      <c r="A20" s="700" t="s">
        <v>861</v>
      </c>
      <c r="B20" s="1070" t="s">
        <v>731</v>
      </c>
      <c r="C20" s="1071"/>
      <c r="D20" s="1071"/>
      <c r="E20" s="1072"/>
      <c r="F20" s="701"/>
      <c r="G20" s="849"/>
    </row>
    <row r="21" spans="1:7" s="751" customFormat="1" ht="15.75" x14ac:dyDescent="0.2">
      <c r="A21" s="700" t="s">
        <v>861</v>
      </c>
      <c r="B21" s="1070" t="s">
        <v>730</v>
      </c>
      <c r="C21" s="1071"/>
      <c r="D21" s="1071"/>
      <c r="E21" s="1072"/>
      <c r="F21" s="701"/>
      <c r="G21" s="849"/>
    </row>
    <row r="22" spans="1:7" s="751" customFormat="1" ht="15.75" x14ac:dyDescent="0.2">
      <c r="A22" s="700" t="s">
        <v>861</v>
      </c>
      <c r="B22" s="1070" t="s">
        <v>732</v>
      </c>
      <c r="C22" s="1071"/>
      <c r="D22" s="1071"/>
      <c r="E22" s="1072"/>
      <c r="F22" s="701"/>
      <c r="G22" s="849"/>
    </row>
    <row r="23" spans="1:7" s="751" customFormat="1" ht="15.75" x14ac:dyDescent="0.2">
      <c r="A23" s="700" t="s">
        <v>861</v>
      </c>
      <c r="B23" s="1070" t="s">
        <v>733</v>
      </c>
      <c r="C23" s="1071"/>
      <c r="D23" s="1071"/>
      <c r="E23" s="1072"/>
      <c r="F23" s="701"/>
      <c r="G23" s="849"/>
    </row>
    <row r="24" spans="1:7" s="751" customFormat="1" ht="15.75" x14ac:dyDescent="0.2">
      <c r="A24" s="700" t="s">
        <v>861</v>
      </c>
      <c r="B24" s="1070" t="s">
        <v>734</v>
      </c>
      <c r="C24" s="1071"/>
      <c r="D24" s="1071"/>
      <c r="E24" s="1072"/>
      <c r="F24" s="701"/>
      <c r="G24" s="849"/>
    </row>
    <row r="25" spans="1:7" s="751" customFormat="1" ht="15.75" x14ac:dyDescent="0.2">
      <c r="A25" s="700" t="s">
        <v>861</v>
      </c>
      <c r="B25" s="1070" t="s">
        <v>734</v>
      </c>
      <c r="C25" s="1071"/>
      <c r="D25" s="1071"/>
      <c r="E25" s="1072"/>
      <c r="F25" s="701"/>
      <c r="G25" s="849"/>
    </row>
    <row r="26" spans="1:7" s="751" customFormat="1" ht="15.75" x14ac:dyDescent="0.2">
      <c r="A26" s="700" t="s">
        <v>861</v>
      </c>
      <c r="B26" s="1070" t="s">
        <v>734</v>
      </c>
      <c r="C26" s="1071"/>
      <c r="D26" s="1071"/>
      <c r="E26" s="1072"/>
      <c r="F26" s="701"/>
      <c r="G26" s="849"/>
    </row>
    <row r="27" spans="1:7" s="751" customFormat="1" ht="15.75" x14ac:dyDescent="0.2">
      <c r="A27" s="700" t="s">
        <v>861</v>
      </c>
      <c r="B27" s="1070" t="s">
        <v>734</v>
      </c>
      <c r="C27" s="1071"/>
      <c r="D27" s="1071"/>
      <c r="E27" s="1072"/>
      <c r="F27" s="701"/>
      <c r="G27" s="849"/>
    </row>
    <row r="28" spans="1:7" s="751" customFormat="1" ht="14.25" x14ac:dyDescent="0.2">
      <c r="A28" s="700"/>
      <c r="B28" s="1070"/>
      <c r="C28" s="1071"/>
      <c r="D28" s="1071"/>
      <c r="E28" s="1072"/>
      <c r="F28" s="701"/>
      <c r="G28" s="849"/>
    </row>
    <row r="29" spans="1:7" s="751" customFormat="1" ht="14.25" x14ac:dyDescent="0.2">
      <c r="A29" s="700" t="s">
        <v>237</v>
      </c>
      <c r="B29" s="1070" t="s">
        <v>653</v>
      </c>
      <c r="C29" s="1071"/>
      <c r="D29" s="1071"/>
      <c r="E29" s="1072"/>
      <c r="F29" s="701"/>
      <c r="G29" s="849"/>
    </row>
    <row r="30" spans="1:7" s="751" customFormat="1" ht="14.25" x14ac:dyDescent="0.2">
      <c r="A30" s="700" t="s">
        <v>237</v>
      </c>
      <c r="B30" s="1070" t="s">
        <v>644</v>
      </c>
      <c r="C30" s="1071"/>
      <c r="D30" s="1071"/>
      <c r="E30" s="1072"/>
      <c r="F30" s="701"/>
      <c r="G30" s="849"/>
    </row>
    <row r="31" spans="1:7" s="751" customFormat="1" ht="14.25" x14ac:dyDescent="0.2">
      <c r="A31" s="700" t="s">
        <v>237</v>
      </c>
      <c r="B31" s="1070" t="s">
        <v>743</v>
      </c>
      <c r="C31" s="1071"/>
      <c r="D31" s="1071"/>
      <c r="E31" s="1072"/>
      <c r="F31" s="701"/>
      <c r="G31" s="849"/>
    </row>
    <row r="32" spans="1:7" s="751" customFormat="1" ht="14.25" x14ac:dyDescent="0.2">
      <c r="A32" s="700" t="s">
        <v>237</v>
      </c>
      <c r="B32" s="1070" t="s">
        <v>737</v>
      </c>
      <c r="C32" s="1071"/>
      <c r="D32" s="1071"/>
      <c r="E32" s="1072"/>
      <c r="F32" s="701"/>
      <c r="G32" s="849"/>
    </row>
    <row r="33" spans="1:7" s="751" customFormat="1" ht="14.25" x14ac:dyDescent="0.2">
      <c r="A33" s="700" t="s">
        <v>237</v>
      </c>
      <c r="B33" s="1070" t="s">
        <v>737</v>
      </c>
      <c r="C33" s="1071"/>
      <c r="D33" s="1071"/>
      <c r="E33" s="1072"/>
      <c r="F33" s="701"/>
      <c r="G33" s="849"/>
    </row>
    <row r="34" spans="1:7" s="751" customFormat="1" ht="14.25" x14ac:dyDescent="0.2">
      <c r="A34" s="700" t="s">
        <v>226</v>
      </c>
      <c r="B34" s="1070"/>
      <c r="C34" s="1071"/>
      <c r="D34" s="1071"/>
      <c r="E34" s="1072"/>
      <c r="F34" s="701"/>
      <c r="G34" s="849"/>
    </row>
    <row r="35" spans="1:7" s="751" customFormat="1" ht="14.25" x14ac:dyDescent="0.2">
      <c r="A35" s="700" t="s">
        <v>227</v>
      </c>
      <c r="B35" s="1070"/>
      <c r="C35" s="1071"/>
      <c r="D35" s="1071"/>
      <c r="E35" s="1072"/>
      <c r="F35" s="701"/>
      <c r="G35" s="849"/>
    </row>
    <row r="36" spans="1:7" s="751" customFormat="1" ht="14.25" x14ac:dyDescent="0.2">
      <c r="A36" s="700" t="s">
        <v>238</v>
      </c>
      <c r="B36" s="1070"/>
      <c r="C36" s="1071"/>
      <c r="D36" s="1071"/>
      <c r="E36" s="1072"/>
      <c r="F36" s="701"/>
      <c r="G36" s="849"/>
    </row>
    <row r="37" spans="1:7" s="751" customFormat="1" ht="14.25" x14ac:dyDescent="0.2">
      <c r="A37" s="700" t="s">
        <v>238</v>
      </c>
      <c r="B37" s="1070"/>
      <c r="C37" s="1071"/>
      <c r="D37" s="1071"/>
      <c r="E37" s="1072"/>
      <c r="F37" s="701"/>
      <c r="G37" s="849"/>
    </row>
    <row r="38" spans="1:7" s="751" customFormat="1" ht="16.5" customHeight="1" x14ac:dyDescent="0.2">
      <c r="A38" s="700" t="s">
        <v>239</v>
      </c>
      <c r="B38" s="1081" t="s">
        <v>862</v>
      </c>
      <c r="C38" s="1082"/>
      <c r="D38" s="1082"/>
      <c r="E38" s="1083"/>
      <c r="F38" s="701"/>
      <c r="G38" s="849"/>
    </row>
    <row r="39" spans="1:7" s="751" customFormat="1" ht="14.25" x14ac:dyDescent="0.2">
      <c r="A39" s="700" t="s">
        <v>239</v>
      </c>
      <c r="B39" s="1073" t="s">
        <v>653</v>
      </c>
      <c r="C39" s="1074"/>
      <c r="D39" s="1074"/>
      <c r="E39" s="1075"/>
      <c r="F39" s="701"/>
      <c r="G39" s="849"/>
    </row>
    <row r="40" spans="1:7" s="751" customFormat="1" ht="14.25" x14ac:dyDescent="0.2">
      <c r="A40" s="700" t="s">
        <v>239</v>
      </c>
      <c r="B40" s="1073" t="s">
        <v>735</v>
      </c>
      <c r="C40" s="1074"/>
      <c r="D40" s="1074"/>
      <c r="E40" s="1075"/>
      <c r="F40" s="701"/>
      <c r="G40" s="849"/>
    </row>
    <row r="41" spans="1:7" s="751" customFormat="1" ht="14.25" x14ac:dyDescent="0.2">
      <c r="A41" s="700" t="s">
        <v>239</v>
      </c>
      <c r="B41" s="1073" t="s">
        <v>736</v>
      </c>
      <c r="C41" s="1074"/>
      <c r="D41" s="1074"/>
      <c r="E41" s="1075"/>
      <c r="F41" s="701"/>
      <c r="G41" s="849"/>
    </row>
    <row r="42" spans="1:7" s="751" customFormat="1" ht="14.25" x14ac:dyDescent="0.2">
      <c r="A42" s="700" t="s">
        <v>239</v>
      </c>
      <c r="B42" s="1073" t="s">
        <v>737</v>
      </c>
      <c r="C42" s="1074"/>
      <c r="D42" s="1074"/>
      <c r="E42" s="1075"/>
      <c r="F42" s="701"/>
      <c r="G42" s="849"/>
    </row>
    <row r="43" spans="1:7" s="751" customFormat="1" ht="14.25" x14ac:dyDescent="0.2">
      <c r="A43" s="700" t="s">
        <v>239</v>
      </c>
      <c r="B43" s="1073" t="s">
        <v>737</v>
      </c>
      <c r="C43" s="1074"/>
      <c r="D43" s="1074"/>
      <c r="E43" s="1075"/>
      <c r="F43" s="701"/>
      <c r="G43" s="849"/>
    </row>
    <row r="44" spans="1:7" s="751" customFormat="1" ht="14.25" x14ac:dyDescent="0.2">
      <c r="A44" s="700" t="s">
        <v>239</v>
      </c>
      <c r="B44" s="1073" t="s">
        <v>737</v>
      </c>
      <c r="C44" s="1074"/>
      <c r="D44" s="1074"/>
      <c r="E44" s="1075"/>
      <c r="F44" s="701"/>
      <c r="G44" s="849"/>
    </row>
    <row r="45" spans="1:7" s="751" customFormat="1" ht="14.25" x14ac:dyDescent="0.2">
      <c r="A45" s="700" t="s">
        <v>239</v>
      </c>
      <c r="B45" s="1073" t="s">
        <v>737</v>
      </c>
      <c r="C45" s="1074"/>
      <c r="D45" s="1074"/>
      <c r="E45" s="1075"/>
      <c r="F45" s="701"/>
      <c r="G45" s="849"/>
    </row>
    <row r="46" spans="1:7" s="751" customFormat="1" ht="14.25" x14ac:dyDescent="0.2">
      <c r="A46" s="700" t="s">
        <v>228</v>
      </c>
      <c r="B46" s="1070"/>
      <c r="C46" s="1071"/>
      <c r="D46" s="1071"/>
      <c r="E46" s="1072"/>
      <c r="F46" s="701"/>
      <c r="G46" s="849"/>
    </row>
    <row r="47" spans="1:7" s="751" customFormat="1" ht="14.25" x14ac:dyDescent="0.2">
      <c r="A47" s="700" t="s">
        <v>228</v>
      </c>
      <c r="B47" s="1070"/>
      <c r="C47" s="1071"/>
      <c r="D47" s="1071"/>
      <c r="E47" s="1072"/>
      <c r="F47" s="701"/>
      <c r="G47" s="849"/>
    </row>
    <row r="48" spans="1:7" s="751" customFormat="1" ht="14.25" x14ac:dyDescent="0.2">
      <c r="A48" s="700" t="s">
        <v>228</v>
      </c>
      <c r="B48" s="1070"/>
      <c r="C48" s="1071"/>
      <c r="D48" s="1071"/>
      <c r="E48" s="1072"/>
      <c r="F48" s="701"/>
      <c r="G48" s="849"/>
    </row>
    <row r="49" spans="1:7" s="751" customFormat="1" ht="14.25" x14ac:dyDescent="0.2">
      <c r="A49" s="700" t="s">
        <v>240</v>
      </c>
      <c r="B49" s="1070" t="s">
        <v>654</v>
      </c>
      <c r="C49" s="1071"/>
      <c r="D49" s="1071"/>
      <c r="E49" s="1072"/>
      <c r="F49" s="701"/>
      <c r="G49" s="849"/>
    </row>
    <row r="50" spans="1:7" s="751" customFormat="1" ht="14.25" x14ac:dyDescent="0.2">
      <c r="A50" s="700" t="s">
        <v>240</v>
      </c>
      <c r="B50" s="1073" t="s">
        <v>655</v>
      </c>
      <c r="C50" s="1074"/>
      <c r="D50" s="1074"/>
      <c r="E50" s="1075"/>
      <c r="F50" s="701"/>
      <c r="G50" s="849"/>
    </row>
    <row r="51" spans="1:7" s="751" customFormat="1" ht="14.25" x14ac:dyDescent="0.2">
      <c r="A51" s="700" t="s">
        <v>240</v>
      </c>
      <c r="B51" s="1073" t="s">
        <v>737</v>
      </c>
      <c r="C51" s="1074"/>
      <c r="D51" s="1074"/>
      <c r="E51" s="1075"/>
      <c r="F51" s="701"/>
      <c r="G51" s="849"/>
    </row>
    <row r="52" spans="1:7" s="751" customFormat="1" ht="14.25" x14ac:dyDescent="0.2">
      <c r="A52" s="700" t="s">
        <v>240</v>
      </c>
      <c r="B52" s="1073" t="s">
        <v>737</v>
      </c>
      <c r="C52" s="1074"/>
      <c r="D52" s="1074"/>
      <c r="E52" s="1075"/>
      <c r="F52" s="701"/>
      <c r="G52" s="849"/>
    </row>
    <row r="53" spans="1:7" s="751" customFormat="1" ht="14.25" x14ac:dyDescent="0.2">
      <c r="A53" s="700" t="s">
        <v>240</v>
      </c>
      <c r="B53" s="1073" t="s">
        <v>737</v>
      </c>
      <c r="C53" s="1074"/>
      <c r="D53" s="1074"/>
      <c r="E53" s="1075"/>
      <c r="F53" s="701"/>
      <c r="G53" s="849"/>
    </row>
    <row r="54" spans="1:7" s="751" customFormat="1" ht="14.25" x14ac:dyDescent="0.2">
      <c r="A54" s="700" t="s">
        <v>229</v>
      </c>
      <c r="B54" s="1070"/>
      <c r="C54" s="1071"/>
      <c r="D54" s="1071"/>
      <c r="E54" s="1072"/>
      <c r="F54" s="701"/>
      <c r="G54" s="849"/>
    </row>
    <row r="55" spans="1:7" s="751" customFormat="1" ht="14.25" x14ac:dyDescent="0.2">
      <c r="A55" s="700" t="s">
        <v>230</v>
      </c>
      <c r="B55" s="1070" t="s">
        <v>738</v>
      </c>
      <c r="C55" s="1071"/>
      <c r="D55" s="1071"/>
      <c r="E55" s="1072"/>
      <c r="F55" s="701"/>
      <c r="G55" s="849"/>
    </row>
    <row r="56" spans="1:7" s="751" customFormat="1" ht="14.25" x14ac:dyDescent="0.2">
      <c r="A56" s="700" t="s">
        <v>230</v>
      </c>
      <c r="B56" s="1070" t="s">
        <v>737</v>
      </c>
      <c r="C56" s="1071"/>
      <c r="D56" s="1071"/>
      <c r="E56" s="1072"/>
      <c r="F56" s="701"/>
      <c r="G56" s="849"/>
    </row>
    <row r="57" spans="1:7" s="751" customFormat="1" ht="14.25" x14ac:dyDescent="0.2">
      <c r="A57" s="700" t="s">
        <v>821</v>
      </c>
      <c r="B57" s="1070"/>
      <c r="C57" s="1071"/>
      <c r="D57" s="1071"/>
      <c r="E57" s="1072"/>
      <c r="F57" s="701"/>
      <c r="G57" s="849"/>
    </row>
    <row r="58" spans="1:7" s="751" customFormat="1" ht="14.25" x14ac:dyDescent="0.2">
      <c r="A58" s="700" t="s">
        <v>656</v>
      </c>
      <c r="B58" s="1070" t="s">
        <v>739</v>
      </c>
      <c r="C58" s="1071"/>
      <c r="D58" s="1071"/>
      <c r="E58" s="1072"/>
      <c r="F58" s="701"/>
      <c r="G58" s="849"/>
    </row>
    <row r="59" spans="1:7" s="751" customFormat="1" ht="14.25" x14ac:dyDescent="0.2">
      <c r="A59" s="700" t="s">
        <v>656</v>
      </c>
      <c r="B59" s="1070" t="s">
        <v>740</v>
      </c>
      <c r="C59" s="1071"/>
      <c r="D59" s="1071"/>
      <c r="E59" s="1072"/>
      <c r="F59" s="701"/>
      <c r="G59" s="849"/>
    </row>
    <row r="60" spans="1:7" s="751" customFormat="1" ht="14.25" x14ac:dyDescent="0.2">
      <c r="A60" s="700" t="s">
        <v>656</v>
      </c>
      <c r="B60" s="1070" t="s">
        <v>737</v>
      </c>
      <c r="C60" s="1071"/>
      <c r="D60" s="1071"/>
      <c r="E60" s="1072"/>
      <c r="F60" s="701"/>
      <c r="G60" s="849"/>
    </row>
    <row r="61" spans="1:7" s="751" customFormat="1" ht="14.25" x14ac:dyDescent="0.2">
      <c r="A61" s="700" t="s">
        <v>656</v>
      </c>
      <c r="B61" s="1070" t="s">
        <v>737</v>
      </c>
      <c r="C61" s="1071"/>
      <c r="D61" s="1071"/>
      <c r="E61" s="1072"/>
      <c r="F61" s="701"/>
      <c r="G61" s="849"/>
    </row>
    <row r="62" spans="1:7" s="751" customFormat="1" ht="14.25" x14ac:dyDescent="0.2">
      <c r="A62" s="700" t="s">
        <v>656</v>
      </c>
      <c r="B62" s="1070" t="s">
        <v>737</v>
      </c>
      <c r="C62" s="1071"/>
      <c r="D62" s="1071"/>
      <c r="E62" s="1072"/>
      <c r="F62" s="701"/>
      <c r="G62" s="849"/>
    </row>
    <row r="63" spans="1:7" s="751" customFormat="1" ht="14.25" x14ac:dyDescent="0.2">
      <c r="A63" s="700" t="s">
        <v>656</v>
      </c>
      <c r="B63" s="1070" t="s">
        <v>737</v>
      </c>
      <c r="C63" s="1071"/>
      <c r="D63" s="1071"/>
      <c r="E63" s="1072"/>
      <c r="F63" s="701"/>
      <c r="G63" s="849"/>
    </row>
    <row r="64" spans="1:7" s="751" customFormat="1" ht="14.25" x14ac:dyDescent="0.2">
      <c r="A64" s="700" t="s">
        <v>656</v>
      </c>
      <c r="B64" s="1070" t="s">
        <v>737</v>
      </c>
      <c r="C64" s="1071"/>
      <c r="D64" s="1071"/>
      <c r="E64" s="1072"/>
      <c r="F64" s="701"/>
      <c r="G64" s="849"/>
    </row>
    <row r="65" spans="1:7" s="751" customFormat="1" ht="14.25" x14ac:dyDescent="0.2">
      <c r="A65" s="700" t="s">
        <v>249</v>
      </c>
      <c r="B65" s="1070" t="s">
        <v>742</v>
      </c>
      <c r="C65" s="1071"/>
      <c r="D65" s="1071"/>
      <c r="E65" s="1072"/>
      <c r="F65" s="701"/>
      <c r="G65" s="849"/>
    </row>
    <row r="66" spans="1:7" s="751" customFormat="1" ht="14.25" x14ac:dyDescent="0.2">
      <c r="A66" s="700" t="s">
        <v>249</v>
      </c>
      <c r="B66" s="1070" t="s">
        <v>741</v>
      </c>
      <c r="C66" s="1071"/>
      <c r="D66" s="1071"/>
      <c r="E66" s="1072"/>
      <c r="F66" s="701"/>
      <c r="G66" s="849"/>
    </row>
    <row r="67" spans="1:7" s="751" customFormat="1" ht="14.25" x14ac:dyDescent="0.2">
      <c r="A67" s="700" t="s">
        <v>249</v>
      </c>
      <c r="B67" s="1070" t="s">
        <v>737</v>
      </c>
      <c r="C67" s="1071"/>
      <c r="D67" s="1071"/>
      <c r="E67" s="1072"/>
      <c r="F67" s="701"/>
      <c r="G67" s="849"/>
    </row>
    <row r="68" spans="1:7" s="751" customFormat="1" ht="14.25" x14ac:dyDescent="0.2">
      <c r="A68" s="700" t="s">
        <v>249</v>
      </c>
      <c r="B68" s="1070" t="s">
        <v>737</v>
      </c>
      <c r="C68" s="1071"/>
      <c r="D68" s="1071"/>
      <c r="E68" s="1072"/>
      <c r="F68" s="701"/>
      <c r="G68" s="849"/>
    </row>
    <row r="69" spans="1:7" s="751" customFormat="1" ht="14.25" x14ac:dyDescent="0.2">
      <c r="A69" s="700" t="s">
        <v>249</v>
      </c>
      <c r="B69" s="1070" t="s">
        <v>737</v>
      </c>
      <c r="C69" s="1071"/>
      <c r="D69" s="1071"/>
      <c r="E69" s="1072"/>
      <c r="F69" s="701"/>
      <c r="G69" s="849"/>
    </row>
    <row r="70" spans="1:7" s="751" customFormat="1" ht="14.25" x14ac:dyDescent="0.2">
      <c r="A70" s="700" t="s">
        <v>249</v>
      </c>
      <c r="B70" s="1070" t="s">
        <v>737</v>
      </c>
      <c r="C70" s="1071"/>
      <c r="D70" s="1071"/>
      <c r="E70" s="1072"/>
      <c r="F70" s="701"/>
      <c r="G70" s="849"/>
    </row>
    <row r="71" spans="1:7" s="751" customFormat="1" ht="14.25" x14ac:dyDescent="0.2">
      <c r="A71" s="700" t="s">
        <v>231</v>
      </c>
      <c r="B71" s="1070"/>
      <c r="C71" s="1071"/>
      <c r="D71" s="1071"/>
      <c r="E71" s="1072"/>
      <c r="F71" s="701"/>
      <c r="G71" s="849"/>
    </row>
    <row r="72" spans="1:7" s="751" customFormat="1" ht="14.25" x14ac:dyDescent="0.2">
      <c r="A72" s="700" t="s">
        <v>231</v>
      </c>
      <c r="B72" s="1070"/>
      <c r="C72" s="1071"/>
      <c r="D72" s="1071"/>
      <c r="E72" s="1072"/>
      <c r="F72" s="701"/>
      <c r="G72" s="849"/>
    </row>
    <row r="73" spans="1:7" s="751" customFormat="1" ht="14.25" x14ac:dyDescent="0.2">
      <c r="A73" s="700" t="s">
        <v>231</v>
      </c>
      <c r="B73" s="1070"/>
      <c r="C73" s="1071"/>
      <c r="D73" s="1071"/>
      <c r="E73" s="1072"/>
      <c r="F73" s="701"/>
      <c r="G73" s="849"/>
    </row>
    <row r="74" spans="1:7" s="751" customFormat="1" ht="14.25" x14ac:dyDescent="0.2">
      <c r="A74" s="700" t="s">
        <v>657</v>
      </c>
      <c r="B74" s="1070"/>
      <c r="C74" s="1071"/>
      <c r="D74" s="1071"/>
      <c r="E74" s="1072"/>
      <c r="F74" s="701"/>
      <c r="G74" s="849"/>
    </row>
    <row r="75" spans="1:7" s="751" customFormat="1" ht="14.25" x14ac:dyDescent="0.2">
      <c r="A75" s="700" t="s">
        <v>657</v>
      </c>
      <c r="B75" s="1070"/>
      <c r="C75" s="1071"/>
      <c r="D75" s="1071"/>
      <c r="E75" s="1072"/>
      <c r="F75" s="701"/>
      <c r="G75" s="849"/>
    </row>
    <row r="76" spans="1:7" s="751" customFormat="1" ht="14.25" x14ac:dyDescent="0.2">
      <c r="A76" s="700" t="s">
        <v>657</v>
      </c>
      <c r="B76" s="1070"/>
      <c r="C76" s="1071"/>
      <c r="D76" s="1071"/>
      <c r="E76" s="1072"/>
      <c r="F76" s="701"/>
      <c r="G76" s="849"/>
    </row>
    <row r="77" spans="1:7" s="751" customFormat="1" ht="14.25" x14ac:dyDescent="0.2">
      <c r="A77" s="700" t="s">
        <v>657</v>
      </c>
      <c r="B77" s="1070"/>
      <c r="C77" s="1071"/>
      <c r="D77" s="1071"/>
      <c r="E77" s="1072"/>
      <c r="F77" s="701"/>
      <c r="G77" s="849"/>
    </row>
    <row r="78" spans="1:7" s="751" customFormat="1" ht="14.25" x14ac:dyDescent="0.2">
      <c r="A78" s="700" t="s">
        <v>657</v>
      </c>
      <c r="B78" s="1070"/>
      <c r="C78" s="1071"/>
      <c r="D78" s="1071"/>
      <c r="E78" s="1072"/>
      <c r="F78" s="701"/>
      <c r="G78" s="849"/>
    </row>
    <row r="79" spans="1:7" s="751" customFormat="1" ht="14.25" x14ac:dyDescent="0.2">
      <c r="A79" s="700" t="s">
        <v>657</v>
      </c>
      <c r="B79" s="1070"/>
      <c r="C79" s="1071"/>
      <c r="D79" s="1071"/>
      <c r="E79" s="1072"/>
      <c r="F79" s="701"/>
      <c r="G79" s="849"/>
    </row>
    <row r="80" spans="1:7" s="751" customFormat="1" ht="14.25" x14ac:dyDescent="0.2">
      <c r="A80" s="700" t="s">
        <v>657</v>
      </c>
      <c r="B80" s="1070"/>
      <c r="C80" s="1071"/>
      <c r="D80" s="1071"/>
      <c r="E80" s="1072"/>
      <c r="F80" s="701"/>
      <c r="G80" s="849"/>
    </row>
    <row r="81" spans="1:10" s="751" customFormat="1" ht="14.25" x14ac:dyDescent="0.2">
      <c r="A81" s="736"/>
      <c r="B81" s="737"/>
      <c r="C81" s="738"/>
      <c r="D81" s="738"/>
      <c r="E81" s="739"/>
      <c r="F81" s="703"/>
      <c r="G81" s="853"/>
    </row>
    <row r="82" spans="1:10" s="751" customFormat="1" ht="14.25" x14ac:dyDescent="0.2">
      <c r="A82" s="736"/>
      <c r="B82" s="737"/>
      <c r="C82" s="738"/>
      <c r="D82" s="738"/>
      <c r="E82" s="739"/>
      <c r="F82" s="703"/>
      <c r="G82" s="853"/>
    </row>
    <row r="83" spans="1:10" s="751" customFormat="1" ht="14.25" x14ac:dyDescent="0.2">
      <c r="A83" s="736"/>
      <c r="B83" s="737"/>
      <c r="C83" s="738"/>
      <c r="D83" s="738"/>
      <c r="E83" s="739"/>
      <c r="F83" s="703"/>
      <c r="G83" s="853"/>
    </row>
    <row r="84" spans="1:10" s="751" customFormat="1" ht="15.75" customHeight="1" x14ac:dyDescent="0.2">
      <c r="A84" s="702" t="s">
        <v>633</v>
      </c>
      <c r="B84" s="1086"/>
      <c r="C84" s="1087"/>
      <c r="D84" s="1087"/>
      <c r="E84" s="1088"/>
      <c r="F84" s="703"/>
      <c r="G84" s="853"/>
      <c r="H84" s="804"/>
    </row>
    <row r="85" spans="1:10" s="751" customFormat="1" ht="14.25" hidden="1" x14ac:dyDescent="0.2">
      <c r="A85" s="752"/>
      <c r="B85" s="831"/>
      <c r="C85" s="831"/>
      <c r="D85" s="755"/>
      <c r="E85" s="756"/>
      <c r="F85" s="754"/>
      <c r="G85" s="758"/>
    </row>
    <row r="86" spans="1:10" s="751" customFormat="1" x14ac:dyDescent="0.2">
      <c r="A86" s="1090" t="s">
        <v>763</v>
      </c>
      <c r="B86" s="1091"/>
      <c r="C86" s="1091"/>
      <c r="D86" s="1091"/>
      <c r="E86" s="1091"/>
      <c r="F86" s="763"/>
      <c r="G86" s="805">
        <f>SUM(G10:G85)</f>
        <v>0</v>
      </c>
    </row>
    <row r="87" spans="1:10" s="751" customFormat="1" x14ac:dyDescent="0.2">
      <c r="A87" s="1065"/>
      <c r="B87" s="1066"/>
      <c r="C87" s="1066"/>
      <c r="D87" s="1066"/>
      <c r="E87" s="1066"/>
      <c r="F87" s="1066"/>
      <c r="G87" s="1067"/>
    </row>
    <row r="88" spans="1:10" s="751" customFormat="1" x14ac:dyDescent="0.2">
      <c r="A88" s="832" t="s">
        <v>764</v>
      </c>
      <c r="B88" s="761"/>
      <c r="C88" s="762"/>
      <c r="D88" s="806"/>
      <c r="E88" s="807"/>
      <c r="F88" s="765"/>
      <c r="G88" s="805">
        <f>+'19-A'!G65</f>
        <v>0</v>
      </c>
    </row>
    <row r="89" spans="1:10" s="751" customFormat="1" ht="14.25" x14ac:dyDescent="0.2">
      <c r="A89" s="808"/>
      <c r="B89" s="1085"/>
      <c r="C89" s="1085"/>
      <c r="D89" s="1085"/>
      <c r="E89" s="1085"/>
      <c r="F89" s="754"/>
      <c r="G89" s="758"/>
    </row>
    <row r="90" spans="1:10" s="751" customFormat="1" ht="16.5" customHeight="1" thickBot="1" x14ac:dyDescent="0.3">
      <c r="A90" s="1092" t="s">
        <v>765</v>
      </c>
      <c r="B90" s="1093"/>
      <c r="C90" s="1093"/>
      <c r="D90" s="1093"/>
      <c r="E90" s="1093"/>
      <c r="F90" s="809"/>
      <c r="G90" s="815">
        <f>SUM(G86:G89)</f>
        <v>0</v>
      </c>
      <c r="H90"/>
      <c r="I90"/>
      <c r="J90"/>
    </row>
    <row r="91" spans="1:10" s="746" customFormat="1" ht="13.5" thickTop="1" x14ac:dyDescent="0.2">
      <c r="A91" s="810"/>
      <c r="B91" s="1089"/>
      <c r="C91" s="1089"/>
      <c r="D91" s="1089"/>
      <c r="E91" s="1089"/>
      <c r="F91" s="810"/>
      <c r="G91" s="811"/>
    </row>
    <row r="92" spans="1:10" s="751" customFormat="1" ht="14.25" x14ac:dyDescent="0.2">
      <c r="A92" s="754"/>
      <c r="B92" s="1085"/>
      <c r="C92" s="1085"/>
      <c r="D92" s="1085"/>
      <c r="E92" s="1085"/>
      <c r="F92" s="754"/>
      <c r="G92" s="757"/>
    </row>
    <row r="93" spans="1:10" ht="58.5" customHeight="1" thickBot="1" x14ac:dyDescent="0.25">
      <c r="A93" s="812" t="s">
        <v>672</v>
      </c>
      <c r="B93" s="775" t="s">
        <v>674</v>
      </c>
      <c r="C93" s="1095" t="s">
        <v>666</v>
      </c>
      <c r="D93" s="1095"/>
      <c r="E93" s="776" t="s">
        <v>722</v>
      </c>
      <c r="F93" s="776" t="s">
        <v>703</v>
      </c>
      <c r="G93" s="776" t="s">
        <v>856</v>
      </c>
    </row>
    <row r="94" spans="1:10" s="751" customFormat="1" ht="14.25" x14ac:dyDescent="0.2">
      <c r="A94" s="753"/>
      <c r="B94" s="753" t="s">
        <v>658</v>
      </c>
      <c r="C94" s="1094" t="s">
        <v>642</v>
      </c>
      <c r="D94" s="1094"/>
      <c r="E94" s="757">
        <f>+'19-A'!E70</f>
        <v>0</v>
      </c>
      <c r="F94" s="757">
        <f>DSUM(Data19O,2,RoomO)</f>
        <v>0</v>
      </c>
      <c r="G94" s="757">
        <f t="shared" ref="G94:G100" si="0">SUM(E94:F94)</f>
        <v>0</v>
      </c>
    </row>
    <row r="95" spans="1:10" s="751" customFormat="1" ht="14.25" x14ac:dyDescent="0.2">
      <c r="A95" s="753"/>
      <c r="B95" s="753" t="s">
        <v>661</v>
      </c>
      <c r="C95" s="1068" t="s">
        <v>659</v>
      </c>
      <c r="D95" s="1068"/>
      <c r="E95" s="757">
        <f>+'19-A'!E71</f>
        <v>0</v>
      </c>
      <c r="F95" s="757">
        <f>DSUM(Data19O,2,HealthO)</f>
        <v>0</v>
      </c>
      <c r="G95" s="757">
        <f t="shared" si="0"/>
        <v>0</v>
      </c>
    </row>
    <row r="96" spans="1:10" s="751" customFormat="1" ht="14.25" x14ac:dyDescent="0.2">
      <c r="A96" s="753"/>
      <c r="B96" s="753" t="s">
        <v>660</v>
      </c>
      <c r="C96" s="1068" t="s">
        <v>662</v>
      </c>
      <c r="D96" s="1068"/>
      <c r="E96" s="757">
        <f>+'19-A'!E72</f>
        <v>0</v>
      </c>
      <c r="F96" s="757">
        <f>DSUM(Data19O,2,ANCO)</f>
        <v>0</v>
      </c>
      <c r="G96" s="757">
        <f t="shared" si="0"/>
        <v>0</v>
      </c>
    </row>
    <row r="97" spans="1:8" s="751" customFormat="1" ht="14.25" x14ac:dyDescent="0.2">
      <c r="A97" s="753"/>
      <c r="B97" s="753" t="s">
        <v>663</v>
      </c>
      <c r="C97" s="1068" t="s">
        <v>664</v>
      </c>
      <c r="D97" s="1068"/>
      <c r="E97" s="757">
        <f>+'19-A'!E73</f>
        <v>0</v>
      </c>
      <c r="F97" s="757">
        <f>DSUM(Data19O,2,AdminO)</f>
        <v>0</v>
      </c>
      <c r="G97" s="757">
        <f t="shared" si="0"/>
        <v>0</v>
      </c>
    </row>
    <row r="98" spans="1:8" s="751" customFormat="1" ht="14.25" x14ac:dyDescent="0.2">
      <c r="A98" s="753"/>
      <c r="B98" s="753" t="s">
        <v>30</v>
      </c>
      <c r="C98" s="1068" t="s">
        <v>679</v>
      </c>
      <c r="D98" s="1068"/>
      <c r="E98" s="778"/>
      <c r="F98" s="757">
        <f>DSUM(Data19O,2,OthO)</f>
        <v>0</v>
      </c>
      <c r="G98" s="757">
        <f t="shared" si="0"/>
        <v>0</v>
      </c>
    </row>
    <row r="99" spans="1:8" s="751" customFormat="1" ht="14.25" x14ac:dyDescent="0.2">
      <c r="A99" s="753"/>
      <c r="B99" s="753" t="s">
        <v>678</v>
      </c>
      <c r="C99" s="1068" t="s">
        <v>680</v>
      </c>
      <c r="D99" s="1068"/>
      <c r="E99" s="778"/>
      <c r="F99" s="757">
        <f>DSUM(Data19O,2,DeprO)</f>
        <v>0</v>
      </c>
      <c r="G99" s="757">
        <f t="shared" si="0"/>
        <v>0</v>
      </c>
    </row>
    <row r="100" spans="1:8" s="751" customFormat="1" ht="14.25" x14ac:dyDescent="0.2">
      <c r="A100" s="753"/>
      <c r="B100" s="753" t="s">
        <v>707</v>
      </c>
      <c r="C100" s="1069" t="s">
        <v>766</v>
      </c>
      <c r="D100" s="1069"/>
      <c r="E100" s="757">
        <f>+'19-A'!E74</f>
        <v>0</v>
      </c>
      <c r="F100" s="757">
        <f>F101-SUM(F94:F99)</f>
        <v>0</v>
      </c>
      <c r="G100" s="757">
        <f t="shared" si="0"/>
        <v>0</v>
      </c>
      <c r="H100" s="780" t="s">
        <v>709</v>
      </c>
    </row>
    <row r="101" spans="1:8" x14ac:dyDescent="0.2">
      <c r="A101" s="774"/>
      <c r="B101" s="813" t="s">
        <v>6</v>
      </c>
      <c r="C101" s="755"/>
      <c r="D101" s="756"/>
      <c r="E101" s="766">
        <f>SUM(E94:E100)</f>
        <v>0</v>
      </c>
      <c r="F101" s="766">
        <f>+G86</f>
        <v>0</v>
      </c>
      <c r="G101" s="766">
        <f>+G90</f>
        <v>0</v>
      </c>
      <c r="H101" s="782" t="s">
        <v>725</v>
      </c>
    </row>
    <row r="102" spans="1:8" x14ac:dyDescent="0.2">
      <c r="A102" s="753"/>
      <c r="B102" s="1085"/>
      <c r="C102" s="1085"/>
      <c r="D102" s="1085"/>
      <c r="E102" s="1085"/>
      <c r="F102" s="754"/>
      <c r="G102" s="757"/>
      <c r="H102" s="782" t="s">
        <v>724</v>
      </c>
    </row>
    <row r="103" spans="1:8" x14ac:dyDescent="0.2">
      <c r="A103" s="753"/>
      <c r="B103" s="753"/>
      <c r="C103" s="753"/>
      <c r="D103" s="753"/>
      <c r="E103" s="753"/>
      <c r="F103" s="754"/>
      <c r="G103" s="757"/>
      <c r="H103" s="782"/>
    </row>
    <row r="104" spans="1:8" x14ac:dyDescent="0.2">
      <c r="A104" s="753"/>
      <c r="B104" s="753"/>
      <c r="C104" s="753"/>
      <c r="D104" s="753"/>
      <c r="E104" s="753"/>
      <c r="F104" s="754"/>
      <c r="G104" s="757"/>
    </row>
    <row r="105" spans="1:8" s="751" customFormat="1" ht="15.75" x14ac:dyDescent="0.2">
      <c r="A105" s="816" t="s">
        <v>863</v>
      </c>
      <c r="B105" s="753"/>
      <c r="C105" s="753"/>
      <c r="D105" s="754"/>
      <c r="E105" s="755"/>
      <c r="F105" s="756"/>
      <c r="G105" s="757"/>
    </row>
    <row r="106" spans="1:8" s="751" customFormat="1" ht="15.75" x14ac:dyDescent="0.2">
      <c r="A106" s="816" t="s">
        <v>855</v>
      </c>
      <c r="B106" s="753"/>
      <c r="C106" s="753"/>
      <c r="D106" s="754"/>
      <c r="E106" s="755"/>
      <c r="F106" s="756"/>
      <c r="G106" s="757"/>
    </row>
    <row r="107" spans="1:8" s="751" customFormat="1" ht="15.75" x14ac:dyDescent="0.2">
      <c r="A107" s="852" t="s">
        <v>857</v>
      </c>
      <c r="B107" s="753"/>
      <c r="C107" s="753"/>
      <c r="D107" s="754"/>
      <c r="E107" s="755"/>
      <c r="F107" s="756"/>
      <c r="G107" s="757"/>
    </row>
    <row r="108" spans="1:8" s="751" customFormat="1" ht="15.75" x14ac:dyDescent="0.2">
      <c r="A108" s="852" t="s">
        <v>858</v>
      </c>
      <c r="B108" s="753"/>
      <c r="C108" s="753"/>
      <c r="D108" s="754"/>
      <c r="E108" s="755"/>
      <c r="F108" s="756"/>
      <c r="G108" s="757"/>
    </row>
    <row r="109" spans="1:8" s="751" customFormat="1" ht="15.75" x14ac:dyDescent="0.2">
      <c r="A109" s="852" t="s">
        <v>859</v>
      </c>
      <c r="B109" s="753"/>
      <c r="C109" s="753"/>
      <c r="D109" s="754"/>
      <c r="E109" s="755"/>
      <c r="F109" s="756"/>
      <c r="G109" s="757"/>
    </row>
    <row r="110" spans="1:8" x14ac:dyDescent="0.2">
      <c r="A110" s="783"/>
      <c r="B110" s="774"/>
      <c r="C110" s="774"/>
      <c r="D110" s="754"/>
      <c r="E110" s="755"/>
      <c r="F110" s="756"/>
      <c r="G110" s="757"/>
    </row>
    <row r="111" spans="1:8" x14ac:dyDescent="0.2">
      <c r="A111" s="751"/>
      <c r="B111" s="1084"/>
      <c r="C111" s="1084"/>
      <c r="D111" s="1084"/>
      <c r="E111" s="1084"/>
      <c r="F111" s="784"/>
      <c r="G111" s="787"/>
    </row>
    <row r="112" spans="1:8" x14ac:dyDescent="0.2">
      <c r="A112" s="751"/>
      <c r="B112" s="1084"/>
      <c r="C112" s="1084"/>
      <c r="D112" s="1084"/>
      <c r="E112" s="1084"/>
      <c r="F112" s="784"/>
      <c r="G112" s="787"/>
    </row>
    <row r="113" spans="1:7" x14ac:dyDescent="0.2">
      <c r="A113" s="751"/>
      <c r="B113" s="1084"/>
      <c r="C113" s="1084"/>
      <c r="D113" s="1084"/>
      <c r="E113" s="1084"/>
      <c r="F113" s="784"/>
      <c r="G113" s="787"/>
    </row>
    <row r="114" spans="1:7" x14ac:dyDescent="0.2">
      <c r="A114" s="751"/>
      <c r="B114" s="751"/>
      <c r="C114" s="751"/>
      <c r="D114" s="751"/>
      <c r="E114" s="751"/>
      <c r="F114" s="784"/>
      <c r="G114" s="787"/>
    </row>
    <row r="115" spans="1:7" x14ac:dyDescent="0.2">
      <c r="A115" s="751"/>
      <c r="B115" s="751"/>
      <c r="C115" s="751"/>
      <c r="D115" s="751"/>
      <c r="E115" s="751"/>
      <c r="F115" s="784"/>
      <c r="G115" s="787"/>
    </row>
    <row r="116" spans="1:7" x14ac:dyDescent="0.2">
      <c r="A116" s="751"/>
      <c r="B116" s="751"/>
      <c r="C116" s="751"/>
      <c r="D116" s="784"/>
      <c r="E116" s="751"/>
      <c r="F116" s="784"/>
      <c r="G116" s="787"/>
    </row>
    <row r="117" spans="1:7" x14ac:dyDescent="0.2">
      <c r="A117" s="751"/>
      <c r="B117" s="751"/>
      <c r="C117" s="751"/>
      <c r="D117" s="784"/>
      <c r="E117" s="784"/>
      <c r="F117" s="784"/>
      <c r="G117" s="787"/>
    </row>
    <row r="118" spans="1:7" x14ac:dyDescent="0.2">
      <c r="A118" s="751"/>
      <c r="B118" s="751"/>
      <c r="C118" s="751"/>
      <c r="D118" s="784"/>
      <c r="E118" s="784"/>
      <c r="F118" s="784"/>
      <c r="G118" s="787"/>
    </row>
    <row r="119" spans="1:7" x14ac:dyDescent="0.2">
      <c r="A119" s="751"/>
      <c r="B119" s="784"/>
      <c r="C119" s="784"/>
      <c r="D119" s="784"/>
      <c r="E119" s="784"/>
      <c r="F119" s="784"/>
      <c r="G119" s="787"/>
    </row>
    <row r="120" spans="1:7" x14ac:dyDescent="0.2">
      <c r="A120" s="751"/>
      <c r="B120" s="784"/>
      <c r="C120" s="784"/>
      <c r="D120" s="784"/>
      <c r="E120" s="784"/>
      <c r="F120" s="784"/>
      <c r="G120" s="787"/>
    </row>
    <row r="121" spans="1:7" x14ac:dyDescent="0.2">
      <c r="A121" s="751"/>
      <c r="B121" s="784"/>
      <c r="C121" s="784"/>
      <c r="D121" s="784"/>
      <c r="E121" s="784"/>
      <c r="F121" s="784"/>
      <c r="G121" s="787"/>
    </row>
    <row r="122" spans="1:7" x14ac:dyDescent="0.2">
      <c r="A122" s="751"/>
      <c r="B122" s="784"/>
      <c r="C122" s="784"/>
      <c r="D122" s="785"/>
      <c r="E122" s="784"/>
      <c r="F122" s="784"/>
      <c r="G122" s="787"/>
    </row>
    <row r="123" spans="1:7" x14ac:dyDescent="0.2">
      <c r="A123" s="751"/>
      <c r="B123" s="784"/>
      <c r="C123" s="784"/>
      <c r="D123" s="785"/>
      <c r="E123" s="786"/>
      <c r="F123" s="784"/>
      <c r="G123" s="787"/>
    </row>
    <row r="124" spans="1:7" x14ac:dyDescent="0.2">
      <c r="A124" s="751"/>
      <c r="B124" s="784"/>
      <c r="C124" s="784"/>
      <c r="D124" s="785"/>
      <c r="E124" s="786"/>
      <c r="F124" s="784"/>
      <c r="G124" s="787"/>
    </row>
    <row r="125" spans="1:7" x14ac:dyDescent="0.2">
      <c r="D125" s="785"/>
      <c r="E125" s="786"/>
      <c r="F125" s="784"/>
      <c r="G125" s="787"/>
    </row>
    <row r="126" spans="1:7" x14ac:dyDescent="0.2">
      <c r="D126" s="785"/>
      <c r="E126" s="786"/>
      <c r="F126" s="784"/>
      <c r="G126" s="787"/>
    </row>
    <row r="127" spans="1:7" x14ac:dyDescent="0.2">
      <c r="D127" s="785"/>
      <c r="E127" s="786"/>
      <c r="F127" s="784"/>
      <c r="G127" s="787"/>
    </row>
    <row r="128" spans="1:7" x14ac:dyDescent="0.2">
      <c r="D128" s="785"/>
      <c r="E128" s="786"/>
      <c r="F128" s="784"/>
      <c r="G128" s="787"/>
    </row>
    <row r="129" spans="4:7" x14ac:dyDescent="0.2">
      <c r="D129" s="785"/>
      <c r="E129" s="786"/>
      <c r="F129" s="784"/>
      <c r="G129" s="787"/>
    </row>
    <row r="130" spans="4:7" x14ac:dyDescent="0.2">
      <c r="D130" s="785"/>
      <c r="E130" s="786"/>
      <c r="F130" s="784"/>
      <c r="G130" s="787"/>
    </row>
    <row r="131" spans="4:7" x14ac:dyDescent="0.2">
      <c r="D131" s="785"/>
      <c r="E131" s="786"/>
      <c r="F131" s="784"/>
      <c r="G131" s="787"/>
    </row>
    <row r="132" spans="4:7" x14ac:dyDescent="0.2">
      <c r="D132" s="785"/>
      <c r="E132" s="786"/>
      <c r="F132" s="784"/>
      <c r="G132" s="787"/>
    </row>
    <row r="133" spans="4:7" x14ac:dyDescent="0.2">
      <c r="D133" s="785"/>
      <c r="E133" s="786"/>
      <c r="F133" s="784"/>
      <c r="G133" s="787"/>
    </row>
    <row r="134" spans="4:7" x14ac:dyDescent="0.2">
      <c r="D134" s="785"/>
      <c r="E134" s="786"/>
      <c r="F134" s="784"/>
      <c r="G134" s="787"/>
    </row>
    <row r="135" spans="4:7" x14ac:dyDescent="0.2">
      <c r="D135" s="785"/>
      <c r="E135" s="786"/>
      <c r="F135" s="784"/>
      <c r="G135" s="787"/>
    </row>
    <row r="136" spans="4:7" x14ac:dyDescent="0.2">
      <c r="D136" s="785"/>
      <c r="E136" s="786"/>
      <c r="F136" s="784"/>
      <c r="G136" s="787"/>
    </row>
    <row r="137" spans="4:7" x14ac:dyDescent="0.2">
      <c r="D137" s="785"/>
      <c r="E137" s="786"/>
      <c r="F137" s="784"/>
      <c r="G137" s="787"/>
    </row>
    <row r="138" spans="4:7" x14ac:dyDescent="0.2">
      <c r="D138" s="785"/>
      <c r="E138" s="786"/>
      <c r="F138" s="784"/>
      <c r="G138" s="787"/>
    </row>
    <row r="139" spans="4:7" x14ac:dyDescent="0.2">
      <c r="D139" s="785"/>
      <c r="E139" s="786"/>
      <c r="F139" s="784"/>
      <c r="G139" s="787"/>
    </row>
    <row r="140" spans="4:7" x14ac:dyDescent="0.2">
      <c r="D140" s="785"/>
      <c r="E140" s="786"/>
      <c r="F140" s="784"/>
      <c r="G140" s="787"/>
    </row>
    <row r="141" spans="4:7" x14ac:dyDescent="0.2">
      <c r="D141" s="785"/>
      <c r="E141" s="786"/>
      <c r="F141" s="784"/>
      <c r="G141" s="787"/>
    </row>
    <row r="142" spans="4:7" x14ac:dyDescent="0.2">
      <c r="D142" s="785"/>
      <c r="E142" s="786"/>
      <c r="F142" s="784"/>
      <c r="G142" s="787"/>
    </row>
    <row r="143" spans="4:7" x14ac:dyDescent="0.2">
      <c r="D143" s="785"/>
      <c r="E143" s="786"/>
      <c r="F143" s="784"/>
      <c r="G143" s="787"/>
    </row>
    <row r="144" spans="4:7" x14ac:dyDescent="0.2">
      <c r="D144" s="785"/>
      <c r="E144" s="786"/>
      <c r="F144" s="784"/>
      <c r="G144" s="787"/>
    </row>
    <row r="145" spans="4:7" x14ac:dyDescent="0.2">
      <c r="D145" s="785"/>
      <c r="E145" s="786"/>
      <c r="F145" s="784"/>
      <c r="G145" s="787"/>
    </row>
    <row r="146" spans="4:7" x14ac:dyDescent="0.2">
      <c r="D146" s="785"/>
      <c r="E146" s="786"/>
      <c r="F146" s="784"/>
      <c r="G146" s="787"/>
    </row>
    <row r="147" spans="4:7" x14ac:dyDescent="0.2">
      <c r="D147" s="785"/>
      <c r="E147" s="786"/>
      <c r="F147" s="784"/>
      <c r="G147" s="787"/>
    </row>
    <row r="148" spans="4:7" x14ac:dyDescent="0.2">
      <c r="D148" s="785"/>
      <c r="E148" s="786"/>
      <c r="F148" s="784"/>
      <c r="G148" s="787"/>
    </row>
    <row r="149" spans="4:7" x14ac:dyDescent="0.2">
      <c r="D149" s="785"/>
      <c r="E149" s="786"/>
      <c r="F149" s="784"/>
      <c r="G149" s="787"/>
    </row>
    <row r="150" spans="4:7" x14ac:dyDescent="0.2">
      <c r="D150" s="785"/>
      <c r="E150" s="786"/>
      <c r="F150" s="784"/>
      <c r="G150" s="787"/>
    </row>
    <row r="151" spans="4:7" x14ac:dyDescent="0.2">
      <c r="D151" s="785"/>
      <c r="E151" s="786"/>
      <c r="F151" s="784"/>
      <c r="G151" s="787"/>
    </row>
    <row r="152" spans="4:7" x14ac:dyDescent="0.2">
      <c r="D152" s="785"/>
      <c r="E152" s="786"/>
      <c r="F152" s="784"/>
      <c r="G152" s="787"/>
    </row>
    <row r="153" spans="4:7" x14ac:dyDescent="0.2">
      <c r="D153" s="785"/>
      <c r="E153" s="786"/>
      <c r="F153" s="784"/>
      <c r="G153" s="787"/>
    </row>
    <row r="154" spans="4:7" x14ac:dyDescent="0.2">
      <c r="D154" s="785"/>
      <c r="E154" s="786"/>
      <c r="F154" s="784"/>
      <c r="G154" s="787"/>
    </row>
    <row r="155" spans="4:7" x14ac:dyDescent="0.2">
      <c r="D155" s="785"/>
      <c r="E155" s="786"/>
      <c r="F155" s="784"/>
      <c r="G155" s="787"/>
    </row>
    <row r="156" spans="4:7" x14ac:dyDescent="0.2">
      <c r="D156" s="785"/>
      <c r="E156" s="786"/>
      <c r="F156" s="784"/>
      <c r="G156" s="787"/>
    </row>
    <row r="157" spans="4:7" x14ac:dyDescent="0.2">
      <c r="D157" s="785"/>
      <c r="E157" s="786"/>
      <c r="F157" s="784"/>
      <c r="G157" s="787"/>
    </row>
    <row r="158" spans="4:7" x14ac:dyDescent="0.2">
      <c r="D158" s="785"/>
      <c r="E158" s="786"/>
      <c r="F158" s="784"/>
      <c r="G158" s="787"/>
    </row>
    <row r="159" spans="4:7" x14ac:dyDescent="0.2">
      <c r="D159" s="785"/>
      <c r="E159" s="786"/>
      <c r="F159" s="784"/>
      <c r="G159" s="787"/>
    </row>
    <row r="160" spans="4:7" x14ac:dyDescent="0.2">
      <c r="D160" s="785"/>
      <c r="E160" s="786"/>
      <c r="F160" s="784"/>
      <c r="G160" s="787"/>
    </row>
    <row r="161" spans="4:7" x14ac:dyDescent="0.2">
      <c r="D161" s="785"/>
      <c r="E161" s="786"/>
      <c r="F161" s="784"/>
      <c r="G161" s="787"/>
    </row>
    <row r="162" spans="4:7" x14ac:dyDescent="0.2">
      <c r="D162" s="785"/>
      <c r="E162" s="786"/>
      <c r="F162" s="784"/>
      <c r="G162" s="787"/>
    </row>
    <row r="163" spans="4:7" x14ac:dyDescent="0.2">
      <c r="D163" s="785"/>
      <c r="E163" s="786"/>
      <c r="F163" s="784"/>
      <c r="G163" s="787"/>
    </row>
    <row r="164" spans="4:7" x14ac:dyDescent="0.2">
      <c r="D164" s="785"/>
      <c r="E164" s="786"/>
      <c r="F164" s="784"/>
      <c r="G164" s="787"/>
    </row>
    <row r="165" spans="4:7" x14ac:dyDescent="0.2">
      <c r="D165" s="785"/>
      <c r="E165" s="786"/>
      <c r="F165" s="784"/>
      <c r="G165" s="787"/>
    </row>
    <row r="166" spans="4:7" x14ac:dyDescent="0.2">
      <c r="D166" s="785"/>
      <c r="E166" s="786"/>
      <c r="F166" s="784"/>
      <c r="G166" s="787"/>
    </row>
    <row r="167" spans="4:7" x14ac:dyDescent="0.2">
      <c r="D167" s="785"/>
      <c r="E167" s="786"/>
      <c r="F167" s="784"/>
      <c r="G167" s="787"/>
    </row>
    <row r="168" spans="4:7" x14ac:dyDescent="0.2">
      <c r="D168" s="785"/>
      <c r="E168" s="786"/>
      <c r="F168" s="784"/>
      <c r="G168" s="787"/>
    </row>
    <row r="169" spans="4:7" x14ac:dyDescent="0.2">
      <c r="D169" s="785"/>
      <c r="E169" s="786"/>
      <c r="F169" s="784"/>
      <c r="G169" s="787"/>
    </row>
    <row r="170" spans="4:7" x14ac:dyDescent="0.2">
      <c r="D170" s="785"/>
      <c r="E170" s="786"/>
      <c r="F170" s="784"/>
      <c r="G170" s="787"/>
    </row>
    <row r="171" spans="4:7" x14ac:dyDescent="0.2">
      <c r="D171" s="785"/>
      <c r="E171" s="786"/>
      <c r="F171" s="784"/>
      <c r="G171" s="787"/>
    </row>
    <row r="172" spans="4:7" x14ac:dyDescent="0.2">
      <c r="D172" s="785"/>
      <c r="E172" s="786"/>
      <c r="F172" s="784"/>
      <c r="G172" s="787"/>
    </row>
    <row r="173" spans="4:7" x14ac:dyDescent="0.2">
      <c r="D173" s="785"/>
      <c r="E173" s="786"/>
      <c r="F173" s="784"/>
      <c r="G173" s="787"/>
    </row>
    <row r="174" spans="4:7" x14ac:dyDescent="0.2">
      <c r="D174" s="785"/>
      <c r="E174" s="786"/>
      <c r="F174" s="784"/>
      <c r="G174" s="787"/>
    </row>
    <row r="175" spans="4:7" x14ac:dyDescent="0.2">
      <c r="D175" s="785"/>
      <c r="E175" s="786"/>
      <c r="F175" s="784"/>
      <c r="G175" s="787"/>
    </row>
    <row r="176" spans="4:7" x14ac:dyDescent="0.2">
      <c r="D176" s="785"/>
      <c r="E176" s="786"/>
      <c r="F176" s="784"/>
      <c r="G176" s="787"/>
    </row>
    <row r="177" spans="4:7" x14ac:dyDescent="0.2">
      <c r="D177" s="785"/>
      <c r="E177" s="786"/>
      <c r="F177" s="784"/>
      <c r="G177" s="787"/>
    </row>
    <row r="178" spans="4:7" x14ac:dyDescent="0.2">
      <c r="D178" s="785"/>
      <c r="E178" s="786"/>
      <c r="F178" s="784"/>
      <c r="G178" s="787"/>
    </row>
    <row r="179" spans="4:7" x14ac:dyDescent="0.2">
      <c r="D179" s="785"/>
      <c r="E179" s="786"/>
      <c r="F179" s="784"/>
      <c r="G179" s="787"/>
    </row>
    <row r="180" spans="4:7" x14ac:dyDescent="0.2">
      <c r="D180" s="785"/>
      <c r="E180" s="786"/>
      <c r="F180" s="784"/>
      <c r="G180" s="787"/>
    </row>
    <row r="181" spans="4:7" x14ac:dyDescent="0.2">
      <c r="D181" s="785"/>
      <c r="E181" s="786"/>
      <c r="F181" s="784"/>
      <c r="G181" s="787"/>
    </row>
    <row r="182" spans="4:7" x14ac:dyDescent="0.2">
      <c r="D182" s="785"/>
      <c r="E182" s="786"/>
      <c r="F182" s="784"/>
      <c r="G182" s="787"/>
    </row>
    <row r="183" spans="4:7" x14ac:dyDescent="0.2">
      <c r="D183" s="785"/>
      <c r="E183" s="786"/>
      <c r="F183" s="784"/>
      <c r="G183" s="787"/>
    </row>
    <row r="184" spans="4:7" x14ac:dyDescent="0.2">
      <c r="D184" s="785"/>
      <c r="E184" s="786"/>
      <c r="F184" s="784"/>
      <c r="G184" s="787"/>
    </row>
    <row r="185" spans="4:7" x14ac:dyDescent="0.2">
      <c r="D185" s="785"/>
      <c r="E185" s="786"/>
      <c r="F185" s="784"/>
      <c r="G185" s="787"/>
    </row>
    <row r="186" spans="4:7" x14ac:dyDescent="0.2">
      <c r="D186" s="785"/>
      <c r="E186" s="786"/>
      <c r="F186" s="784"/>
      <c r="G186" s="787"/>
    </row>
    <row r="187" spans="4:7" x14ac:dyDescent="0.2">
      <c r="D187" s="785"/>
      <c r="E187" s="786"/>
      <c r="F187" s="784"/>
      <c r="G187" s="787"/>
    </row>
    <row r="188" spans="4:7" x14ac:dyDescent="0.2">
      <c r="D188" s="785"/>
      <c r="E188" s="786"/>
      <c r="F188" s="784"/>
      <c r="G188" s="787"/>
    </row>
    <row r="189" spans="4:7" x14ac:dyDescent="0.2">
      <c r="D189" s="785"/>
      <c r="E189" s="786"/>
      <c r="F189" s="784"/>
      <c r="G189" s="787"/>
    </row>
    <row r="190" spans="4:7" x14ac:dyDescent="0.2">
      <c r="D190" s="785"/>
      <c r="E190" s="786"/>
      <c r="F190" s="784"/>
      <c r="G190" s="787"/>
    </row>
    <row r="191" spans="4:7" x14ac:dyDescent="0.2">
      <c r="D191" s="785"/>
      <c r="E191" s="786"/>
      <c r="F191" s="784"/>
      <c r="G191" s="787"/>
    </row>
    <row r="192" spans="4:7" x14ac:dyDescent="0.2">
      <c r="D192" s="785"/>
      <c r="E192" s="786"/>
      <c r="F192" s="784"/>
      <c r="G192" s="787"/>
    </row>
    <row r="193" spans="4:7" x14ac:dyDescent="0.2">
      <c r="D193" s="785"/>
      <c r="E193" s="786"/>
      <c r="F193" s="784"/>
      <c r="G193" s="787"/>
    </row>
    <row r="194" spans="4:7" x14ac:dyDescent="0.2">
      <c r="D194" s="785"/>
      <c r="E194" s="786"/>
      <c r="F194" s="784"/>
      <c r="G194" s="787"/>
    </row>
    <row r="195" spans="4:7" x14ac:dyDescent="0.2">
      <c r="D195" s="785"/>
      <c r="E195" s="786"/>
      <c r="F195" s="784"/>
      <c r="G195" s="787"/>
    </row>
    <row r="196" spans="4:7" x14ac:dyDescent="0.2">
      <c r="D196" s="785"/>
      <c r="E196" s="786"/>
      <c r="F196" s="784"/>
      <c r="G196" s="787"/>
    </row>
    <row r="197" spans="4:7" x14ac:dyDescent="0.2">
      <c r="D197" s="785"/>
      <c r="E197" s="786"/>
      <c r="F197" s="784"/>
      <c r="G197" s="787"/>
    </row>
    <row r="198" spans="4:7" x14ac:dyDescent="0.2">
      <c r="D198" s="785"/>
      <c r="E198" s="786"/>
      <c r="F198" s="784"/>
      <c r="G198" s="787"/>
    </row>
    <row r="199" spans="4:7" x14ac:dyDescent="0.2">
      <c r="D199" s="785"/>
      <c r="E199" s="786"/>
      <c r="F199" s="784"/>
      <c r="G199" s="787"/>
    </row>
    <row r="200" spans="4:7" x14ac:dyDescent="0.2">
      <c r="D200" s="789"/>
      <c r="E200" s="786"/>
      <c r="F200" s="784"/>
      <c r="G200" s="787"/>
    </row>
    <row r="201" spans="4:7" x14ac:dyDescent="0.2">
      <c r="D201" s="789"/>
      <c r="E201" s="789"/>
      <c r="F201" s="784"/>
      <c r="G201" s="787"/>
    </row>
    <row r="202" spans="4:7" x14ac:dyDescent="0.2">
      <c r="D202" s="789"/>
      <c r="E202" s="789"/>
      <c r="F202" s="784"/>
      <c r="G202" s="787"/>
    </row>
    <row r="203" spans="4:7" x14ac:dyDescent="0.2">
      <c r="D203" s="789"/>
      <c r="E203" s="789"/>
      <c r="F203" s="789"/>
      <c r="G203" s="789"/>
    </row>
    <row r="204" spans="4:7" x14ac:dyDescent="0.2">
      <c r="E204" s="789"/>
      <c r="F204" s="789"/>
      <c r="G204" s="789"/>
    </row>
    <row r="205" spans="4:7" x14ac:dyDescent="0.2">
      <c r="F205" s="789"/>
      <c r="G205" s="789"/>
    </row>
    <row r="206" spans="4:7" x14ac:dyDescent="0.2">
      <c r="F206" s="789"/>
      <c r="G206" s="789"/>
    </row>
    <row r="248" spans="1:10" ht="28.5" hidden="1" x14ac:dyDescent="0.2">
      <c r="A248" s="740" t="s">
        <v>673</v>
      </c>
      <c r="C248" s="740" t="s">
        <v>670</v>
      </c>
      <c r="D248" s="784" t="s">
        <v>696</v>
      </c>
      <c r="E248" s="785" t="s">
        <v>697</v>
      </c>
      <c r="F248" s="786" t="s">
        <v>698</v>
      </c>
      <c r="G248" s="787" t="s">
        <v>699</v>
      </c>
      <c r="H248" s="787" t="s">
        <v>700</v>
      </c>
      <c r="I248" s="788"/>
      <c r="J248" s="787" t="s">
        <v>701</v>
      </c>
    </row>
    <row r="249" spans="1:10" hidden="1" x14ac:dyDescent="0.2">
      <c r="A249" s="740" t="s">
        <v>673</v>
      </c>
      <c r="D249" s="784"/>
      <c r="E249" s="785"/>
      <c r="F249" s="786"/>
      <c r="G249" s="787"/>
      <c r="H249" s="787"/>
      <c r="I249" s="788"/>
      <c r="J249" s="787"/>
    </row>
    <row r="250" spans="1:10" ht="107.25" hidden="1" thickBot="1" x14ac:dyDescent="0.25">
      <c r="A250" s="740" t="s">
        <v>673</v>
      </c>
      <c r="D250" s="750" t="s">
        <v>853</v>
      </c>
      <c r="E250" s="750" t="s">
        <v>853</v>
      </c>
      <c r="F250" s="750" t="s">
        <v>853</v>
      </c>
      <c r="G250" s="750" t="s">
        <v>853</v>
      </c>
      <c r="H250" s="750" t="s">
        <v>853</v>
      </c>
      <c r="I250" s="750" t="s">
        <v>853</v>
      </c>
      <c r="J250" s="750" t="s">
        <v>853</v>
      </c>
    </row>
    <row r="251" spans="1:10" hidden="1" x14ac:dyDescent="0.2">
      <c r="A251" s="740" t="s">
        <v>673</v>
      </c>
      <c r="D251" s="784" t="s">
        <v>642</v>
      </c>
      <c r="E251" s="784" t="s">
        <v>659</v>
      </c>
      <c r="F251" s="784" t="s">
        <v>662</v>
      </c>
      <c r="G251" s="784" t="s">
        <v>664</v>
      </c>
      <c r="H251" s="754" t="s">
        <v>30</v>
      </c>
      <c r="I251" s="788"/>
      <c r="J251" s="754" t="s">
        <v>680</v>
      </c>
    </row>
    <row r="252" spans="1:10" hidden="1" x14ac:dyDescent="0.2">
      <c r="A252" s="740" t="s">
        <v>673</v>
      </c>
      <c r="D252" s="754" t="s">
        <v>667</v>
      </c>
      <c r="E252" s="754" t="s">
        <v>668</v>
      </c>
      <c r="F252" s="754" t="s">
        <v>669</v>
      </c>
      <c r="G252" s="754" t="s">
        <v>671</v>
      </c>
      <c r="H252" s="754" t="s">
        <v>679</v>
      </c>
      <c r="I252" s="788"/>
      <c r="J252" s="754" t="s">
        <v>702</v>
      </c>
    </row>
    <row r="253" spans="1:10" x14ac:dyDescent="0.2">
      <c r="A253" s="751"/>
      <c r="B253" s="751"/>
      <c r="C253" s="751"/>
      <c r="D253" s="751"/>
      <c r="E253" s="751"/>
      <c r="F253" s="784"/>
      <c r="G253" s="787"/>
      <c r="H253" s="787"/>
      <c r="I253" s="788"/>
      <c r="J253" s="787"/>
    </row>
  </sheetData>
  <mergeCells count="97">
    <mergeCell ref="B79:E79"/>
    <mergeCell ref="B76:E76"/>
    <mergeCell ref="B77:E77"/>
    <mergeCell ref="B78:E78"/>
    <mergeCell ref="B67:E67"/>
    <mergeCell ref="B72:E72"/>
    <mergeCell ref="B73:E73"/>
    <mergeCell ref="B68:E68"/>
    <mergeCell ref="B69:E69"/>
    <mergeCell ref="B70:E70"/>
    <mergeCell ref="B66:E66"/>
    <mergeCell ref="B50:E50"/>
    <mergeCell ref="B54:E54"/>
    <mergeCell ref="B63:E63"/>
    <mergeCell ref="B64:E64"/>
    <mergeCell ref="B53:E53"/>
    <mergeCell ref="B62:E62"/>
    <mergeCell ref="A2:G2"/>
    <mergeCell ref="A6:B6"/>
    <mergeCell ref="A3:G3"/>
    <mergeCell ref="C5:D5"/>
    <mergeCell ref="C6:D6"/>
    <mergeCell ref="B113:E113"/>
    <mergeCell ref="B102:E102"/>
    <mergeCell ref="B111:E111"/>
    <mergeCell ref="B112:E112"/>
    <mergeCell ref="B80:E80"/>
    <mergeCell ref="B84:E84"/>
    <mergeCell ref="B89:E89"/>
    <mergeCell ref="B91:E91"/>
    <mergeCell ref="B92:E92"/>
    <mergeCell ref="A86:E86"/>
    <mergeCell ref="A90:E90"/>
    <mergeCell ref="C94:D94"/>
    <mergeCell ref="C93:D93"/>
    <mergeCell ref="C95:D95"/>
    <mergeCell ref="C96:D96"/>
    <mergeCell ref="C97:D97"/>
    <mergeCell ref="B45:E45"/>
    <mergeCell ref="B35:E35"/>
    <mergeCell ref="B36:E36"/>
    <mergeCell ref="B38:E38"/>
    <mergeCell ref="B75:E75"/>
    <mergeCell ref="B40:E40"/>
    <mergeCell ref="B41:E41"/>
    <mergeCell ref="B55:E55"/>
    <mergeCell ref="B57:E57"/>
    <mergeCell ref="B58:E58"/>
    <mergeCell ref="B59:E59"/>
    <mergeCell ref="B65:E65"/>
    <mergeCell ref="B71:E71"/>
    <mergeCell ref="B74:E74"/>
    <mergeCell ref="B56:E56"/>
    <mergeCell ref="B60:E60"/>
    <mergeCell ref="B8:E8"/>
    <mergeCell ref="B9:E9"/>
    <mergeCell ref="B10:E10"/>
    <mergeCell ref="B11:E11"/>
    <mergeCell ref="B19:E19"/>
    <mergeCell ref="B12:E12"/>
    <mergeCell ref="B13:E13"/>
    <mergeCell ref="B14:E14"/>
    <mergeCell ref="B15:E15"/>
    <mergeCell ref="B16:E16"/>
    <mergeCell ref="B17:E17"/>
    <mergeCell ref="B25:E25"/>
    <mergeCell ref="B26:E26"/>
    <mergeCell ref="B32:E32"/>
    <mergeCell ref="B37:E37"/>
    <mergeCell ref="B20:E20"/>
    <mergeCell ref="B31:E31"/>
    <mergeCell ref="B21:E21"/>
    <mergeCell ref="B22:E22"/>
    <mergeCell ref="B23:E23"/>
    <mergeCell ref="B24:E24"/>
    <mergeCell ref="B27:E27"/>
    <mergeCell ref="B30:E30"/>
    <mergeCell ref="B33:E33"/>
    <mergeCell ref="B28:E28"/>
    <mergeCell ref="B29:E29"/>
    <mergeCell ref="B34:E34"/>
    <mergeCell ref="A87:G87"/>
    <mergeCell ref="C98:D98"/>
    <mergeCell ref="C99:D99"/>
    <mergeCell ref="C100:D100"/>
    <mergeCell ref="B18:E18"/>
    <mergeCell ref="B43:E43"/>
    <mergeCell ref="B44:E44"/>
    <mergeCell ref="B46:E46"/>
    <mergeCell ref="B47:E47"/>
    <mergeCell ref="B51:E51"/>
    <mergeCell ref="B52:E52"/>
    <mergeCell ref="B61:E61"/>
    <mergeCell ref="B39:E39"/>
    <mergeCell ref="B48:E48"/>
    <mergeCell ref="B42:E42"/>
    <mergeCell ref="B49:E49"/>
  </mergeCells>
  <conditionalFormatting sqref="A7:F7 A2:F3 H2:XFD3 H7:XFD7">
    <cfRule type="expression" dxfId="21" priority="46">
      <formula>CELL("Protect",A2)=0</formula>
    </cfRule>
  </conditionalFormatting>
  <conditionalFormatting sqref="A9">
    <cfRule type="expression" dxfId="20" priority="50">
      <formula>CELL("Protect",A9)=0</formula>
    </cfRule>
  </conditionalFormatting>
  <conditionalFormatting sqref="B9">
    <cfRule type="expression" dxfId="19" priority="49">
      <formula>CELL("Protect",B9)=0</formula>
    </cfRule>
  </conditionalFormatting>
  <conditionalFormatting sqref="A1:F4 H1:XFD6">
    <cfRule type="expression" dxfId="18" priority="52">
      <formula>CELL("protect",A1)=0</formula>
    </cfRule>
  </conditionalFormatting>
  <conditionalFormatting sqref="G7 G2">
    <cfRule type="expression" dxfId="17" priority="33">
      <formula>CELL("Protect",G2)=0</formula>
    </cfRule>
  </conditionalFormatting>
  <conditionalFormatting sqref="G1:G2 G4">
    <cfRule type="expression" dxfId="16" priority="32">
      <formula>CELL("protect",G1)=0</formula>
    </cfRule>
  </conditionalFormatting>
  <conditionalFormatting sqref="E93">
    <cfRule type="expression" dxfId="15" priority="23">
      <formula>CELL("Protect",E93)=0</formula>
    </cfRule>
  </conditionalFormatting>
  <conditionalFormatting sqref="G3">
    <cfRule type="expression" dxfId="14" priority="29">
      <formula>CELL("Protect",G3)=0</formula>
    </cfRule>
  </conditionalFormatting>
  <conditionalFormatting sqref="G3">
    <cfRule type="expression" dxfId="13" priority="28">
      <formula>CELL("protect",G3)=0</formula>
    </cfRule>
  </conditionalFormatting>
  <conditionalFormatting sqref="F9">
    <cfRule type="expression" dxfId="12" priority="27">
      <formula>CELL("Protect",F9)=0</formula>
    </cfRule>
  </conditionalFormatting>
  <conditionalFormatting sqref="G9">
    <cfRule type="expression" dxfId="11" priority="26">
      <formula>CELL("Protect",G9)=0</formula>
    </cfRule>
  </conditionalFormatting>
  <conditionalFormatting sqref="F93">
    <cfRule type="expression" dxfId="10" priority="22">
      <formula>CELL("Protect",F93)=0</formula>
    </cfRule>
  </conditionalFormatting>
  <conditionalFormatting sqref="G93">
    <cfRule type="expression" dxfId="9" priority="21">
      <formula>CELL("Protect",G93)=0</formula>
    </cfRule>
  </conditionalFormatting>
  <conditionalFormatting sqref="G5:G6 E5:E6 F5">
    <cfRule type="expression" dxfId="8" priority="12">
      <formula>CELL("Protect",E5)=0</formula>
    </cfRule>
  </conditionalFormatting>
  <conditionalFormatting sqref="F6">
    <cfRule type="expression" dxfId="7" priority="6">
      <formula>CELL("protect",F6)=0</formula>
    </cfRule>
  </conditionalFormatting>
  <conditionalFormatting sqref="B5">
    <cfRule type="expression" dxfId="6" priority="11">
      <formula>CELL("protect",B5)=0</formula>
    </cfRule>
  </conditionalFormatting>
  <conditionalFormatting sqref="A5">
    <cfRule type="expression" dxfId="5" priority="10">
      <formula>CELL("protect",A5)=0</formula>
    </cfRule>
  </conditionalFormatting>
  <conditionalFormatting sqref="A6">
    <cfRule type="expression" dxfId="4" priority="9">
      <formula>CELL("protect",A6)=0</formula>
    </cfRule>
  </conditionalFormatting>
  <conditionalFormatting sqref="C5">
    <cfRule type="expression" dxfId="3" priority="8">
      <formula>CELL("protect",C5)=0</formula>
    </cfRule>
  </conditionalFormatting>
  <conditionalFormatting sqref="C6">
    <cfRule type="expression" dxfId="2" priority="7">
      <formula>CELL("protect",C6)=0</formula>
    </cfRule>
  </conditionalFormatting>
  <conditionalFormatting sqref="D250:J250">
    <cfRule type="expression" dxfId="1" priority="1">
      <formula>CELL("Protect",D250)=0</formula>
    </cfRule>
  </conditionalFormatting>
  <dataValidations count="2">
    <dataValidation type="whole" allowBlank="1" showErrorMessage="1" error="Enter whole numbers less than $21" sqref="G84" xr:uid="{3F86147A-1DAF-41AF-BA2F-08D0A0FCDEDC}">
      <formula1>0</formula1>
      <formula2>20</formula2>
    </dataValidation>
    <dataValidation type="list" allowBlank="1" showErrorMessage="1" error="Enter (or choose from the dropdown) one of the 6 specified abbreviations:  R&amp;B, HC, ANC, GA, Other, or D&amp;I" sqref="F10:F84" xr:uid="{00000000-0002-0000-2000-000000000000}">
      <formula1>"R&amp;B, HC, ANC, GA, Other, D&amp;I"</formula1>
    </dataValidation>
  </dataValidations>
  <printOptions horizontalCentered="1"/>
  <pageMargins left="0.4" right="0.4" top="0.3" bottom="0.45" header="0.3" footer="0.25"/>
  <pageSetup scale="80" fitToHeight="3" orientation="portrait" r:id="rId1"/>
  <headerFooter>
    <oddFooter>&amp;R&amp;"Tahoma,Regular"&amp;10ID-46 (rev. 07/21), Schedule &amp;A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34</vt:i4>
      </vt:variant>
      <vt:variant>
        <vt:lpstr>Named Ranges</vt:lpstr>
      </vt:variant>
      <vt:variant>
        <vt:i4>68</vt:i4>
      </vt:variant>
    </vt:vector>
  </HeadingPairs>
  <TitlesOfParts>
    <vt:vector size="102" baseType="lpstr">
      <vt:lpstr>Cert</vt:lpstr>
      <vt:lpstr>1</vt:lpstr>
      <vt:lpstr>1A</vt:lpstr>
      <vt:lpstr>1C</vt:lpstr>
      <vt:lpstr>2</vt:lpstr>
      <vt:lpstr>2-OC</vt:lpstr>
      <vt:lpstr>3</vt:lpstr>
      <vt:lpstr>4</vt:lpstr>
      <vt:lpstr>5</vt:lpstr>
      <vt:lpstr>5A</vt:lpstr>
      <vt:lpstr>6</vt:lpstr>
      <vt:lpstr>6A</vt:lpstr>
      <vt:lpstr>7</vt:lpstr>
      <vt:lpstr>8</vt:lpstr>
      <vt:lpstr>9</vt:lpstr>
      <vt:lpstr>10</vt:lpstr>
      <vt:lpstr>11-RB</vt:lpstr>
      <vt:lpstr>11-RB(2)</vt:lpstr>
      <vt:lpstr>11-HC</vt:lpstr>
      <vt:lpstr>11-HC(2)</vt:lpstr>
      <vt:lpstr>11-HC(3)</vt:lpstr>
      <vt:lpstr>11-HC(4)</vt:lpstr>
      <vt:lpstr>11-Anc</vt:lpstr>
      <vt:lpstr>11-GA</vt:lpstr>
      <vt:lpstr>12-RB</vt:lpstr>
      <vt:lpstr>12-HC</vt:lpstr>
      <vt:lpstr>12-HC(A)</vt:lpstr>
      <vt:lpstr>12-Anc</vt:lpstr>
      <vt:lpstr>12-GA</vt:lpstr>
      <vt:lpstr>13</vt:lpstr>
      <vt:lpstr>13(2)</vt:lpstr>
      <vt:lpstr>14</vt:lpstr>
      <vt:lpstr>19-A</vt:lpstr>
      <vt:lpstr>19-B</vt:lpstr>
      <vt:lpstr>Admin</vt:lpstr>
      <vt:lpstr>AdminO</vt:lpstr>
      <vt:lpstr>ANC</vt:lpstr>
      <vt:lpstr>ANCO</vt:lpstr>
      <vt:lpstr>Data</vt:lpstr>
      <vt:lpstr>Data19O</vt:lpstr>
      <vt:lpstr>Data19W</vt:lpstr>
      <vt:lpstr>DeprO</vt:lpstr>
      <vt:lpstr>Health</vt:lpstr>
      <vt:lpstr>HealthO</vt:lpstr>
      <vt:lpstr>OthO</vt:lpstr>
      <vt:lpstr>'1'!Print_Area</vt:lpstr>
      <vt:lpstr>'10'!Print_Area</vt:lpstr>
      <vt:lpstr>'11-Anc'!Print_Area</vt:lpstr>
      <vt:lpstr>'11-GA'!Print_Area</vt:lpstr>
      <vt:lpstr>'11-HC'!Print_Area</vt:lpstr>
      <vt:lpstr>'11-HC(2)'!Print_Area</vt:lpstr>
      <vt:lpstr>'11-HC(3)'!Print_Area</vt:lpstr>
      <vt:lpstr>'11-HC(4)'!Print_Area</vt:lpstr>
      <vt:lpstr>'11-RB'!Print_Area</vt:lpstr>
      <vt:lpstr>'11-RB(2)'!Print_Area</vt:lpstr>
      <vt:lpstr>'12-Anc'!Print_Area</vt:lpstr>
      <vt:lpstr>'12-GA'!Print_Area</vt:lpstr>
      <vt:lpstr>'12-HC'!Print_Area</vt:lpstr>
      <vt:lpstr>'12-HC(A)'!Print_Area</vt:lpstr>
      <vt:lpstr>'12-RB'!Print_Area</vt:lpstr>
      <vt:lpstr>'13'!Print_Area</vt:lpstr>
      <vt:lpstr>'13(2)'!Print_Area</vt:lpstr>
      <vt:lpstr>'14'!Print_Area</vt:lpstr>
      <vt:lpstr>'19-A'!Print_Area</vt:lpstr>
      <vt:lpstr>'19-B'!Print_Area</vt:lpstr>
      <vt:lpstr>'1A'!Print_Area</vt:lpstr>
      <vt:lpstr>'1C'!Print_Area</vt:lpstr>
      <vt:lpstr>'2'!Print_Area</vt:lpstr>
      <vt:lpstr>'2-OC'!Print_Area</vt:lpstr>
      <vt:lpstr>'3'!Print_Area</vt:lpstr>
      <vt:lpstr>'4'!Print_Area</vt:lpstr>
      <vt:lpstr>'5'!Print_Area</vt:lpstr>
      <vt:lpstr>'5A'!Print_Area</vt:lpstr>
      <vt:lpstr>'6'!Print_Area</vt:lpstr>
      <vt:lpstr>'6A'!Print_Area</vt:lpstr>
      <vt:lpstr>'7'!Print_Area</vt:lpstr>
      <vt:lpstr>'8'!Print_Area</vt:lpstr>
      <vt:lpstr>'9'!Print_Area</vt:lpstr>
      <vt:lpstr>Cert!Print_Area</vt:lpstr>
      <vt:lpstr>'1'!Print_Titles</vt:lpstr>
      <vt:lpstr>'11-Anc'!Print_Titles</vt:lpstr>
      <vt:lpstr>'11-GA'!Print_Titles</vt:lpstr>
      <vt:lpstr>'11-HC'!Print_Titles</vt:lpstr>
      <vt:lpstr>'11-HC(2)'!Print_Titles</vt:lpstr>
      <vt:lpstr>'11-HC(3)'!Print_Titles</vt:lpstr>
      <vt:lpstr>'11-HC(4)'!Print_Titles</vt:lpstr>
      <vt:lpstr>'11-RB'!Print_Titles</vt:lpstr>
      <vt:lpstr>'11-RB(2)'!Print_Titles</vt:lpstr>
      <vt:lpstr>'12-Anc'!Print_Titles</vt:lpstr>
      <vt:lpstr>'12-GA'!Print_Titles</vt:lpstr>
      <vt:lpstr>'12-HC'!Print_Titles</vt:lpstr>
      <vt:lpstr>'12-RB'!Print_Titles</vt:lpstr>
      <vt:lpstr>'19-A'!Print_Titles</vt:lpstr>
      <vt:lpstr>'19-B'!Print_Titles</vt:lpstr>
      <vt:lpstr>'1A'!Print_Titles</vt:lpstr>
      <vt:lpstr>'1C'!Print_Titles</vt:lpstr>
      <vt:lpstr>'6'!Print_Titles</vt:lpstr>
      <vt:lpstr>'6A'!Print_Titles</vt:lpstr>
      <vt:lpstr>'7'!Print_Titles</vt:lpstr>
      <vt:lpstr>Cert!Print_Titles</vt:lpstr>
      <vt:lpstr>Room</vt:lpstr>
      <vt:lpstr>RoomO</vt:lpstr>
    </vt:vector>
  </TitlesOfParts>
  <Company>DPW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c-pgilbert@pa.gov</dc:creator>
  <cp:lastModifiedBy>Gilbert, Pamela</cp:lastModifiedBy>
  <cp:lastPrinted>2021-08-05T17:37:33Z</cp:lastPrinted>
  <dcterms:created xsi:type="dcterms:W3CDTF">2010-03-12T16:16:03Z</dcterms:created>
  <dcterms:modified xsi:type="dcterms:W3CDTF">2021-08-16T21:22:17Z</dcterms:modified>
</cp:coreProperties>
</file>